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5.xml" ContentType="application/vnd.openxmlformats-officedocument.drawing+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2.xml" ContentType="application/vnd.openxmlformats-officedocument.spreadsheetml.comments+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13.xml" ContentType="application/vnd.openxmlformats-officedocument.drawing+xml"/>
  <Override PartName="/xl/pivotTables/pivotTable8.xml" ContentType="application/vnd.openxmlformats-officedocument.spreadsheetml.pivotTable+xml"/>
  <Override PartName="/xl/drawings/drawing1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15.xml" ContentType="application/vnd.openxmlformats-officedocument.drawing+xml"/>
  <Override PartName="/xl/tables/table1.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1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filterPrivacy="1"/>
  <xr:revisionPtr revIDLastSave="0" documentId="13_ncr:1_{53E2C647-F60C-48B7-8EEE-D03FF1F89100}" xr6:coauthVersionLast="47" xr6:coauthVersionMax="47" xr10:uidLastSave="{00000000-0000-0000-0000-000000000000}"/>
  <bookViews>
    <workbookView xWindow="-120" yWindow="-120" windowWidth="20730" windowHeight="11040" tabRatio="774" firstSheet="4" activeTab="10" xr2:uid="{00000000-000D-0000-FFFF-FFFF00000000}"/>
  </bookViews>
  <sheets>
    <sheet name="0 - Criterios" sheetId="3" state="hidden" r:id="rId1"/>
    <sheet name="1 - Política" sheetId="4" state="hidden" r:id="rId2"/>
    <sheet name="2 - Contexto" sheetId="6" state="hidden" r:id="rId3"/>
    <sheet name="8 - Mapa Riesgos de Gestión" sheetId="31" state="hidden" r:id="rId4"/>
    <sheet name="Preliminar PT Id del Riesgo" sheetId="7" r:id="rId5"/>
    <sheet name="Hoja4" sheetId="43" state="hidden" r:id="rId6"/>
    <sheet name="RCP" sheetId="45" state="hidden" r:id="rId7"/>
    <sheet name="4 - Valor del Riesgo Inherente" sheetId="8" state="hidden" r:id="rId8"/>
    <sheet name="controles x proc" sheetId="47" state="hidden" r:id="rId9"/>
    <sheet name="Hoja7" sheetId="48" state="hidden" r:id="rId10"/>
    <sheet name="Preliminar PT. Control" sheetId="12" r:id="rId11"/>
    <sheet name="Hoja1" sheetId="40" state="hidden" r:id="rId12"/>
    <sheet name="6 - Plan de Acciones Preventiva" sheetId="22" state="hidden" r:id="rId13"/>
    <sheet name="7 - Materialización del Riesgo" sheetId="21" state="hidden" r:id="rId14"/>
    <sheet name="9 - Mapa de Calor" sheetId="24" state="hidden" r:id="rId15"/>
    <sheet name="Anexo 1 Modificaciones" sheetId="13" state="hidden" r:id="rId16"/>
    <sheet name="Anexo 2 Reporte Materialización" sheetId="33" state="hidden" r:id="rId17"/>
    <sheet name="PT.Acciones Prevent" sheetId="18" state="hidden" r:id="rId18"/>
    <sheet name="Preliminar PT MR" sheetId="39" r:id="rId19"/>
    <sheet name="Listas" sheetId="38" state="hidden" r:id="rId20"/>
    <sheet name="Anexo 4 Reporte de Dis Act Cont" sheetId="28" state="hidden" r:id="rId21"/>
    <sheet name="Datos" sheetId="19" state="hidden" r:id="rId22"/>
    <sheet name="Datos 2" sheetId="32" state="hidden" r:id="rId23"/>
    <sheet name="Datos 3" sheetId="34" state="hidden" r:id="rId24"/>
    <sheet name="Datos 4" sheetId="35" state="hidden" r:id="rId25"/>
    <sheet name="Datos 5" sheetId="37" state="hidden" r:id="rId26"/>
  </sheets>
  <externalReferences>
    <externalReference r:id="rId27"/>
    <externalReference r:id="rId28"/>
    <externalReference r:id="rId29"/>
    <externalReference r:id="rId30"/>
  </externalReferences>
  <definedNames>
    <definedName name="_xlnm._FilterDatabase" localSheetId="0" hidden="1">'0 - Criterios'!$K$9:$P$34</definedName>
    <definedName name="_xlnm._FilterDatabase" localSheetId="7" hidden="1">'4 - Valor del Riesgo Inherente'!$A$9:$O$190</definedName>
    <definedName name="_xlnm._FilterDatabase" localSheetId="12" hidden="1">'6 - Plan de Acciones Preventiva'!$B$7:$AM$188</definedName>
    <definedName name="_xlnm._FilterDatabase" localSheetId="13" hidden="1">'7 - Materialización del Riesgo'!$B$9:$Q$189</definedName>
    <definedName name="_xlnm._FilterDatabase" localSheetId="3" hidden="1">'8 - Mapa Riesgos de Gestión'!$B$9:$BM$107</definedName>
    <definedName name="_xlnm._FilterDatabase" localSheetId="14" hidden="1">'9 - Mapa de Calor'!$B$10:$L$190</definedName>
    <definedName name="_xlnm._FilterDatabase" localSheetId="15" hidden="1">'Anexo 1 Modificaciones'!$B$7:$G$7</definedName>
    <definedName name="_xlnm._FilterDatabase" localSheetId="20" hidden="1">'Anexo 4 Reporte de Dis Act Cont'!$B$9:$S$240</definedName>
    <definedName name="_xlnm._FilterDatabase" localSheetId="4" hidden="1">'Preliminar PT Id del Riesgo'!$B$4:$V$181</definedName>
    <definedName name="_xlnm._FilterDatabase" localSheetId="10" hidden="1">'Preliminar PT. Control'!$A$5:$AR$183</definedName>
    <definedName name="_xlnm._FilterDatabase" localSheetId="17" hidden="1">'PT.Acciones Prevent'!$B$3:$AI$101</definedName>
  </definedNames>
  <calcPr calcId="191029"/>
  <pivotCaches>
    <pivotCache cacheId="0" r:id="rId31"/>
    <pivotCache cacheId="1" r:id="rId32"/>
    <pivotCache cacheId="2" r:id="rId33"/>
    <pivotCache cacheId="3" r:id="rId34"/>
    <pivotCache cacheId="4" r:id="rId35"/>
    <pivotCache cacheId="5" r:id="rId36"/>
    <pivotCache cacheId="6" r:id="rId37"/>
    <pivotCache cacheId="7" r:id="rId38"/>
    <pivotCache cacheId="8" r:id="rId39"/>
    <pivotCache cacheId="9" r:id="rId4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8" i="45" l="1"/>
  <c r="E18" i="45"/>
  <c r="B178" i="22"/>
  <c r="B179" i="22"/>
  <c r="C178" i="22"/>
  <c r="C179" i="22"/>
  <c r="AP182" i="12"/>
  <c r="AP181" i="12"/>
  <c r="AN180" i="12"/>
  <c r="AN181" i="12"/>
  <c r="AN182" i="12"/>
  <c r="AN183" i="12"/>
  <c r="AM182" i="12"/>
  <c r="AM180" i="12"/>
  <c r="AM181" i="12"/>
  <c r="AM183" i="12"/>
  <c r="AL183" i="12"/>
  <c r="AL182" i="12"/>
  <c r="AL181" i="12"/>
  <c r="AL180" i="12" l="1"/>
  <c r="AL102" i="18"/>
  <c r="AK102" i="18"/>
  <c r="AJ104" i="18"/>
  <c r="AJ105" i="18" s="1"/>
  <c r="AJ102" i="18"/>
  <c r="AJ103" i="18" s="1"/>
  <c r="Y180" i="12"/>
  <c r="Y181" i="12" s="1"/>
  <c r="Z180" i="12"/>
  <c r="Z181" i="12" s="1"/>
  <c r="AA180" i="12"/>
  <c r="AA181" i="12" s="1"/>
  <c r="AB180" i="12"/>
  <c r="AB181" i="12" s="1"/>
  <c r="AC180" i="12"/>
  <c r="AC181" i="12" s="1"/>
  <c r="AD180" i="12"/>
  <c r="AD181" i="12" s="1"/>
  <c r="AE180" i="12"/>
  <c r="AE181" i="12" s="1"/>
  <c r="AF180" i="12"/>
  <c r="AF181" i="12" s="1"/>
  <c r="AG180" i="12"/>
  <c r="AG181" i="12" s="1"/>
  <c r="AH180" i="12"/>
  <c r="AH181" i="12" s="1"/>
  <c r="AI180" i="12"/>
  <c r="AI181" i="12" s="1"/>
  <c r="AJ180" i="12"/>
  <c r="AJ181" i="12" s="1"/>
  <c r="AO180" i="12"/>
  <c r="AO181" i="12" s="1"/>
  <c r="Y182" i="12"/>
  <c r="Y183" i="12" s="1"/>
  <c r="Z182" i="12"/>
  <c r="Z183" i="12" s="1"/>
  <c r="AA182" i="12"/>
  <c r="AA183" i="12" s="1"/>
  <c r="AB182" i="12"/>
  <c r="AB183" i="12" s="1"/>
  <c r="AC182" i="12"/>
  <c r="AC183" i="12" s="1"/>
  <c r="AD182" i="12"/>
  <c r="AD183" i="12" s="1"/>
  <c r="AE182" i="12"/>
  <c r="AE183" i="12" s="1"/>
  <c r="AF182" i="12"/>
  <c r="AF183" i="12" s="1"/>
  <c r="AG182" i="12"/>
  <c r="AG183" i="12" s="1"/>
  <c r="AH182" i="12"/>
  <c r="AH183" i="12" s="1"/>
  <c r="AI182" i="12"/>
  <c r="AI183" i="12" s="1"/>
  <c r="AJ182" i="12"/>
  <c r="AJ183" i="12" s="1"/>
  <c r="AO182" i="12"/>
  <c r="AO183" i="12" s="1"/>
  <c r="AO104" i="18"/>
  <c r="AO102" i="18"/>
  <c r="AP180" i="12"/>
  <c r="X182" i="12"/>
  <c r="X183" i="12" s="1"/>
  <c r="X180" i="12"/>
  <c r="X181" i="12" s="1"/>
  <c r="AM102" i="18" l="1"/>
  <c r="T178" i="7"/>
  <c r="T180" i="7" s="1"/>
  <c r="Q180" i="7"/>
  <c r="Q181" i="7" s="1"/>
  <c r="R180" i="7"/>
  <c r="R181" i="7" s="1"/>
  <c r="R178" i="7"/>
  <c r="R179" i="7" s="1"/>
  <c r="Q178" i="7"/>
  <c r="Q179" i="7" s="1"/>
  <c r="P180" i="7"/>
  <c r="P181" i="7" s="1"/>
  <c r="P178" i="7"/>
  <c r="P179" i="7" s="1"/>
  <c r="G17" i="31" l="1"/>
  <c r="B10" i="31"/>
  <c r="G11" i="31"/>
  <c r="BC16" i="31"/>
  <c r="BB16" i="31"/>
  <c r="BA16" i="31"/>
  <c r="AZ16" i="31"/>
  <c r="AW16" i="31"/>
  <c r="AV16" i="31"/>
  <c r="BC90" i="31"/>
  <c r="BB90" i="31"/>
  <c r="BA90" i="31"/>
  <c r="AZ90" i="31"/>
  <c r="AW90" i="31"/>
  <c r="AV90" i="31"/>
  <c r="BC87" i="31"/>
  <c r="BB87" i="31"/>
  <c r="BA87" i="31"/>
  <c r="AZ87" i="31"/>
  <c r="AW87" i="31"/>
  <c r="AV87" i="31"/>
  <c r="BC86" i="31"/>
  <c r="BB86" i="31"/>
  <c r="BA86" i="31"/>
  <c r="AZ86" i="31"/>
  <c r="AW86" i="31"/>
  <c r="AV86" i="31"/>
  <c r="BC85" i="31"/>
  <c r="BB85" i="31"/>
  <c r="BA85" i="31"/>
  <c r="AZ85" i="31"/>
  <c r="AW85" i="31"/>
  <c r="AV85" i="31"/>
  <c r="BC84" i="31"/>
  <c r="BB84" i="31"/>
  <c r="BA84" i="31"/>
  <c r="AZ84" i="31"/>
  <c r="AW84" i="31"/>
  <c r="AV84" i="31"/>
  <c r="BC83" i="31"/>
  <c r="BB83" i="31"/>
  <c r="BA83" i="31"/>
  <c r="AZ83" i="31"/>
  <c r="AW83" i="31"/>
  <c r="AV83" i="31"/>
  <c r="BC82" i="31"/>
  <c r="BB82" i="31"/>
  <c r="BA82" i="31"/>
  <c r="AZ82" i="31"/>
  <c r="AW82" i="31"/>
  <c r="AV82" i="31"/>
  <c r="BC81" i="31"/>
  <c r="BB81" i="31"/>
  <c r="BA81" i="31"/>
  <c r="AZ81" i="31"/>
  <c r="AW81" i="31"/>
  <c r="AV81" i="31"/>
  <c r="BC72" i="31"/>
  <c r="BB72" i="31"/>
  <c r="BA72" i="31"/>
  <c r="AZ72" i="31"/>
  <c r="AW72" i="31"/>
  <c r="AV72" i="31"/>
  <c r="BC24" i="31"/>
  <c r="BB24" i="31"/>
  <c r="BA24" i="31"/>
  <c r="AZ24" i="31"/>
  <c r="AW24" i="31"/>
  <c r="AV24" i="31"/>
  <c r="BC107" i="31"/>
  <c r="BB107" i="31"/>
  <c r="BA107" i="31"/>
  <c r="AZ107" i="31"/>
  <c r="AW107" i="31"/>
  <c r="AV107" i="31"/>
  <c r="BC106" i="31"/>
  <c r="BB106" i="31"/>
  <c r="BA106" i="31"/>
  <c r="AZ106" i="31"/>
  <c r="AW106" i="31"/>
  <c r="AV106" i="31"/>
  <c r="BC104" i="31"/>
  <c r="BB104" i="31"/>
  <c r="BA104" i="31"/>
  <c r="AZ104" i="31"/>
  <c r="AW104" i="31"/>
  <c r="AV104" i="31"/>
  <c r="AL53" i="31"/>
  <c r="BC52" i="31"/>
  <c r="BB52" i="31"/>
  <c r="BA52" i="31"/>
  <c r="AZ52" i="31"/>
  <c r="AW52" i="31"/>
  <c r="AV52" i="31"/>
  <c r="BC50" i="31"/>
  <c r="BB50" i="31"/>
  <c r="BA50" i="31"/>
  <c r="AZ50" i="31"/>
  <c r="AW50" i="31"/>
  <c r="AV50" i="31"/>
  <c r="BC48" i="31"/>
  <c r="BB48" i="31"/>
  <c r="BA48" i="31"/>
  <c r="AZ48" i="31"/>
  <c r="AW48" i="31"/>
  <c r="AV48" i="31"/>
  <c r="AQ39" i="31"/>
  <c r="AQ37" i="31"/>
  <c r="G65" i="31"/>
  <c r="G64" i="31"/>
  <c r="I17" i="31"/>
  <c r="BC44" i="31"/>
  <c r="BB44" i="31"/>
  <c r="BA44" i="31"/>
  <c r="AZ44" i="31"/>
  <c r="AW44" i="31"/>
  <c r="AV44" i="31"/>
  <c r="BC43" i="31"/>
  <c r="BB43" i="31"/>
  <c r="BA43" i="31"/>
  <c r="AZ43" i="31"/>
  <c r="AW43" i="31"/>
  <c r="AV43" i="31"/>
  <c r="AQ44" i="31"/>
  <c r="AQ43" i="31"/>
  <c r="AN42" i="31"/>
  <c r="I44" i="31"/>
  <c r="I43" i="31"/>
  <c r="H44" i="31"/>
  <c r="H43" i="31"/>
  <c r="G44" i="31"/>
  <c r="G43" i="31"/>
  <c r="D44" i="31"/>
  <c r="D43" i="31"/>
  <c r="E44" i="31"/>
  <c r="E43" i="31"/>
  <c r="C44" i="31"/>
  <c r="C43" i="31"/>
  <c r="B44" i="31"/>
  <c r="B43" i="31"/>
  <c r="C25" i="31"/>
  <c r="G94" i="31"/>
  <c r="AM93" i="31"/>
  <c r="AQ47" i="31"/>
  <c r="AK101" i="31" l="1"/>
  <c r="AQ93" i="31"/>
  <c r="N158" i="12"/>
  <c r="N159" i="12"/>
  <c r="N157" i="12"/>
  <c r="L158" i="12"/>
  <c r="AK10" i="31"/>
  <c r="AM50" i="31"/>
  <c r="E37" i="31"/>
  <c r="I21" i="31"/>
  <c r="AL106" i="31"/>
  <c r="AQ99" i="31" l="1"/>
  <c r="AK98" i="31"/>
  <c r="I93" i="31"/>
  <c r="AQ91" i="31"/>
  <c r="AL73" i="31"/>
  <c r="E41" i="31" l="1"/>
  <c r="H81" i="31" l="1"/>
  <c r="AK77" i="31"/>
  <c r="V16" i="31"/>
  <c r="E13" i="31"/>
  <c r="AX30" i="31"/>
  <c r="F11" i="31"/>
  <c r="AM96" i="31"/>
  <c r="AM97" i="31"/>
  <c r="AL79" i="31" l="1"/>
  <c r="AM79" i="31"/>
  <c r="AN79" i="31"/>
  <c r="AL80" i="31"/>
  <c r="AM80" i="31"/>
  <c r="AN80" i="31"/>
  <c r="E66" i="31"/>
  <c r="AQ36" i="31"/>
  <c r="AQ56" i="31"/>
  <c r="F70" i="31"/>
  <c r="AN56" i="31" l="1"/>
  <c r="G45" i="31"/>
  <c r="AQ21" i="31"/>
  <c r="AQ23" i="31"/>
  <c r="AQ24" i="31"/>
  <c r="AQ25" i="31"/>
  <c r="AQ26" i="31"/>
  <c r="AQ27" i="31"/>
  <c r="AQ29" i="31"/>
  <c r="AQ31" i="31"/>
  <c r="AQ32" i="31"/>
  <c r="AQ33" i="31"/>
  <c r="AQ34" i="31"/>
  <c r="AQ35" i="31"/>
  <c r="AQ38" i="31"/>
  <c r="AQ42" i="31"/>
  <c r="AQ45" i="31"/>
  <c r="AQ46" i="31"/>
  <c r="AQ48" i="31"/>
  <c r="AQ58" i="31"/>
  <c r="AQ59" i="31"/>
  <c r="AQ60" i="31"/>
  <c r="AQ61" i="31"/>
  <c r="AQ68" i="31"/>
  <c r="AQ89" i="31"/>
  <c r="AQ90" i="31"/>
  <c r="AQ92" i="31"/>
  <c r="AQ94" i="31"/>
  <c r="AQ95" i="31"/>
  <c r="AQ96" i="31"/>
  <c r="AQ97" i="31"/>
  <c r="AQ98" i="31"/>
  <c r="AQ100" i="31"/>
  <c r="L48" i="31"/>
  <c r="K48" i="31"/>
  <c r="J48" i="31"/>
  <c r="I48" i="31"/>
  <c r="H48" i="31"/>
  <c r="E48" i="31"/>
  <c r="D48" i="31"/>
  <c r="C48" i="31"/>
  <c r="B48" i="31"/>
  <c r="AL37" i="31"/>
  <c r="AM37" i="31"/>
  <c r="AN37" i="31"/>
  <c r="AL21" i="31"/>
  <c r="AM21" i="31"/>
  <c r="AN21" i="31"/>
  <c r="AM17" i="31"/>
  <c r="AM102" i="31"/>
  <c r="AM22" i="31"/>
  <c r="AQ22" i="31"/>
  <c r="AM14" i="31"/>
  <c r="AM94" i="31"/>
  <c r="AL95" i="31"/>
  <c r="AM95" i="31"/>
  <c r="AN95" i="31"/>
  <c r="AM92" i="31"/>
  <c r="E92" i="31" l="1"/>
  <c r="C11" i="24"/>
  <c r="AJ188" i="22"/>
  <c r="AJ186" i="22"/>
  <c r="AJ178" i="22"/>
  <c r="AJ176" i="22"/>
  <c r="AJ174" i="22"/>
  <c r="AJ172" i="22"/>
  <c r="AJ169" i="22"/>
  <c r="AJ168" i="22"/>
  <c r="AJ167" i="22"/>
  <c r="AJ166" i="22"/>
  <c r="AJ165" i="22"/>
  <c r="AJ159" i="22"/>
  <c r="AJ156" i="22"/>
  <c r="AJ154" i="22"/>
  <c r="AJ148" i="22"/>
  <c r="AJ146" i="22"/>
  <c r="AJ145" i="22"/>
  <c r="AJ140" i="22"/>
  <c r="AJ138" i="22"/>
  <c r="AJ126" i="22"/>
  <c r="AJ123" i="22"/>
  <c r="AJ119" i="22"/>
  <c r="AJ117" i="22"/>
  <c r="AJ115" i="22"/>
  <c r="AJ95" i="22"/>
  <c r="AJ75" i="22"/>
  <c r="AJ68" i="22"/>
  <c r="AJ67" i="22"/>
  <c r="AJ53" i="22"/>
  <c r="AJ52" i="22"/>
  <c r="AJ49" i="22"/>
  <c r="AJ47" i="22"/>
  <c r="AJ33" i="22"/>
  <c r="AJ27" i="22"/>
  <c r="AJ25" i="22"/>
  <c r="AJ24" i="22"/>
  <c r="AJ19" i="22"/>
  <c r="AJ18" i="22"/>
  <c r="AJ15" i="22"/>
  <c r="AJ10" i="22"/>
  <c r="AI188" i="22"/>
  <c r="AI187" i="22"/>
  <c r="AI186" i="22"/>
  <c r="AI183" i="22"/>
  <c r="AI182" i="22"/>
  <c r="AI180" i="22"/>
  <c r="AI178" i="22"/>
  <c r="AI176" i="22"/>
  <c r="AI174" i="22"/>
  <c r="AI172" i="22"/>
  <c r="AI169" i="22"/>
  <c r="AI168" i="22"/>
  <c r="AI167" i="22"/>
  <c r="AI166" i="22"/>
  <c r="AI165" i="22"/>
  <c r="AI164" i="22"/>
  <c r="AI163" i="22"/>
  <c r="AI162" i="22"/>
  <c r="AI160" i="22"/>
  <c r="AI159" i="22"/>
  <c r="AI158" i="22"/>
  <c r="AI156" i="22"/>
  <c r="AI155" i="22"/>
  <c r="AI154" i="22"/>
  <c r="AI153" i="22"/>
  <c r="AI152" i="22"/>
  <c r="AI151" i="22"/>
  <c r="AI150" i="22"/>
  <c r="AI148" i="22"/>
  <c r="AI146" i="22"/>
  <c r="AI145" i="22"/>
  <c r="AI144" i="22"/>
  <c r="AI143" i="22"/>
  <c r="AI142" i="22"/>
  <c r="AI141" i="22"/>
  <c r="AI140" i="22"/>
  <c r="AI139" i="22"/>
  <c r="AI138" i="22"/>
  <c r="AI136" i="22"/>
  <c r="AI135" i="22"/>
  <c r="AI134" i="22"/>
  <c r="AI133" i="22"/>
  <c r="AI131" i="22"/>
  <c r="AI128" i="22"/>
  <c r="AI127" i="22"/>
  <c r="AI126" i="22"/>
  <c r="AI123" i="22"/>
  <c r="AI121" i="22"/>
  <c r="AI119" i="22"/>
  <c r="AI117" i="22"/>
  <c r="AI115" i="22"/>
  <c r="AI113" i="22"/>
  <c r="AI110" i="22"/>
  <c r="AI107" i="22"/>
  <c r="AI105" i="22"/>
  <c r="AI103" i="22"/>
  <c r="AI102" i="22"/>
  <c r="AI101" i="22"/>
  <c r="AI100" i="22"/>
  <c r="AI98" i="22"/>
  <c r="AI96" i="22"/>
  <c r="AI95" i="22"/>
  <c r="AI94" i="22"/>
  <c r="AI92" i="22"/>
  <c r="AI89" i="22"/>
  <c r="AI86" i="22"/>
  <c r="AI83" i="22"/>
  <c r="AI80" i="22"/>
  <c r="AI79" i="22"/>
  <c r="AI77" i="22"/>
  <c r="AI76" i="22"/>
  <c r="AI75" i="22"/>
  <c r="AI74" i="22"/>
  <c r="AI72" i="22"/>
  <c r="AI69" i="22"/>
  <c r="AI68" i="22"/>
  <c r="AI67" i="22"/>
  <c r="AI66" i="22"/>
  <c r="AI63" i="22"/>
  <c r="AI62" i="22"/>
  <c r="AI58" i="22"/>
  <c r="AI56" i="22"/>
  <c r="AI54" i="22"/>
  <c r="AI53" i="22"/>
  <c r="AI52" i="22"/>
  <c r="AI49" i="22"/>
  <c r="AI47" i="22"/>
  <c r="AI46" i="22"/>
  <c r="AI45" i="22"/>
  <c r="AI42" i="22"/>
  <c r="AI40" i="22"/>
  <c r="AI39" i="22"/>
  <c r="AI38" i="22"/>
  <c r="AI35" i="22"/>
  <c r="AI33" i="22"/>
  <c r="AI32" i="22"/>
  <c r="AI31" i="22"/>
  <c r="AI29" i="22"/>
  <c r="AI27" i="22"/>
  <c r="AI26" i="22"/>
  <c r="AI25" i="22"/>
  <c r="AI24" i="22"/>
  <c r="AI23" i="22"/>
  <c r="AI22" i="22"/>
  <c r="AI21" i="22"/>
  <c r="AI20" i="22"/>
  <c r="AI19" i="22"/>
  <c r="AI18" i="22"/>
  <c r="AI17" i="22"/>
  <c r="AI15" i="22"/>
  <c r="AI13" i="22"/>
  <c r="AI11" i="22"/>
  <c r="AI10" i="22"/>
  <c r="AI8" i="22"/>
  <c r="J135" i="22" l="1"/>
  <c r="L137" i="8"/>
  <c r="M137" i="8" s="1"/>
  <c r="I137" i="8"/>
  <c r="J137" i="8" s="1"/>
  <c r="G137" i="8"/>
  <c r="G127" i="12" s="1"/>
  <c r="E135" i="22" s="1"/>
  <c r="F137" i="8"/>
  <c r="F127" i="12" s="1"/>
  <c r="E137" i="8"/>
  <c r="E127" i="12" s="1"/>
  <c r="D135" i="22" s="1"/>
  <c r="D137" i="8"/>
  <c r="D127" i="12" s="1"/>
  <c r="C135" i="22" s="1"/>
  <c r="C137" i="8"/>
  <c r="C127" i="12" s="1"/>
  <c r="B137" i="8"/>
  <c r="B127" i="12" s="1"/>
  <c r="B135" i="22" s="1"/>
  <c r="N137" i="8" l="1"/>
  <c r="J147" i="22"/>
  <c r="J146" i="22"/>
  <c r="AD106" i="31"/>
  <c r="AD105" i="31"/>
  <c r="AD104" i="31"/>
  <c r="AD103" i="31"/>
  <c r="AD102" i="31"/>
  <c r="AD101" i="31"/>
  <c r="AD100" i="31"/>
  <c r="AD99" i="31"/>
  <c r="AD98" i="31"/>
  <c r="AD97" i="31"/>
  <c r="AD96" i="31"/>
  <c r="AD95" i="31"/>
  <c r="AD94" i="31"/>
  <c r="AD93" i="31"/>
  <c r="AD92" i="31"/>
  <c r="AD91" i="31"/>
  <c r="AD90" i="31"/>
  <c r="AD89" i="31"/>
  <c r="AD88" i="31"/>
  <c r="AD87" i="31"/>
  <c r="AD86" i="31"/>
  <c r="AD85" i="31"/>
  <c r="AD84" i="31"/>
  <c r="AD83" i="31"/>
  <c r="AD82" i="31"/>
  <c r="AD81" i="31"/>
  <c r="AD80" i="31"/>
  <c r="AD79" i="31"/>
  <c r="AD78" i="31"/>
  <c r="AD77" i="31"/>
  <c r="AD75" i="31"/>
  <c r="AD74" i="31"/>
  <c r="AD73" i="31"/>
  <c r="AD72" i="31"/>
  <c r="AD71" i="31"/>
  <c r="AD70" i="31"/>
  <c r="AD69" i="31"/>
  <c r="AD68" i="31"/>
  <c r="AD67" i="31"/>
  <c r="AD66" i="31"/>
  <c r="AD65" i="31"/>
  <c r="AD64" i="31"/>
  <c r="AD63" i="31"/>
  <c r="AD62" i="31"/>
  <c r="AD61" i="31"/>
  <c r="AD60" i="31"/>
  <c r="AD59" i="31"/>
  <c r="AD58" i="31"/>
  <c r="AD57" i="31"/>
  <c r="AD56" i="31"/>
  <c r="AD55" i="31"/>
  <c r="AD54" i="31"/>
  <c r="AD53" i="31"/>
  <c r="AD52" i="31"/>
  <c r="AD51" i="31"/>
  <c r="AD50" i="31"/>
  <c r="AD49" i="31"/>
  <c r="AD47" i="31"/>
  <c r="AD46" i="31"/>
  <c r="AD45" i="31"/>
  <c r="AD42" i="31"/>
  <c r="AD41" i="31"/>
  <c r="AD40" i="31"/>
  <c r="AD39" i="31"/>
  <c r="AD38" i="31"/>
  <c r="AD37" i="31"/>
  <c r="AD36" i="31"/>
  <c r="AD35" i="31"/>
  <c r="AD34" i="31"/>
  <c r="AD33" i="31"/>
  <c r="AD32" i="31"/>
  <c r="AD31" i="31"/>
  <c r="AD30" i="31"/>
  <c r="AD29" i="31"/>
  <c r="AD28" i="31"/>
  <c r="AD27" i="31"/>
  <c r="AD26" i="31"/>
  <c r="AD25" i="31"/>
  <c r="AD24" i="31"/>
  <c r="AD23" i="31"/>
  <c r="AD22" i="31"/>
  <c r="AD21" i="31"/>
  <c r="AD20" i="31"/>
  <c r="AD19" i="31"/>
  <c r="AD17" i="31"/>
  <c r="AD16" i="31"/>
  <c r="AD15" i="31"/>
  <c r="AD14" i="31"/>
  <c r="AD13" i="31"/>
  <c r="AD12" i="31"/>
  <c r="AD11" i="31"/>
  <c r="AB106" i="31"/>
  <c r="AB105" i="31"/>
  <c r="AB104" i="31"/>
  <c r="AB103" i="31"/>
  <c r="AB102" i="31"/>
  <c r="AB101" i="31"/>
  <c r="AB100" i="31"/>
  <c r="AB99" i="31"/>
  <c r="AB98" i="31"/>
  <c r="AB97" i="31"/>
  <c r="AB96" i="31"/>
  <c r="AB95" i="31"/>
  <c r="AB94" i="31"/>
  <c r="AB93" i="31"/>
  <c r="AB91" i="31"/>
  <c r="AB90" i="31"/>
  <c r="AB89" i="31"/>
  <c r="AB88" i="31"/>
  <c r="AB87" i="31"/>
  <c r="AB86" i="31"/>
  <c r="AB85" i="31"/>
  <c r="AB84" i="31"/>
  <c r="AB83" i="31"/>
  <c r="AB82" i="31"/>
  <c r="AB81" i="31"/>
  <c r="AB80" i="31"/>
  <c r="AB79" i="31"/>
  <c r="AB78" i="31"/>
  <c r="AB77" i="31"/>
  <c r="AB75" i="31"/>
  <c r="AB74" i="31"/>
  <c r="AB73" i="31"/>
  <c r="AB72" i="31"/>
  <c r="AB71" i="31"/>
  <c r="AB70" i="31"/>
  <c r="AB69" i="31"/>
  <c r="AB68" i="31"/>
  <c r="AB67" i="31"/>
  <c r="AB66" i="31"/>
  <c r="AB65" i="31"/>
  <c r="AB64" i="31"/>
  <c r="AB63" i="31"/>
  <c r="AB62" i="31"/>
  <c r="AB61" i="31"/>
  <c r="AB60" i="31"/>
  <c r="AB59" i="31"/>
  <c r="AB58" i="31"/>
  <c r="AB57" i="31"/>
  <c r="AB56" i="31"/>
  <c r="AB55" i="31"/>
  <c r="AB54" i="31"/>
  <c r="AB53" i="31"/>
  <c r="AB52" i="31"/>
  <c r="AB51" i="31"/>
  <c r="AB50" i="31"/>
  <c r="AB49" i="31"/>
  <c r="AB47" i="31"/>
  <c r="AB46" i="31"/>
  <c r="AB45" i="31"/>
  <c r="AB42" i="31"/>
  <c r="AB41" i="31"/>
  <c r="AB40" i="31"/>
  <c r="AB39" i="31"/>
  <c r="AB38" i="31"/>
  <c r="AB37" i="31"/>
  <c r="AB36" i="31"/>
  <c r="AB35" i="31"/>
  <c r="AB34" i="31"/>
  <c r="AB33" i="31"/>
  <c r="AB32" i="31"/>
  <c r="AB31" i="31"/>
  <c r="AB30" i="31"/>
  <c r="AB29" i="31"/>
  <c r="AB28" i="31"/>
  <c r="AB27" i="31"/>
  <c r="AB26" i="31"/>
  <c r="AB25" i="31"/>
  <c r="AB24" i="31"/>
  <c r="AB23" i="31"/>
  <c r="AB22" i="31"/>
  <c r="AB21" i="31"/>
  <c r="AB20" i="31"/>
  <c r="AB19" i="31"/>
  <c r="AB17" i="31"/>
  <c r="AB16" i="31"/>
  <c r="AB15" i="31"/>
  <c r="AB14" i="31"/>
  <c r="AB13" i="31"/>
  <c r="AB12" i="31"/>
  <c r="AB11" i="31"/>
  <c r="Z106" i="31"/>
  <c r="Z105" i="31"/>
  <c r="Z104" i="31"/>
  <c r="Z103" i="31"/>
  <c r="Z102" i="31"/>
  <c r="Z101" i="31"/>
  <c r="Z100" i="31"/>
  <c r="Z99" i="31"/>
  <c r="Z98" i="31"/>
  <c r="Z97" i="31"/>
  <c r="Z96" i="31"/>
  <c r="Z95" i="31"/>
  <c r="Z94" i="31"/>
  <c r="Z93" i="31"/>
  <c r="Z92" i="31"/>
  <c r="Z91" i="31"/>
  <c r="Z90" i="31"/>
  <c r="Z89" i="31"/>
  <c r="Z88" i="31"/>
  <c r="Z87" i="31"/>
  <c r="Z86" i="31"/>
  <c r="Z85" i="31"/>
  <c r="Z84" i="31"/>
  <c r="Z83" i="31"/>
  <c r="Z82" i="31"/>
  <c r="Z81" i="31"/>
  <c r="Z80" i="31"/>
  <c r="Z79" i="31"/>
  <c r="Z78" i="31"/>
  <c r="Z77" i="31"/>
  <c r="Z75" i="31"/>
  <c r="Z74" i="31"/>
  <c r="Z73" i="31"/>
  <c r="Z72" i="31"/>
  <c r="Z71" i="31"/>
  <c r="Z70" i="31"/>
  <c r="Z69" i="31"/>
  <c r="Z68" i="31"/>
  <c r="Z67" i="31"/>
  <c r="Z66" i="31"/>
  <c r="Z65" i="31"/>
  <c r="Z64" i="31"/>
  <c r="Z63" i="31"/>
  <c r="Z62" i="31"/>
  <c r="Z61" i="31"/>
  <c r="Z60" i="31"/>
  <c r="Z59" i="31"/>
  <c r="Z58" i="31"/>
  <c r="Z57" i="31"/>
  <c r="Z56" i="31"/>
  <c r="Z55" i="31"/>
  <c r="Z54" i="31"/>
  <c r="Z53" i="31"/>
  <c r="Z52" i="31"/>
  <c r="Z51" i="31"/>
  <c r="Z50" i="31"/>
  <c r="Z49" i="31"/>
  <c r="Z47" i="31"/>
  <c r="Z46" i="31"/>
  <c r="Z45" i="31"/>
  <c r="Z42" i="31"/>
  <c r="Z41" i="31"/>
  <c r="Z40" i="31"/>
  <c r="Z39" i="31"/>
  <c r="Z38" i="31"/>
  <c r="Z37" i="31"/>
  <c r="Z36" i="31"/>
  <c r="Z35" i="31"/>
  <c r="Z34" i="31"/>
  <c r="Z33" i="31"/>
  <c r="Z32" i="31"/>
  <c r="Z31" i="31"/>
  <c r="Z30" i="31"/>
  <c r="Z29" i="31"/>
  <c r="Z28" i="31"/>
  <c r="Z27" i="31"/>
  <c r="Z26" i="31"/>
  <c r="Z25" i="31"/>
  <c r="Z24" i="31"/>
  <c r="Z23" i="31"/>
  <c r="Z22" i="31"/>
  <c r="Z21" i="31"/>
  <c r="Z20" i="31"/>
  <c r="Z19" i="31"/>
  <c r="Z17" i="31"/>
  <c r="Z16" i="31"/>
  <c r="Z15" i="31"/>
  <c r="Z14" i="31"/>
  <c r="Z13" i="31"/>
  <c r="Z12" i="31"/>
  <c r="Z11" i="31"/>
  <c r="X106" i="31"/>
  <c r="W106" i="31"/>
  <c r="V106" i="31"/>
  <c r="X105" i="31"/>
  <c r="W105" i="31"/>
  <c r="V105" i="31"/>
  <c r="X104" i="31"/>
  <c r="W104" i="31"/>
  <c r="V104" i="31"/>
  <c r="X103" i="31"/>
  <c r="W103" i="31"/>
  <c r="V103" i="31"/>
  <c r="X102" i="31"/>
  <c r="W102" i="31"/>
  <c r="V102" i="31"/>
  <c r="X101" i="31"/>
  <c r="W101" i="31"/>
  <c r="V101" i="31"/>
  <c r="X100" i="31"/>
  <c r="W100" i="31"/>
  <c r="V100" i="31"/>
  <c r="X99" i="31"/>
  <c r="W99" i="31"/>
  <c r="V99" i="31"/>
  <c r="X98" i="31"/>
  <c r="W98" i="31"/>
  <c r="V98" i="31"/>
  <c r="V97" i="31"/>
  <c r="V96" i="31"/>
  <c r="X95" i="31"/>
  <c r="V95" i="31"/>
  <c r="X94" i="31"/>
  <c r="V94" i="31"/>
  <c r="X93" i="31"/>
  <c r="V93" i="31"/>
  <c r="X92" i="31"/>
  <c r="V92" i="31"/>
  <c r="X91" i="31"/>
  <c r="W91" i="31"/>
  <c r="V91" i="31"/>
  <c r="X90" i="31"/>
  <c r="W90" i="31"/>
  <c r="V90" i="31"/>
  <c r="X89" i="31"/>
  <c r="W89" i="31"/>
  <c r="V89" i="31"/>
  <c r="X88" i="31"/>
  <c r="W88" i="31"/>
  <c r="V88" i="31"/>
  <c r="X87" i="31"/>
  <c r="W87" i="31"/>
  <c r="V87" i="31"/>
  <c r="X86" i="31"/>
  <c r="W86" i="31"/>
  <c r="V86" i="31"/>
  <c r="X85" i="31"/>
  <c r="W85" i="31"/>
  <c r="V85" i="31"/>
  <c r="X84" i="31"/>
  <c r="W84" i="31"/>
  <c r="V84" i="31"/>
  <c r="X83" i="31"/>
  <c r="W83" i="31"/>
  <c r="V83" i="31"/>
  <c r="X82" i="31"/>
  <c r="W82" i="31"/>
  <c r="V82" i="31"/>
  <c r="X81" i="31"/>
  <c r="W81" i="31"/>
  <c r="V81" i="31"/>
  <c r="X80" i="31"/>
  <c r="W80" i="31"/>
  <c r="V80" i="31"/>
  <c r="X79" i="31"/>
  <c r="W79" i="31"/>
  <c r="V79" i="31"/>
  <c r="X78" i="31"/>
  <c r="W78" i="31"/>
  <c r="V78" i="31"/>
  <c r="X77" i="31"/>
  <c r="W77" i="31"/>
  <c r="V77" i="31"/>
  <c r="X75" i="31"/>
  <c r="W75" i="31"/>
  <c r="V75" i="31"/>
  <c r="X74" i="31"/>
  <c r="W74" i="31"/>
  <c r="V74" i="31"/>
  <c r="X73" i="31"/>
  <c r="W73" i="31"/>
  <c r="V73" i="31"/>
  <c r="X72" i="31"/>
  <c r="W72" i="31"/>
  <c r="V72" i="31"/>
  <c r="X71" i="31"/>
  <c r="W71" i="31"/>
  <c r="V71" i="31"/>
  <c r="X70" i="31"/>
  <c r="W70" i="31"/>
  <c r="V70" i="31"/>
  <c r="X69" i="31"/>
  <c r="W69" i="31"/>
  <c r="V69" i="31"/>
  <c r="X68" i="31"/>
  <c r="W68" i="31"/>
  <c r="V68" i="31"/>
  <c r="X67" i="31"/>
  <c r="W67" i="31"/>
  <c r="V67" i="31"/>
  <c r="X66" i="31"/>
  <c r="W66" i="31"/>
  <c r="V66" i="31"/>
  <c r="X65" i="31"/>
  <c r="W65" i="31"/>
  <c r="V65" i="31"/>
  <c r="X64" i="31"/>
  <c r="W64" i="31"/>
  <c r="V64" i="31"/>
  <c r="X63" i="31"/>
  <c r="W63" i="31"/>
  <c r="V63" i="31"/>
  <c r="X62" i="31"/>
  <c r="W62" i="31"/>
  <c r="V62" i="31"/>
  <c r="X61" i="31"/>
  <c r="W61" i="31"/>
  <c r="V61" i="31"/>
  <c r="X60" i="31"/>
  <c r="W60" i="31"/>
  <c r="V60" i="31"/>
  <c r="X59" i="31"/>
  <c r="W59" i="31"/>
  <c r="V59" i="31"/>
  <c r="X58" i="31"/>
  <c r="W58" i="31"/>
  <c r="V58" i="31"/>
  <c r="X57" i="31"/>
  <c r="W57" i="31"/>
  <c r="V57" i="31"/>
  <c r="X56" i="31"/>
  <c r="W56" i="31"/>
  <c r="V56" i="31"/>
  <c r="X55" i="31"/>
  <c r="W55" i="31"/>
  <c r="V55" i="31"/>
  <c r="X54" i="31"/>
  <c r="W54" i="31"/>
  <c r="V54" i="31"/>
  <c r="X53" i="31"/>
  <c r="W53" i="31"/>
  <c r="V53" i="31"/>
  <c r="X52" i="31"/>
  <c r="W52" i="31"/>
  <c r="V52" i="31"/>
  <c r="X51" i="31"/>
  <c r="W51" i="31"/>
  <c r="V51" i="31"/>
  <c r="X50" i="31"/>
  <c r="W50" i="31"/>
  <c r="V50" i="31"/>
  <c r="X49" i="31"/>
  <c r="W49" i="31"/>
  <c r="V49" i="31"/>
  <c r="X47" i="31"/>
  <c r="V47" i="31"/>
  <c r="X46" i="31"/>
  <c r="V46" i="31"/>
  <c r="X45" i="31"/>
  <c r="W45" i="31"/>
  <c r="V45" i="31"/>
  <c r="X42" i="31"/>
  <c r="W42" i="31"/>
  <c r="V42" i="31"/>
  <c r="X41" i="31"/>
  <c r="W41" i="31"/>
  <c r="V41" i="31"/>
  <c r="X40" i="31"/>
  <c r="W40" i="31"/>
  <c r="V40" i="31"/>
  <c r="X39" i="31"/>
  <c r="W39" i="31"/>
  <c r="V39" i="31"/>
  <c r="X38" i="31"/>
  <c r="W38" i="31"/>
  <c r="V38" i="31"/>
  <c r="X37" i="31"/>
  <c r="W37" i="31"/>
  <c r="V37" i="31"/>
  <c r="X36" i="31"/>
  <c r="W36" i="31"/>
  <c r="V36" i="31"/>
  <c r="X35" i="31"/>
  <c r="W35" i="31"/>
  <c r="V35" i="31"/>
  <c r="X34" i="31"/>
  <c r="W34" i="31"/>
  <c r="V34" i="31"/>
  <c r="X33" i="31"/>
  <c r="W33" i="31"/>
  <c r="V33" i="31"/>
  <c r="X32" i="31"/>
  <c r="W32" i="31"/>
  <c r="V32" i="31"/>
  <c r="X31" i="31"/>
  <c r="W31" i="31"/>
  <c r="V31" i="31"/>
  <c r="X30" i="31"/>
  <c r="W30" i="31"/>
  <c r="V30" i="31"/>
  <c r="X29" i="31"/>
  <c r="W29" i="31"/>
  <c r="V29" i="31"/>
  <c r="X28" i="31"/>
  <c r="W28" i="31"/>
  <c r="V28" i="31"/>
  <c r="X27" i="31"/>
  <c r="W27" i="31"/>
  <c r="V27" i="31"/>
  <c r="X26" i="31"/>
  <c r="W26" i="31"/>
  <c r="V26" i="31"/>
  <c r="X25" i="31"/>
  <c r="W25" i="31"/>
  <c r="V25" i="31"/>
  <c r="X24" i="31"/>
  <c r="X23" i="31"/>
  <c r="X22" i="31"/>
  <c r="W22" i="31"/>
  <c r="V22" i="31"/>
  <c r="X21" i="31"/>
  <c r="W21" i="31"/>
  <c r="V21" i="31"/>
  <c r="X20" i="31"/>
  <c r="W20" i="31"/>
  <c r="V20" i="31"/>
  <c r="X19" i="31"/>
  <c r="W19" i="31"/>
  <c r="V19" i="31"/>
  <c r="X17" i="31"/>
  <c r="W17" i="31"/>
  <c r="V17" i="31"/>
  <c r="X16" i="31"/>
  <c r="W16" i="31"/>
  <c r="X15" i="31"/>
  <c r="W15" i="31"/>
  <c r="V15" i="31"/>
  <c r="X14" i="31"/>
  <c r="W14" i="31"/>
  <c r="V14" i="31"/>
  <c r="X13" i="31"/>
  <c r="W13" i="31"/>
  <c r="V13" i="31"/>
  <c r="X12" i="31"/>
  <c r="W12" i="31"/>
  <c r="V12" i="31"/>
  <c r="X11" i="31"/>
  <c r="W11" i="31"/>
  <c r="V11" i="31"/>
  <c r="O137" i="8"/>
  <c r="E5" i="34" l="1"/>
  <c r="E6" i="34"/>
  <c r="E7" i="34"/>
  <c r="E8" i="34"/>
  <c r="E9" i="34"/>
  <c r="E10" i="34"/>
  <c r="E11" i="34"/>
  <c r="E12" i="34"/>
  <c r="E13" i="34"/>
  <c r="E14" i="34"/>
  <c r="E15" i="34"/>
  <c r="E16" i="34"/>
  <c r="E17" i="34"/>
  <c r="E18" i="34"/>
  <c r="E4" i="34"/>
  <c r="E19" i="34" l="1"/>
  <c r="F82" i="35"/>
  <c r="D5" i="34"/>
  <c r="D6" i="34"/>
  <c r="D7" i="34"/>
  <c r="D8" i="34"/>
  <c r="D9" i="34"/>
  <c r="D10" i="34"/>
  <c r="D11" i="34"/>
  <c r="D12" i="34"/>
  <c r="D13" i="34"/>
  <c r="D14" i="34"/>
  <c r="D15" i="34"/>
  <c r="D16" i="34"/>
  <c r="D17" i="34"/>
  <c r="D18" i="34"/>
  <c r="D4" i="34"/>
  <c r="B19" i="34"/>
  <c r="C19" i="34" l="1"/>
  <c r="D19" i="34" s="1"/>
  <c r="I29" i="33"/>
  <c r="J29" i="33" s="1"/>
  <c r="I28" i="33"/>
  <c r="J28" i="33" s="1"/>
  <c r="I27" i="33"/>
  <c r="J27" i="33" s="1"/>
  <c r="I26" i="33"/>
  <c r="J26" i="33" s="1"/>
  <c r="I25" i="33"/>
  <c r="J25" i="33" s="1"/>
  <c r="I24" i="33"/>
  <c r="J24" i="33" s="1"/>
  <c r="I23" i="33"/>
  <c r="J23" i="33" s="1"/>
  <c r="I22" i="33"/>
  <c r="J22" i="33" s="1"/>
  <c r="I21" i="33"/>
  <c r="J21" i="33" s="1"/>
  <c r="I20" i="33"/>
  <c r="J20" i="33" s="1"/>
  <c r="I19" i="33"/>
  <c r="J19" i="33" s="1"/>
  <c r="I18" i="33"/>
  <c r="J18" i="33" s="1"/>
  <c r="I17" i="33"/>
  <c r="J17" i="33" s="1"/>
  <c r="I16" i="33"/>
  <c r="J16" i="33" s="1"/>
  <c r="I15" i="33"/>
  <c r="J15" i="33" s="1"/>
  <c r="I14" i="33"/>
  <c r="J14" i="33" s="1"/>
  <c r="I13" i="33"/>
  <c r="J13" i="33" s="1"/>
  <c r="I12" i="33"/>
  <c r="J12" i="33" s="1"/>
  <c r="I11" i="33"/>
  <c r="J11" i="33" s="1"/>
  <c r="I10" i="33"/>
  <c r="J10" i="33" s="1"/>
  <c r="I9" i="33"/>
  <c r="J9" i="33" s="1"/>
  <c r="I8" i="33"/>
  <c r="J8" i="33" s="1"/>
  <c r="AL30" i="31" l="1"/>
  <c r="AM30" i="31"/>
  <c r="AN30" i="31"/>
  <c r="AL38" i="31"/>
  <c r="AM38" i="31"/>
  <c r="AN38" i="31"/>
  <c r="AL39" i="31"/>
  <c r="AM39" i="31"/>
  <c r="AN39" i="31"/>
  <c r="AL40" i="31"/>
  <c r="AM40" i="31"/>
  <c r="AN40" i="31"/>
  <c r="AL41" i="31"/>
  <c r="AM41" i="31"/>
  <c r="AN41" i="31"/>
  <c r="AL42" i="31"/>
  <c r="AL49" i="31"/>
  <c r="AM49" i="31"/>
  <c r="AN49" i="31"/>
  <c r="AN50" i="31"/>
  <c r="AL51" i="31"/>
  <c r="AM51" i="31"/>
  <c r="AN51" i="31"/>
  <c r="AL52" i="31"/>
  <c r="AM52" i="31"/>
  <c r="AN52" i="31"/>
  <c r="AM53" i="31"/>
  <c r="AN53" i="31"/>
  <c r="AL54" i="31"/>
  <c r="AM54" i="31"/>
  <c r="AN54" i="31"/>
  <c r="AL55" i="31"/>
  <c r="AM55" i="31"/>
  <c r="AN55" i="31"/>
  <c r="AL56" i="31"/>
  <c r="AM56" i="31"/>
  <c r="AL57" i="31"/>
  <c r="AM57" i="31"/>
  <c r="AN57" i="31"/>
  <c r="AL62" i="31"/>
  <c r="AM62" i="31"/>
  <c r="AN62" i="31"/>
  <c r="AL63" i="31"/>
  <c r="AM63" i="31"/>
  <c r="AN63" i="31"/>
  <c r="AL64" i="31"/>
  <c r="AM64" i="31"/>
  <c r="AL65" i="31"/>
  <c r="AM65" i="31"/>
  <c r="AL66" i="31"/>
  <c r="AM66" i="31"/>
  <c r="AN66" i="31"/>
  <c r="AM67" i="31"/>
  <c r="AN67" i="31"/>
  <c r="AL68" i="31"/>
  <c r="AM68" i="31"/>
  <c r="AL69" i="31"/>
  <c r="AM69" i="31"/>
  <c r="AN69" i="31"/>
  <c r="AL70" i="31"/>
  <c r="AM70" i="31"/>
  <c r="AN70" i="31"/>
  <c r="AL71" i="31"/>
  <c r="AM71" i="31"/>
  <c r="AN71" i="31"/>
  <c r="AM72" i="31"/>
  <c r="AM73" i="31"/>
  <c r="AN73" i="31"/>
  <c r="AL74" i="31"/>
  <c r="AM74" i="31"/>
  <c r="AN74" i="31"/>
  <c r="AL75" i="31"/>
  <c r="AM75" i="31"/>
  <c r="AN75" i="31"/>
  <c r="AL76" i="31"/>
  <c r="AM76" i="31"/>
  <c r="AN76" i="31"/>
  <c r="AM82" i="31"/>
  <c r="AN82" i="31"/>
  <c r="AL89" i="31"/>
  <c r="AM89" i="31"/>
  <c r="AN89" i="31"/>
  <c r="AL90" i="31"/>
  <c r="AM90" i="31"/>
  <c r="AN90" i="31"/>
  <c r="AL91" i="31"/>
  <c r="AM91" i="31"/>
  <c r="AN91" i="31"/>
  <c r="AL98" i="31"/>
  <c r="AM98" i="31"/>
  <c r="AN98" i="31"/>
  <c r="AL99" i="31"/>
  <c r="AM99" i="31"/>
  <c r="AN99" i="31"/>
  <c r="AL100" i="31"/>
  <c r="AM100" i="31"/>
  <c r="AN100" i="31"/>
  <c r="AL103" i="31"/>
  <c r="AM103" i="31"/>
  <c r="AN103" i="31"/>
  <c r="AL104" i="31"/>
  <c r="AM104" i="31"/>
  <c r="AN104" i="31"/>
  <c r="AL105" i="31"/>
  <c r="AM105" i="31"/>
  <c r="AN105" i="31"/>
  <c r="AM106" i="31"/>
  <c r="AN106" i="31"/>
  <c r="AL107" i="31"/>
  <c r="AM107" i="31"/>
  <c r="AN107" i="31"/>
  <c r="AC11" i="31"/>
  <c r="AC12" i="31"/>
  <c r="AC13" i="31"/>
  <c r="AC14" i="31"/>
  <c r="AC15" i="31"/>
  <c r="AC16" i="31"/>
  <c r="AC17" i="31"/>
  <c r="AC10" i="31"/>
  <c r="AD10" i="31"/>
  <c r="AB10" i="31"/>
  <c r="Z10" i="31"/>
  <c r="X10" i="31"/>
  <c r="W10" i="31"/>
  <c r="V10" i="31"/>
  <c r="C10" i="31" l="1"/>
  <c r="D10" i="31"/>
  <c r="E10" i="31"/>
  <c r="F10" i="31"/>
  <c r="G10" i="31"/>
  <c r="H10" i="31"/>
  <c r="J10" i="31"/>
  <c r="K10" i="31"/>
  <c r="L10" i="31"/>
  <c r="N10" i="31"/>
  <c r="O10" i="31" s="1"/>
  <c r="Q10" i="31"/>
  <c r="R10" i="31" s="1"/>
  <c r="U10" i="31"/>
  <c r="Y10" i="31"/>
  <c r="AA10" i="31"/>
  <c r="AV10" i="31"/>
  <c r="AW10" i="31"/>
  <c r="AZ10" i="31"/>
  <c r="BA10" i="31"/>
  <c r="BB10" i="31"/>
  <c r="BC10" i="31"/>
  <c r="J11" i="21"/>
  <c r="K11" i="21" s="1"/>
  <c r="Q11" i="21"/>
  <c r="J12" i="21"/>
  <c r="K12" i="21" s="1"/>
  <c r="P12" i="21" s="1"/>
  <c r="BD11" i="31" s="1"/>
  <c r="Q12" i="21"/>
  <c r="BE11" i="31" s="1"/>
  <c r="J13" i="21"/>
  <c r="K13" i="21" s="1"/>
  <c r="P13" i="21" s="1"/>
  <c r="BD12" i="31" s="1"/>
  <c r="Q13" i="21"/>
  <c r="BE12" i="31" s="1"/>
  <c r="J14" i="21"/>
  <c r="K14" i="21" s="1"/>
  <c r="P14" i="21" s="1"/>
  <c r="Q14" i="21"/>
  <c r="J15" i="21"/>
  <c r="K15" i="21" s="1"/>
  <c r="Q15" i="21"/>
  <c r="BE13" i="31" s="1"/>
  <c r="J16" i="21"/>
  <c r="K16" i="21" s="1"/>
  <c r="P16" i="21" s="1"/>
  <c r="Q16" i="21"/>
  <c r="J17" i="21"/>
  <c r="K17" i="21" s="1"/>
  <c r="P17" i="21" s="1"/>
  <c r="BD14" i="31" s="1"/>
  <c r="Q17" i="21"/>
  <c r="BE14" i="31" s="1"/>
  <c r="J18" i="21"/>
  <c r="K18" i="21" s="1"/>
  <c r="P18" i="21" s="1"/>
  <c r="Q18" i="21"/>
  <c r="J19" i="21"/>
  <c r="K19" i="21" s="1"/>
  <c r="Q19" i="21"/>
  <c r="BE15" i="31" s="1"/>
  <c r="J20" i="21"/>
  <c r="Q20" i="21"/>
  <c r="BE16" i="31" s="1"/>
  <c r="J21" i="21"/>
  <c r="K21" i="21" s="1"/>
  <c r="P21" i="21" s="1"/>
  <c r="BD17" i="31" s="1"/>
  <c r="Q21" i="21"/>
  <c r="BE17" i="31" s="1"/>
  <c r="J22" i="21"/>
  <c r="K22" i="21" s="1"/>
  <c r="P22" i="21" s="1"/>
  <c r="Q22" i="21"/>
  <c r="J23" i="21"/>
  <c r="K23" i="21" s="1"/>
  <c r="Q23" i="21"/>
  <c r="BE18" i="31" s="1"/>
  <c r="J24" i="21"/>
  <c r="K24" i="21" s="1"/>
  <c r="P24" i="21" s="1"/>
  <c r="BD19" i="31" s="1"/>
  <c r="Q24" i="21"/>
  <c r="BE19" i="31" s="1"/>
  <c r="J25" i="21"/>
  <c r="K25" i="21" s="1"/>
  <c r="P25" i="21" s="1"/>
  <c r="BD20" i="31" s="1"/>
  <c r="Q25" i="21"/>
  <c r="BE20" i="31" s="1"/>
  <c r="J26" i="21"/>
  <c r="K26" i="21" s="1"/>
  <c r="P26" i="21" s="1"/>
  <c r="Q26" i="21"/>
  <c r="J27" i="21"/>
  <c r="K27" i="21" s="1"/>
  <c r="Q27" i="21"/>
  <c r="J28" i="21"/>
  <c r="K28" i="21" s="1"/>
  <c r="P28" i="21" s="1"/>
  <c r="Q28" i="21"/>
  <c r="J29" i="21"/>
  <c r="K29" i="21" s="1"/>
  <c r="P29" i="21" s="1"/>
  <c r="BD21" i="31" s="1"/>
  <c r="Q29" i="21"/>
  <c r="BE21" i="31" s="1"/>
  <c r="J30" i="21"/>
  <c r="K30" i="21" s="1"/>
  <c r="P30" i="21" s="1"/>
  <c r="Q30" i="21"/>
  <c r="J31" i="21"/>
  <c r="K31" i="21" s="1"/>
  <c r="Q31" i="21"/>
  <c r="BE22" i="31" s="1"/>
  <c r="J32" i="21"/>
  <c r="K32" i="21" s="1"/>
  <c r="P32" i="21" s="1"/>
  <c r="Q32" i="21"/>
  <c r="J33" i="21"/>
  <c r="K33" i="21" s="1"/>
  <c r="P33" i="21" s="1"/>
  <c r="BD23" i="31" s="1"/>
  <c r="Q33" i="21"/>
  <c r="BE23" i="31" s="1"/>
  <c r="J34" i="21"/>
  <c r="Q34" i="21"/>
  <c r="BE24" i="31" s="1"/>
  <c r="J35" i="21"/>
  <c r="K35" i="21" s="1"/>
  <c r="Q35" i="21"/>
  <c r="BE25" i="31" s="1"/>
  <c r="J36" i="21"/>
  <c r="K36" i="21" s="1"/>
  <c r="P36" i="21" s="1"/>
  <c r="Q36" i="21"/>
  <c r="J37" i="21"/>
  <c r="K37" i="21" s="1"/>
  <c r="P37" i="21" s="1"/>
  <c r="BD26" i="31" s="1"/>
  <c r="Q37" i="21"/>
  <c r="BE26" i="31" s="1"/>
  <c r="J38" i="21"/>
  <c r="K38" i="21" s="1"/>
  <c r="P38" i="21" s="1"/>
  <c r="Q38" i="21"/>
  <c r="J39" i="21"/>
  <c r="K39" i="21" s="1"/>
  <c r="Q39" i="21"/>
  <c r="J40" i="21"/>
  <c r="K40" i="21" s="1"/>
  <c r="P40" i="21" s="1"/>
  <c r="BD27" i="31" s="1"/>
  <c r="Q40" i="21"/>
  <c r="BE27" i="31" s="1"/>
  <c r="J41" i="21"/>
  <c r="K41" i="21" s="1"/>
  <c r="P41" i="21" s="1"/>
  <c r="BD28" i="31" s="1"/>
  <c r="Q41" i="21"/>
  <c r="BE28" i="31" s="1"/>
  <c r="J42" i="21"/>
  <c r="K42" i="21" s="1"/>
  <c r="P42" i="21" s="1"/>
  <c r="BD29" i="31" s="1"/>
  <c r="Q42" i="21"/>
  <c r="BE29" i="31" s="1"/>
  <c r="J43" i="21"/>
  <c r="K43" i="21" s="1"/>
  <c r="Q43" i="21"/>
  <c r="J44" i="21"/>
  <c r="K44" i="21" s="1"/>
  <c r="P44" i="21" s="1"/>
  <c r="Q44" i="21"/>
  <c r="J45" i="21"/>
  <c r="K45" i="21" s="1"/>
  <c r="P45" i="21" s="1"/>
  <c r="Q45" i="21"/>
  <c r="J46" i="21"/>
  <c r="K46" i="21" s="1"/>
  <c r="P46" i="21" s="1"/>
  <c r="Q46" i="21"/>
  <c r="J47" i="21"/>
  <c r="K47" i="21" s="1"/>
  <c r="Q47" i="21"/>
  <c r="BE31" i="31" s="1"/>
  <c r="J48" i="21"/>
  <c r="K48" i="21" s="1"/>
  <c r="P48" i="21" s="1"/>
  <c r="BD32" i="31" s="1"/>
  <c r="Q48" i="21"/>
  <c r="BE32" i="31" s="1"/>
  <c r="J49" i="21"/>
  <c r="K49" i="21" s="1"/>
  <c r="P49" i="21" s="1"/>
  <c r="BD33" i="31" s="1"/>
  <c r="Q49" i="21"/>
  <c r="BE33" i="31" s="1"/>
  <c r="J50" i="21"/>
  <c r="K50" i="21" s="1"/>
  <c r="P50" i="21" s="1"/>
  <c r="Q50" i="21"/>
  <c r="J51" i="21"/>
  <c r="K51" i="21" s="1"/>
  <c r="Q51" i="21"/>
  <c r="BE34" i="31" s="1"/>
  <c r="J52" i="21"/>
  <c r="K52" i="21" s="1"/>
  <c r="P52" i="21" s="1"/>
  <c r="Q52" i="21"/>
  <c r="J53" i="21"/>
  <c r="K53" i="21" s="1"/>
  <c r="P53" i="21" s="1"/>
  <c r="Q53" i="21"/>
  <c r="J54" i="21"/>
  <c r="K54" i="21" s="1"/>
  <c r="P54" i="21" s="1"/>
  <c r="Q54" i="21"/>
  <c r="BE35" i="31" s="1"/>
  <c r="J55" i="21"/>
  <c r="K55" i="21" s="1"/>
  <c r="Q55" i="21"/>
  <c r="BE36" i="31" s="1"/>
  <c r="J56" i="21"/>
  <c r="K56" i="21" s="1"/>
  <c r="P56" i="21" s="1"/>
  <c r="BD37" i="31" s="1"/>
  <c r="Q56" i="21"/>
  <c r="BE37" i="31" s="1"/>
  <c r="J57" i="21"/>
  <c r="K57" i="21" s="1"/>
  <c r="P57" i="21" s="1"/>
  <c r="Q57" i="21"/>
  <c r="J58" i="21"/>
  <c r="K58" i="21" s="1"/>
  <c r="P58" i="21" s="1"/>
  <c r="BD38" i="31" s="1"/>
  <c r="Q58" i="21"/>
  <c r="BE38" i="31" s="1"/>
  <c r="J59" i="21"/>
  <c r="K59" i="21" s="1"/>
  <c r="Q59" i="21"/>
  <c r="J60" i="21"/>
  <c r="K60" i="21" s="1"/>
  <c r="P60" i="21" s="1"/>
  <c r="BD39" i="31" s="1"/>
  <c r="Q60" i="21"/>
  <c r="BE39" i="31" s="1"/>
  <c r="J61" i="21"/>
  <c r="K61" i="21" s="1"/>
  <c r="P61" i="21" s="1"/>
  <c r="Q61" i="21"/>
  <c r="J62" i="21"/>
  <c r="K62" i="21" s="1"/>
  <c r="P62" i="21" s="1"/>
  <c r="Q62" i="21"/>
  <c r="J63" i="21"/>
  <c r="K63" i="21" s="1"/>
  <c r="Q63" i="21"/>
  <c r="J64" i="21"/>
  <c r="K64" i="21" s="1"/>
  <c r="P64" i="21" s="1"/>
  <c r="BD40" i="31" s="1"/>
  <c r="Q64" i="21"/>
  <c r="BE40" i="31" s="1"/>
  <c r="J65" i="21"/>
  <c r="K65" i="21" s="1"/>
  <c r="P65" i="21" s="1"/>
  <c r="BD41" i="31" s="1"/>
  <c r="Q65" i="21"/>
  <c r="BE41" i="31" s="1"/>
  <c r="J66" i="21"/>
  <c r="K66" i="21" s="1"/>
  <c r="P66" i="21" s="1"/>
  <c r="Q66" i="21"/>
  <c r="J67" i="21"/>
  <c r="K67" i="21" s="1"/>
  <c r="Q67" i="21"/>
  <c r="J68" i="21"/>
  <c r="K68" i="21" s="1"/>
  <c r="P68" i="21" s="1"/>
  <c r="BD42" i="31" s="1"/>
  <c r="Q68" i="21"/>
  <c r="BE42" i="31" s="1"/>
  <c r="J69" i="21"/>
  <c r="Q69" i="21"/>
  <c r="BE43" i="31" s="1"/>
  <c r="J70" i="21"/>
  <c r="Q70" i="21"/>
  <c r="BE44" i="31" s="1"/>
  <c r="J71" i="21"/>
  <c r="K71" i="21" s="1"/>
  <c r="Q71" i="21"/>
  <c r="BE45" i="31" s="1"/>
  <c r="J72" i="21"/>
  <c r="K72" i="21" s="1"/>
  <c r="P72" i="21" s="1"/>
  <c r="Q72" i="21"/>
  <c r="J73" i="21"/>
  <c r="K73" i="21" s="1"/>
  <c r="P73" i="21" s="1"/>
  <c r="Q73" i="21"/>
  <c r="J74" i="21"/>
  <c r="K74" i="21" s="1"/>
  <c r="P74" i="21" s="1"/>
  <c r="BD46" i="31" s="1"/>
  <c r="Q74" i="21"/>
  <c r="BE46" i="31" s="1"/>
  <c r="J75" i="21"/>
  <c r="K75" i="21" s="1"/>
  <c r="Q75" i="21"/>
  <c r="J76" i="21"/>
  <c r="K76" i="21" s="1"/>
  <c r="P76" i="21" s="1"/>
  <c r="BD47" i="31" s="1"/>
  <c r="Q76" i="21"/>
  <c r="BE47" i="31" s="1"/>
  <c r="J77" i="21"/>
  <c r="Q77" i="21"/>
  <c r="BE48" i="31" s="1"/>
  <c r="J78" i="21"/>
  <c r="K78" i="21" s="1"/>
  <c r="P78" i="21" s="1"/>
  <c r="BD49" i="31" s="1"/>
  <c r="Q78" i="21"/>
  <c r="BE49" i="31" s="1"/>
  <c r="J79" i="21"/>
  <c r="Q79" i="21"/>
  <c r="BE50" i="31" s="1"/>
  <c r="J80" i="21"/>
  <c r="K80" i="21" s="1"/>
  <c r="P80" i="21" s="1"/>
  <c r="Q80" i="21"/>
  <c r="J81" i="21"/>
  <c r="K81" i="21" s="1"/>
  <c r="P81" i="21" s="1"/>
  <c r="BD51" i="31" s="1"/>
  <c r="Q81" i="21"/>
  <c r="BE51" i="31" s="1"/>
  <c r="J82" i="21"/>
  <c r="Q82" i="21"/>
  <c r="BE52" i="31" s="1"/>
  <c r="J83" i="21"/>
  <c r="K83" i="21" s="1"/>
  <c r="Q83" i="21"/>
  <c r="J84" i="21"/>
  <c r="K84" i="21" s="1"/>
  <c r="Q84" i="21"/>
  <c r="J85" i="21"/>
  <c r="K85" i="21" s="1"/>
  <c r="P85" i="21" s="1"/>
  <c r="BD53" i="31" s="1"/>
  <c r="Q85" i="21"/>
  <c r="BE53" i="31" s="1"/>
  <c r="J86" i="21"/>
  <c r="K86" i="21" s="1"/>
  <c r="Q86" i="21"/>
  <c r="J87" i="21"/>
  <c r="K87" i="21" s="1"/>
  <c r="Q87" i="21"/>
  <c r="J88" i="21"/>
  <c r="K88" i="21" s="1"/>
  <c r="Q88" i="21"/>
  <c r="BE54" i="31" s="1"/>
  <c r="J89" i="21"/>
  <c r="K89" i="21" s="1"/>
  <c r="Q89" i="21"/>
  <c r="J90" i="21"/>
  <c r="K90" i="21"/>
  <c r="P90" i="21" s="1"/>
  <c r="Q90" i="21"/>
  <c r="J91" i="21"/>
  <c r="K91" i="21" s="1"/>
  <c r="AY55" i="31" s="1"/>
  <c r="Q91" i="21"/>
  <c r="BE55" i="31" s="1"/>
  <c r="J92" i="21"/>
  <c r="K92" i="21" s="1"/>
  <c r="Q92" i="21"/>
  <c r="J93" i="21"/>
  <c r="K93" i="21" s="1"/>
  <c r="Q93" i="21"/>
  <c r="J94" i="21"/>
  <c r="K94" i="21" s="1"/>
  <c r="Q94" i="21"/>
  <c r="BE56" i="31" s="1"/>
  <c r="J95" i="21"/>
  <c r="K95" i="21" s="1"/>
  <c r="Q95" i="21"/>
  <c r="J96" i="21"/>
  <c r="K96" i="21" s="1"/>
  <c r="P96" i="21" s="1"/>
  <c r="Q96" i="21"/>
  <c r="J97" i="21"/>
  <c r="K97" i="21" s="1"/>
  <c r="Q97" i="21"/>
  <c r="J98" i="21"/>
  <c r="K98" i="21" s="1"/>
  <c r="Q98" i="21"/>
  <c r="BE57" i="31" s="1"/>
  <c r="J99" i="21"/>
  <c r="K99" i="21" s="1"/>
  <c r="Q99" i="21"/>
  <c r="J100" i="21"/>
  <c r="K100" i="21" s="1"/>
  <c r="Q100" i="21"/>
  <c r="J101" i="21"/>
  <c r="K101" i="21" s="1"/>
  <c r="P101" i="21" s="1"/>
  <c r="Q101" i="21"/>
  <c r="J102" i="21"/>
  <c r="Q102" i="21"/>
  <c r="J103" i="21"/>
  <c r="K103" i="21" s="1"/>
  <c r="Q103" i="21"/>
  <c r="J104" i="21"/>
  <c r="K104" i="21" s="1"/>
  <c r="Q104" i="21"/>
  <c r="J105" i="21"/>
  <c r="K105" i="21" s="1"/>
  <c r="P105" i="21" s="1"/>
  <c r="BD59" i="31" s="1"/>
  <c r="Q105" i="21"/>
  <c r="BE59" i="31" s="1"/>
  <c r="J106" i="21"/>
  <c r="K106" i="21" s="1"/>
  <c r="Q106" i="21"/>
  <c r="J107" i="21"/>
  <c r="K107" i="21" s="1"/>
  <c r="Q107" i="21"/>
  <c r="BE60" i="31" s="1"/>
  <c r="J108" i="21"/>
  <c r="K108" i="21" s="1"/>
  <c r="P108" i="21" s="1"/>
  <c r="Q108" i="21"/>
  <c r="J109" i="21"/>
  <c r="K109" i="21" s="1"/>
  <c r="P109" i="21" s="1"/>
  <c r="BD61" i="31" s="1"/>
  <c r="Q109" i="21"/>
  <c r="BE61" i="31" s="1"/>
  <c r="J110" i="21"/>
  <c r="K110" i="21" s="1"/>
  <c r="P110" i="21" s="1"/>
  <c r="Q110" i="21"/>
  <c r="J111" i="21"/>
  <c r="K111" i="21" s="1"/>
  <c r="Q111" i="21"/>
  <c r="J112" i="21"/>
  <c r="K112" i="21" s="1"/>
  <c r="Q112" i="21"/>
  <c r="BE62" i="31" s="1"/>
  <c r="J113" i="21"/>
  <c r="K113" i="21" s="1"/>
  <c r="Q113" i="21"/>
  <c r="J114" i="21"/>
  <c r="K114" i="21" s="1"/>
  <c r="P114" i="21" s="1"/>
  <c r="Q114" i="21"/>
  <c r="J115" i="21"/>
  <c r="K115" i="21" s="1"/>
  <c r="Q115" i="21"/>
  <c r="BE63" i="31" s="1"/>
  <c r="J116" i="21"/>
  <c r="K116" i="21" s="1"/>
  <c r="Q116" i="21"/>
  <c r="J117" i="21"/>
  <c r="K117" i="21" s="1"/>
  <c r="Q117" i="21"/>
  <c r="BE64" i="31" s="1"/>
  <c r="J118" i="21"/>
  <c r="K118" i="21" s="1"/>
  <c r="Q118" i="21"/>
  <c r="J119" i="21"/>
  <c r="K119" i="21" s="1"/>
  <c r="Q119" i="21"/>
  <c r="BE65" i="31" s="1"/>
  <c r="J120" i="21"/>
  <c r="K120" i="21" s="1"/>
  <c r="P120" i="21" s="1"/>
  <c r="Q120" i="21"/>
  <c r="J121" i="21"/>
  <c r="K121" i="21" s="1"/>
  <c r="Q121" i="21"/>
  <c r="J122" i="21"/>
  <c r="K122" i="21" s="1"/>
  <c r="P122" i="21" s="1"/>
  <c r="Q122" i="21"/>
  <c r="J123" i="21"/>
  <c r="K123" i="21" s="1"/>
  <c r="Q123" i="21"/>
  <c r="BE66" i="31" s="1"/>
  <c r="J124" i="21"/>
  <c r="K124" i="21" s="1"/>
  <c r="Q124" i="21"/>
  <c r="J125" i="21"/>
  <c r="K125" i="21" s="1"/>
  <c r="Q125" i="21"/>
  <c r="BE67" i="31" s="1"/>
  <c r="J126" i="21"/>
  <c r="K126" i="21" s="1"/>
  <c r="P126" i="21" s="1"/>
  <c r="Q126" i="21"/>
  <c r="J127" i="21"/>
  <c r="K127" i="21" s="1"/>
  <c r="P127" i="21" s="1"/>
  <c r="Q127" i="21"/>
  <c r="J128" i="21"/>
  <c r="K128" i="21" s="1"/>
  <c r="Q128" i="21"/>
  <c r="BE68" i="31" s="1"/>
  <c r="J129" i="21"/>
  <c r="K129" i="21" s="1"/>
  <c r="Q129" i="21"/>
  <c r="BE69" i="31" s="1"/>
  <c r="J130" i="21"/>
  <c r="K130" i="21" s="1"/>
  <c r="P130" i="21" s="1"/>
  <c r="BD70" i="31" s="1"/>
  <c r="Q130" i="21"/>
  <c r="BE70" i="31" s="1"/>
  <c r="J131" i="21"/>
  <c r="K131" i="21" s="1"/>
  <c r="Q131" i="21"/>
  <c r="J132" i="21"/>
  <c r="K132" i="21" s="1"/>
  <c r="P132" i="21" s="1"/>
  <c r="Q132" i="21"/>
  <c r="J133" i="21"/>
  <c r="K133" i="21" s="1"/>
  <c r="Q133" i="21"/>
  <c r="BE71" i="31" s="1"/>
  <c r="J134" i="21"/>
  <c r="K134" i="21" s="1"/>
  <c r="Q134" i="21"/>
  <c r="J135" i="21"/>
  <c r="K135" i="21" s="1"/>
  <c r="P135" i="21" s="1"/>
  <c r="Q135" i="21"/>
  <c r="J136" i="21"/>
  <c r="Q136" i="21"/>
  <c r="BE72" i="31" s="1"/>
  <c r="J137" i="21"/>
  <c r="K137" i="21" s="1"/>
  <c r="Q137" i="21"/>
  <c r="BE73" i="31" s="1"/>
  <c r="J138" i="21"/>
  <c r="K138" i="21" s="1"/>
  <c r="P138" i="21" s="1"/>
  <c r="Q138" i="21"/>
  <c r="J139" i="21"/>
  <c r="K139" i="21" s="1"/>
  <c r="P139" i="21" s="1"/>
  <c r="BD74" i="31" s="1"/>
  <c r="Q139" i="21"/>
  <c r="BE74" i="31" s="1"/>
  <c r="J140" i="21"/>
  <c r="K140" i="21" s="1"/>
  <c r="Q140" i="21"/>
  <c r="BE75" i="31" s="1"/>
  <c r="J141" i="21"/>
  <c r="K141" i="21" s="1"/>
  <c r="Q141" i="21"/>
  <c r="BE76" i="31" s="1"/>
  <c r="J142" i="21"/>
  <c r="K142" i="21" s="1"/>
  <c r="P142" i="21" s="1"/>
  <c r="BD77" i="31" s="1"/>
  <c r="Q142" i="21"/>
  <c r="BE77" i="31" s="1"/>
  <c r="J143" i="21"/>
  <c r="K143" i="21" s="1"/>
  <c r="Q143" i="21"/>
  <c r="BE78" i="31" s="1"/>
  <c r="J144" i="21"/>
  <c r="K144" i="21" s="1"/>
  <c r="Q144" i="21"/>
  <c r="J145" i="21"/>
  <c r="K145" i="21" s="1"/>
  <c r="Q145" i="21"/>
  <c r="J146" i="21"/>
  <c r="K146" i="21" s="1"/>
  <c r="P146" i="21" s="1"/>
  <c r="BD79" i="31" s="1"/>
  <c r="Q146" i="21"/>
  <c r="BE79" i="31" s="1"/>
  <c r="J147" i="21"/>
  <c r="K147" i="21" s="1"/>
  <c r="Q147" i="21"/>
  <c r="BE80" i="31" s="1"/>
  <c r="J148" i="21"/>
  <c r="Q148" i="21"/>
  <c r="BE81" i="31" s="1"/>
  <c r="J149" i="21"/>
  <c r="Q149" i="21"/>
  <c r="BE82" i="31" s="1"/>
  <c r="J150" i="21"/>
  <c r="Q150" i="21"/>
  <c r="BE83" i="31" s="1"/>
  <c r="J151" i="21"/>
  <c r="Q151" i="21"/>
  <c r="BE84" i="31" s="1"/>
  <c r="J152" i="21"/>
  <c r="Q152" i="21"/>
  <c r="BE85" i="31" s="1"/>
  <c r="J153" i="21"/>
  <c r="Q153" i="21"/>
  <c r="BE86" i="31" s="1"/>
  <c r="J154" i="21"/>
  <c r="Q154" i="21"/>
  <c r="BE87" i="31" s="1"/>
  <c r="J155" i="21"/>
  <c r="K155" i="21" s="1"/>
  <c r="Q155" i="21"/>
  <c r="J156" i="21"/>
  <c r="K156" i="21" s="1"/>
  <c r="Q156" i="21"/>
  <c r="J157" i="21"/>
  <c r="K157" i="21" s="1"/>
  <c r="Q157" i="21"/>
  <c r="BE88" i="31" s="1"/>
  <c r="J158" i="21"/>
  <c r="K158" i="21" s="1"/>
  <c r="P158" i="21" s="1"/>
  <c r="Q158" i="21"/>
  <c r="J159" i="21"/>
  <c r="Q159" i="21"/>
  <c r="J160" i="21"/>
  <c r="K160" i="21" s="1"/>
  <c r="Q160" i="21"/>
  <c r="J161" i="21"/>
  <c r="K161" i="21" s="1"/>
  <c r="Q161" i="21"/>
  <c r="BE91" i="31" s="1"/>
  <c r="J162" i="21"/>
  <c r="K162" i="21" s="1"/>
  <c r="P162" i="21" s="1"/>
  <c r="Q162" i="21"/>
  <c r="J163" i="21"/>
  <c r="K163" i="21" s="1"/>
  <c r="Q163" i="21"/>
  <c r="BE92" i="31" s="1"/>
  <c r="J164" i="21"/>
  <c r="K164" i="21" s="1"/>
  <c r="P164" i="21" s="1"/>
  <c r="Q164" i="21"/>
  <c r="J165" i="21"/>
  <c r="K165" i="21" s="1"/>
  <c r="P165" i="21" s="1"/>
  <c r="Q165" i="21"/>
  <c r="J166" i="21"/>
  <c r="K166" i="21" s="1"/>
  <c r="Q166" i="21"/>
  <c r="BE94" i="31" s="1"/>
  <c r="J167" i="21"/>
  <c r="K167" i="21" s="1"/>
  <c r="Q167" i="21"/>
  <c r="BE95" i="31" s="1"/>
  <c r="J168" i="21"/>
  <c r="K168" i="21" s="1"/>
  <c r="Q168" i="21"/>
  <c r="BE96" i="31" s="1"/>
  <c r="J169" i="21"/>
  <c r="K169" i="21" s="1"/>
  <c r="P169" i="21" s="1"/>
  <c r="BD97" i="31" s="1"/>
  <c r="Q169" i="21"/>
  <c r="BE97" i="31" s="1"/>
  <c r="J170" i="21"/>
  <c r="K170" i="21" s="1"/>
  <c r="Q170" i="21"/>
  <c r="BE98" i="31" s="1"/>
  <c r="J171" i="21"/>
  <c r="K171" i="21" s="1"/>
  <c r="P171" i="21" s="1"/>
  <c r="Q171" i="21"/>
  <c r="J172" i="21"/>
  <c r="K172" i="21" s="1"/>
  <c r="Q172" i="21"/>
  <c r="J173" i="21"/>
  <c r="K173" i="21" s="1"/>
  <c r="P173" i="21" s="1"/>
  <c r="BD99" i="31" s="1"/>
  <c r="Q173" i="21"/>
  <c r="BE99" i="31" s="1"/>
  <c r="J174" i="21"/>
  <c r="K174" i="21" s="1"/>
  <c r="P174" i="21" s="1"/>
  <c r="Q174" i="21"/>
  <c r="J175" i="21"/>
  <c r="Q175" i="21"/>
  <c r="BE100" i="31" s="1"/>
  <c r="J176" i="21"/>
  <c r="K176" i="21" s="1"/>
  <c r="Q176" i="21"/>
  <c r="J177" i="21"/>
  <c r="K177" i="21" s="1"/>
  <c r="P177" i="21" s="1"/>
  <c r="BD101" i="31" s="1"/>
  <c r="Q177" i="21"/>
  <c r="BE101" i="31" s="1"/>
  <c r="J178" i="21"/>
  <c r="Q178" i="21"/>
  <c r="J179" i="21"/>
  <c r="K179" i="21" s="1"/>
  <c r="Q179" i="21"/>
  <c r="J180" i="21"/>
  <c r="K180" i="21" s="1"/>
  <c r="Q180" i="21"/>
  <c r="J181" i="21"/>
  <c r="K181" i="21" s="1"/>
  <c r="P181" i="21" s="1"/>
  <c r="BD102" i="31" s="1"/>
  <c r="Q181" i="21"/>
  <c r="BE102" i="31" s="1"/>
  <c r="J182" i="21"/>
  <c r="K182" i="21" s="1"/>
  <c r="Q182" i="21"/>
  <c r="J183" i="21"/>
  <c r="K183" i="21" s="1"/>
  <c r="Q183" i="21"/>
  <c r="BE103" i="31" s="1"/>
  <c r="J184" i="21"/>
  <c r="Q184" i="21"/>
  <c r="BE104" i="31" s="1"/>
  <c r="J185" i="21"/>
  <c r="K185" i="21" s="1"/>
  <c r="Q185" i="21"/>
  <c r="J186" i="21"/>
  <c r="K186" i="21" s="1"/>
  <c r="Q186" i="21"/>
  <c r="J187" i="21"/>
  <c r="K187" i="21" s="1"/>
  <c r="P187" i="21" s="1"/>
  <c r="BD105" i="31" s="1"/>
  <c r="Q187" i="21"/>
  <c r="BE105" i="31" s="1"/>
  <c r="J188" i="21"/>
  <c r="Q188" i="21"/>
  <c r="BE106" i="31" s="1"/>
  <c r="J189" i="21"/>
  <c r="Q189" i="21"/>
  <c r="BE107" i="31" s="1"/>
  <c r="AV11" i="31"/>
  <c r="AW11" i="31"/>
  <c r="AZ11" i="31"/>
  <c r="BA11" i="31"/>
  <c r="BB11" i="31"/>
  <c r="BC11" i="31"/>
  <c r="AV12" i="31"/>
  <c r="AW12" i="31"/>
  <c r="AZ12" i="31"/>
  <c r="BA12" i="31"/>
  <c r="BB12" i="31"/>
  <c r="BC12" i="31"/>
  <c r="AV13" i="31"/>
  <c r="AW13" i="31"/>
  <c r="AZ13" i="31"/>
  <c r="BA13" i="31"/>
  <c r="BB13" i="31"/>
  <c r="BC13" i="31"/>
  <c r="AV14" i="31"/>
  <c r="AW14" i="31"/>
  <c r="AZ14" i="31"/>
  <c r="BA14" i="31"/>
  <c r="BB14" i="31"/>
  <c r="BC14" i="31"/>
  <c r="AV15" i="31"/>
  <c r="AW15" i="31"/>
  <c r="AZ15" i="31"/>
  <c r="BA15" i="31"/>
  <c r="BB15" i="31"/>
  <c r="BC15" i="31"/>
  <c r="AV17" i="31"/>
  <c r="AW17" i="31"/>
  <c r="AZ17" i="31"/>
  <c r="BA17" i="31"/>
  <c r="BB17" i="31"/>
  <c r="BC17" i="31"/>
  <c r="AV18" i="31"/>
  <c r="AW18" i="31"/>
  <c r="AZ18" i="31"/>
  <c r="BA18" i="31"/>
  <c r="BB18" i="31"/>
  <c r="BC18" i="31"/>
  <c r="AV19" i="31"/>
  <c r="AW19" i="31"/>
  <c r="AZ19" i="31"/>
  <c r="BA19" i="31"/>
  <c r="BB19" i="31"/>
  <c r="BC19" i="31"/>
  <c r="AU20" i="31"/>
  <c r="AV20" i="31"/>
  <c r="AW20" i="31"/>
  <c r="AZ20" i="31"/>
  <c r="BA20" i="31"/>
  <c r="BB20" i="31"/>
  <c r="BC20" i="31"/>
  <c r="AV21" i="31"/>
  <c r="AW21" i="31"/>
  <c r="AZ21" i="31"/>
  <c r="BA21" i="31"/>
  <c r="BB21" i="31"/>
  <c r="BC21" i="31"/>
  <c r="AV22" i="31"/>
  <c r="AW22" i="31"/>
  <c r="AZ22" i="31"/>
  <c r="BA22" i="31"/>
  <c r="BB22" i="31"/>
  <c r="BC22" i="31"/>
  <c r="AV23" i="31"/>
  <c r="AW23" i="31"/>
  <c r="AZ23" i="31"/>
  <c r="BA23" i="31"/>
  <c r="BB23" i="31"/>
  <c r="BC23" i="31"/>
  <c r="AV25" i="31"/>
  <c r="AW25" i="31"/>
  <c r="AZ25" i="31"/>
  <c r="BA25" i="31"/>
  <c r="BB25" i="31"/>
  <c r="BC25" i="31"/>
  <c r="AV26" i="31"/>
  <c r="AW26" i="31"/>
  <c r="AZ26" i="31"/>
  <c r="BA26" i="31"/>
  <c r="BB26" i="31"/>
  <c r="BC26" i="31"/>
  <c r="AV27" i="31"/>
  <c r="AW27" i="31"/>
  <c r="AZ27" i="31"/>
  <c r="BA27" i="31"/>
  <c r="BB27" i="31"/>
  <c r="BC27" i="31"/>
  <c r="AV28" i="31"/>
  <c r="AW28" i="31"/>
  <c r="AZ28" i="31"/>
  <c r="BA28" i="31"/>
  <c r="BB28" i="31"/>
  <c r="BC28" i="31"/>
  <c r="AV29" i="31"/>
  <c r="AW29" i="31"/>
  <c r="AZ29" i="31"/>
  <c r="BA29" i="31"/>
  <c r="BB29" i="31"/>
  <c r="BC29" i="31"/>
  <c r="AV31" i="31"/>
  <c r="AW31" i="31"/>
  <c r="AZ31" i="31"/>
  <c r="BA31" i="31"/>
  <c r="BB31" i="31"/>
  <c r="BC31" i="31"/>
  <c r="AV32" i="31"/>
  <c r="AW32" i="31"/>
  <c r="AZ32" i="31"/>
  <c r="BA32" i="31"/>
  <c r="BB32" i="31"/>
  <c r="BC32" i="31"/>
  <c r="AV33" i="31"/>
  <c r="AW33" i="31"/>
  <c r="AZ33" i="31"/>
  <c r="BA33" i="31"/>
  <c r="BB33" i="31"/>
  <c r="BC33" i="31"/>
  <c r="AV34" i="31"/>
  <c r="AW34" i="31"/>
  <c r="AZ34" i="31"/>
  <c r="BA34" i="31"/>
  <c r="BB34" i="31"/>
  <c r="BC34" i="31"/>
  <c r="AV35" i="31"/>
  <c r="AW35" i="31"/>
  <c r="AZ35" i="31"/>
  <c r="BA35" i="31"/>
  <c r="BB35" i="31"/>
  <c r="BC35" i="31"/>
  <c r="BD35" i="31"/>
  <c r="AV36" i="31"/>
  <c r="AW36" i="31"/>
  <c r="AZ36" i="31"/>
  <c r="BA36" i="31"/>
  <c r="BB36" i="31"/>
  <c r="BC36" i="31"/>
  <c r="AV37" i="31"/>
  <c r="AW37" i="31"/>
  <c r="AZ37" i="31"/>
  <c r="BA37" i="31"/>
  <c r="BB37" i="31"/>
  <c r="BC37" i="31"/>
  <c r="AV38" i="31"/>
  <c r="AW38" i="31"/>
  <c r="AX38" i="31"/>
  <c r="AZ38" i="31"/>
  <c r="BA38" i="31"/>
  <c r="BB38" i="31"/>
  <c r="BC38" i="31"/>
  <c r="AV39" i="31"/>
  <c r="AW39" i="31"/>
  <c r="AX39" i="31"/>
  <c r="AZ39" i="31"/>
  <c r="BA39" i="31"/>
  <c r="BB39" i="31"/>
  <c r="BC39" i="31"/>
  <c r="AV40" i="31"/>
  <c r="AW40" i="31"/>
  <c r="AZ40" i="31"/>
  <c r="BA40" i="31"/>
  <c r="BB40" i="31"/>
  <c r="BC40" i="31"/>
  <c r="AV41" i="31"/>
  <c r="AW41" i="31"/>
  <c r="AZ41" i="31"/>
  <c r="BA41" i="31"/>
  <c r="BB41" i="31"/>
  <c r="BC41" i="31"/>
  <c r="AV42" i="31"/>
  <c r="AW42" i="31"/>
  <c r="AZ42" i="31"/>
  <c r="BA42" i="31"/>
  <c r="BB42" i="31"/>
  <c r="BC42" i="31"/>
  <c r="AV45" i="31"/>
  <c r="AW45" i="31"/>
  <c r="AZ45" i="31"/>
  <c r="BA45" i="31"/>
  <c r="BB45" i="31"/>
  <c r="BC45" i="31"/>
  <c r="AV46" i="31"/>
  <c r="AW46" i="31"/>
  <c r="AY46" i="31"/>
  <c r="AZ46" i="31"/>
  <c r="BA46" i="31"/>
  <c r="BB46" i="31"/>
  <c r="BC46" i="31"/>
  <c r="AV47" i="31"/>
  <c r="AW47" i="31"/>
  <c r="AZ47" i="31"/>
  <c r="BA47" i="31"/>
  <c r="BB47" i="31"/>
  <c r="BC47" i="31"/>
  <c r="AV49" i="31"/>
  <c r="AW49" i="31"/>
  <c r="AZ49" i="31"/>
  <c r="BA49" i="31"/>
  <c r="BB49" i="31"/>
  <c r="BC49" i="31"/>
  <c r="AV51" i="31"/>
  <c r="AW51" i="31"/>
  <c r="AZ51" i="31"/>
  <c r="BA51" i="31"/>
  <c r="BB51" i="31"/>
  <c r="BC51" i="31"/>
  <c r="AV53" i="31"/>
  <c r="AW53" i="31"/>
  <c r="AZ53" i="31"/>
  <c r="BA53" i="31"/>
  <c r="BB53" i="31"/>
  <c r="BC53" i="31"/>
  <c r="AV54" i="31"/>
  <c r="AW54" i="31"/>
  <c r="AZ54" i="31"/>
  <c r="BA54" i="31"/>
  <c r="BB54" i="31"/>
  <c r="BC54" i="31"/>
  <c r="AV55" i="31"/>
  <c r="AW55" i="31"/>
  <c r="AZ55" i="31"/>
  <c r="BA55" i="31"/>
  <c r="BB55" i="31"/>
  <c r="BC55" i="31"/>
  <c r="AV56" i="31"/>
  <c r="AW56" i="31"/>
  <c r="AZ56" i="31"/>
  <c r="BA56" i="31"/>
  <c r="BB56" i="31"/>
  <c r="BC56" i="31"/>
  <c r="AV57" i="31"/>
  <c r="AW57" i="31"/>
  <c r="AZ57" i="31"/>
  <c r="BA57" i="31"/>
  <c r="BB57" i="31"/>
  <c r="BC57" i="31"/>
  <c r="AV58" i="31"/>
  <c r="AW58" i="31"/>
  <c r="AZ58" i="31"/>
  <c r="BA58" i="31"/>
  <c r="BB58" i="31"/>
  <c r="BC58" i="31"/>
  <c r="BE58" i="31"/>
  <c r="AV59" i="31"/>
  <c r="AW59" i="31"/>
  <c r="AZ59" i="31"/>
  <c r="BA59" i="31"/>
  <c r="BB59" i="31"/>
  <c r="BC59" i="31"/>
  <c r="AV60" i="31"/>
  <c r="AW60" i="31"/>
  <c r="AZ60" i="31"/>
  <c r="BA60" i="31"/>
  <c r="BB60" i="31"/>
  <c r="BC60" i="31"/>
  <c r="AV61" i="31"/>
  <c r="AW61" i="31"/>
  <c r="AZ61" i="31"/>
  <c r="BA61" i="31"/>
  <c r="BB61" i="31"/>
  <c r="BC61" i="31"/>
  <c r="AV62" i="31"/>
  <c r="AW62" i="31"/>
  <c r="AZ62" i="31"/>
  <c r="BA62" i="31"/>
  <c r="BB62" i="31"/>
  <c r="BC62" i="31"/>
  <c r="AV63" i="31"/>
  <c r="AW63" i="31"/>
  <c r="AZ63" i="31"/>
  <c r="BA63" i="31"/>
  <c r="BB63" i="31"/>
  <c r="BC63" i="31"/>
  <c r="AV64" i="31"/>
  <c r="AW64" i="31"/>
  <c r="AZ64" i="31"/>
  <c r="BA64" i="31"/>
  <c r="BB64" i="31"/>
  <c r="BC64" i="31"/>
  <c r="AV65" i="31"/>
  <c r="AW65" i="31"/>
  <c r="AZ65" i="31"/>
  <c r="BA65" i="31"/>
  <c r="BB65" i="31"/>
  <c r="BC65" i="31"/>
  <c r="AV66" i="31"/>
  <c r="AW66" i="31"/>
  <c r="AZ66" i="31"/>
  <c r="BA66" i="31"/>
  <c r="BB66" i="31"/>
  <c r="BC66" i="31"/>
  <c r="AV67" i="31"/>
  <c r="AW67" i="31"/>
  <c r="AZ67" i="31"/>
  <c r="BA67" i="31"/>
  <c r="BB67" i="31"/>
  <c r="BC67" i="31"/>
  <c r="AV68" i="31"/>
  <c r="AW68" i="31"/>
  <c r="AZ68" i="31"/>
  <c r="BA68" i="31"/>
  <c r="BB68" i="31"/>
  <c r="BC68" i="31"/>
  <c r="AU69" i="31"/>
  <c r="AV69" i="31"/>
  <c r="AW69" i="31"/>
  <c r="AZ69" i="31"/>
  <c r="BA69" i="31"/>
  <c r="BB69" i="31"/>
  <c r="BC69" i="31"/>
  <c r="AV70" i="31"/>
  <c r="AW70" i="31"/>
  <c r="AZ70" i="31"/>
  <c r="BA70" i="31"/>
  <c r="BB70" i="31"/>
  <c r="BC70" i="31"/>
  <c r="AV71" i="31"/>
  <c r="AW71" i="31"/>
  <c r="AZ71" i="31"/>
  <c r="BA71" i="31"/>
  <c r="BB71" i="31"/>
  <c r="BC71" i="31"/>
  <c r="AV73" i="31"/>
  <c r="AW73" i="31"/>
  <c r="AZ73" i="31"/>
  <c r="BA73" i="31"/>
  <c r="BB73" i="31"/>
  <c r="BC73" i="31"/>
  <c r="AV74" i="31"/>
  <c r="AW74" i="31"/>
  <c r="AZ74" i="31"/>
  <c r="BA74" i="31"/>
  <c r="BB74" i="31"/>
  <c r="BC74" i="31"/>
  <c r="AV75" i="31"/>
  <c r="AW75" i="31"/>
  <c r="AZ75" i="31"/>
  <c r="BA75" i="31"/>
  <c r="BB75" i="31"/>
  <c r="BC75" i="31"/>
  <c r="AV76" i="31"/>
  <c r="AW76" i="31"/>
  <c r="AZ76" i="31"/>
  <c r="BA76" i="31"/>
  <c r="BB76" i="31"/>
  <c r="BC76" i="31"/>
  <c r="AV77" i="31"/>
  <c r="AW77" i="31"/>
  <c r="AZ77" i="31"/>
  <c r="BA77" i="31"/>
  <c r="BB77" i="31"/>
  <c r="BC77" i="31"/>
  <c r="AV78" i="31"/>
  <c r="AW78" i="31"/>
  <c r="AZ78" i="31"/>
  <c r="BA78" i="31"/>
  <c r="BB78" i="31"/>
  <c r="BC78" i="31"/>
  <c r="AV79" i="31"/>
  <c r="AW79" i="31"/>
  <c r="AZ79" i="31"/>
  <c r="BA79" i="31"/>
  <c r="BB79" i="31"/>
  <c r="BC79" i="31"/>
  <c r="AV80" i="31"/>
  <c r="AW80" i="31"/>
  <c r="AZ80" i="31"/>
  <c r="BA80" i="31"/>
  <c r="BB80" i="31"/>
  <c r="BC80" i="31"/>
  <c r="AV88" i="31"/>
  <c r="AW88" i="31"/>
  <c r="AZ88" i="31"/>
  <c r="BA88" i="31"/>
  <c r="BB88" i="31"/>
  <c r="BC88" i="31"/>
  <c r="AZ89" i="31"/>
  <c r="BA89" i="31"/>
  <c r="BB89" i="31"/>
  <c r="BC89" i="31"/>
  <c r="AZ91" i="31"/>
  <c r="BA91" i="31"/>
  <c r="BB91" i="31"/>
  <c r="BC91" i="31"/>
  <c r="AZ92" i="31"/>
  <c r="BA92" i="31"/>
  <c r="BB92" i="31"/>
  <c r="BC92" i="31"/>
  <c r="AZ94" i="31"/>
  <c r="BA94" i="31"/>
  <c r="BB94" i="31"/>
  <c r="BC94" i="31"/>
  <c r="AZ95" i="31"/>
  <c r="BA95" i="31"/>
  <c r="BB95" i="31"/>
  <c r="BC95" i="31"/>
  <c r="AZ96" i="31"/>
  <c r="BA96" i="31"/>
  <c r="BB96" i="31"/>
  <c r="BC96" i="31"/>
  <c r="AZ97" i="31"/>
  <c r="BA97" i="31"/>
  <c r="BB97" i="31"/>
  <c r="BC97" i="31"/>
  <c r="AZ98" i="31"/>
  <c r="BA98" i="31"/>
  <c r="BB98" i="31"/>
  <c r="BC98" i="31"/>
  <c r="AZ99" i="31"/>
  <c r="BA99" i="31"/>
  <c r="BB99" i="31"/>
  <c r="BC99" i="31"/>
  <c r="AZ100" i="31"/>
  <c r="BA100" i="31"/>
  <c r="BB100" i="31"/>
  <c r="BC100" i="31"/>
  <c r="AV101" i="31"/>
  <c r="AW101" i="31"/>
  <c r="AZ101" i="31"/>
  <c r="BA101" i="31"/>
  <c r="BB101" i="31"/>
  <c r="BC101" i="31"/>
  <c r="AV102" i="31"/>
  <c r="AW102" i="31"/>
  <c r="AZ102" i="31"/>
  <c r="BA102" i="31"/>
  <c r="BB102" i="31"/>
  <c r="BC102" i="31"/>
  <c r="AV103" i="31"/>
  <c r="AW103" i="31"/>
  <c r="AZ103" i="31"/>
  <c r="BA103" i="31"/>
  <c r="BB103" i="31"/>
  <c r="BC103" i="31"/>
  <c r="AV105" i="31"/>
  <c r="AW105" i="31"/>
  <c r="AZ105" i="31"/>
  <c r="BA105" i="31"/>
  <c r="BB105" i="31"/>
  <c r="BC105" i="31"/>
  <c r="AT107" i="31"/>
  <c r="AK11" i="31"/>
  <c r="AK12" i="31"/>
  <c r="AK13" i="31"/>
  <c r="AK14" i="31"/>
  <c r="AK15" i="31"/>
  <c r="AK16" i="31"/>
  <c r="AK17" i="31"/>
  <c r="AK19" i="31"/>
  <c r="AK20" i="31"/>
  <c r="AK70" i="31"/>
  <c r="AK71" i="31"/>
  <c r="AK72" i="31"/>
  <c r="AK73" i="31"/>
  <c r="AK74" i="31"/>
  <c r="AK75" i="31"/>
  <c r="AK76" i="31"/>
  <c r="AK78" i="31"/>
  <c r="AK79" i="31"/>
  <c r="AK80" i="31"/>
  <c r="AK81" i="31"/>
  <c r="AK82" i="31"/>
  <c r="AK83" i="31"/>
  <c r="AK84" i="31"/>
  <c r="AK85" i="31"/>
  <c r="AK86" i="31"/>
  <c r="AK87" i="31"/>
  <c r="AK88" i="31"/>
  <c r="AK89" i="31"/>
  <c r="AK90" i="31"/>
  <c r="AK91" i="31"/>
  <c r="AK92" i="31"/>
  <c r="AK93" i="31"/>
  <c r="AK94" i="31"/>
  <c r="AK95" i="31"/>
  <c r="AK96" i="31"/>
  <c r="AK97" i="31"/>
  <c r="AK99" i="31"/>
  <c r="AK100" i="31"/>
  <c r="AK102" i="31"/>
  <c r="AK103" i="31"/>
  <c r="AK104" i="31"/>
  <c r="AK105" i="31"/>
  <c r="AK106" i="31"/>
  <c r="AK107" i="31"/>
  <c r="B11" i="31"/>
  <c r="C11" i="31"/>
  <c r="D11" i="31"/>
  <c r="E11" i="31"/>
  <c r="H11" i="31"/>
  <c r="I11" i="31"/>
  <c r="J11" i="31"/>
  <c r="K11" i="31"/>
  <c r="L11" i="31"/>
  <c r="B12" i="31"/>
  <c r="C12" i="31"/>
  <c r="D12" i="31"/>
  <c r="E12" i="31"/>
  <c r="F12" i="31"/>
  <c r="G12" i="31"/>
  <c r="H12" i="31"/>
  <c r="I12" i="31"/>
  <c r="J12" i="31"/>
  <c r="K12" i="31"/>
  <c r="B13" i="31"/>
  <c r="C13" i="31"/>
  <c r="D13" i="31"/>
  <c r="F13" i="31"/>
  <c r="G13" i="31"/>
  <c r="H13" i="31"/>
  <c r="I13" i="31"/>
  <c r="J13" i="31"/>
  <c r="K13" i="31"/>
  <c r="L13" i="31"/>
  <c r="B14" i="31"/>
  <c r="C14" i="31"/>
  <c r="D14" i="31"/>
  <c r="E14" i="31"/>
  <c r="F14" i="31"/>
  <c r="G14" i="31"/>
  <c r="H14" i="31"/>
  <c r="I14" i="31"/>
  <c r="J14" i="31"/>
  <c r="K14" i="31"/>
  <c r="L14" i="31"/>
  <c r="B15" i="31"/>
  <c r="C15" i="31"/>
  <c r="D15" i="31"/>
  <c r="E15" i="31"/>
  <c r="F15" i="31"/>
  <c r="G15" i="31"/>
  <c r="H15" i="31"/>
  <c r="I15" i="31"/>
  <c r="J15" i="31"/>
  <c r="K15" i="31"/>
  <c r="L15" i="31"/>
  <c r="B16" i="31"/>
  <c r="C16" i="31"/>
  <c r="D16" i="31"/>
  <c r="E16" i="31"/>
  <c r="F16" i="31"/>
  <c r="G16" i="31"/>
  <c r="H16" i="31"/>
  <c r="I16" i="31"/>
  <c r="J16" i="31"/>
  <c r="K16" i="31"/>
  <c r="L16" i="31"/>
  <c r="B17" i="31"/>
  <c r="C17" i="31"/>
  <c r="D17" i="31"/>
  <c r="E17" i="31"/>
  <c r="F17" i="31"/>
  <c r="H17" i="31"/>
  <c r="J17" i="31"/>
  <c r="K17" i="31"/>
  <c r="L17" i="31"/>
  <c r="B18" i="31"/>
  <c r="C18" i="31"/>
  <c r="D18" i="31"/>
  <c r="E18" i="31"/>
  <c r="F18" i="31"/>
  <c r="G18" i="31"/>
  <c r="H18" i="31"/>
  <c r="I18" i="31"/>
  <c r="J18" i="31"/>
  <c r="K18" i="31"/>
  <c r="L18" i="31"/>
  <c r="B19" i="31"/>
  <c r="C19" i="31"/>
  <c r="D19" i="31"/>
  <c r="E19" i="31"/>
  <c r="F19" i="31"/>
  <c r="G19" i="31"/>
  <c r="H19" i="31"/>
  <c r="I19" i="31"/>
  <c r="J19" i="31"/>
  <c r="K19" i="31"/>
  <c r="L19" i="31"/>
  <c r="B20" i="31"/>
  <c r="C20" i="31"/>
  <c r="D20" i="31"/>
  <c r="E20" i="31"/>
  <c r="F20" i="31"/>
  <c r="G20" i="31"/>
  <c r="H20" i="31"/>
  <c r="I20" i="31"/>
  <c r="J20" i="31"/>
  <c r="K20" i="31"/>
  <c r="L20" i="31"/>
  <c r="B21" i="31"/>
  <c r="C21" i="31"/>
  <c r="D21" i="31"/>
  <c r="E21" i="31"/>
  <c r="G21" i="31"/>
  <c r="H21" i="31"/>
  <c r="J21" i="31"/>
  <c r="K21" i="31"/>
  <c r="L21" i="31"/>
  <c r="B22" i="31"/>
  <c r="C22" i="31"/>
  <c r="D22" i="31"/>
  <c r="E22" i="31"/>
  <c r="G22" i="31"/>
  <c r="H22" i="31"/>
  <c r="I22" i="31"/>
  <c r="J22" i="31"/>
  <c r="K22" i="31"/>
  <c r="L22" i="31"/>
  <c r="B23" i="31"/>
  <c r="C23" i="31"/>
  <c r="D23" i="31"/>
  <c r="G23" i="31"/>
  <c r="H23" i="31"/>
  <c r="I23" i="31"/>
  <c r="J23" i="31"/>
  <c r="K23" i="31"/>
  <c r="L23" i="31"/>
  <c r="B24" i="31"/>
  <c r="C24" i="31"/>
  <c r="D24" i="31"/>
  <c r="G24" i="31"/>
  <c r="H24" i="31"/>
  <c r="I24" i="31"/>
  <c r="J24" i="31"/>
  <c r="K24" i="31"/>
  <c r="B25" i="31"/>
  <c r="D25" i="31"/>
  <c r="E25" i="31"/>
  <c r="G25" i="31"/>
  <c r="H25" i="31"/>
  <c r="I25" i="31"/>
  <c r="J25" i="31"/>
  <c r="K25" i="31"/>
  <c r="L25" i="31"/>
  <c r="B26" i="31"/>
  <c r="C26" i="31"/>
  <c r="D26" i="31"/>
  <c r="E26" i="31"/>
  <c r="G26" i="31"/>
  <c r="H26" i="31"/>
  <c r="I26" i="31"/>
  <c r="J26" i="31"/>
  <c r="K26" i="31"/>
  <c r="L26" i="31"/>
  <c r="B27" i="31"/>
  <c r="C27" i="31"/>
  <c r="D27" i="31"/>
  <c r="E27" i="31"/>
  <c r="G27" i="31"/>
  <c r="H27" i="31"/>
  <c r="I27" i="31"/>
  <c r="J27" i="31"/>
  <c r="K27" i="31"/>
  <c r="L27" i="31"/>
  <c r="B28" i="31"/>
  <c r="C28" i="31"/>
  <c r="D28" i="31"/>
  <c r="E28" i="31"/>
  <c r="G28" i="31"/>
  <c r="H28" i="31"/>
  <c r="I28" i="31"/>
  <c r="J28" i="31"/>
  <c r="K28" i="31"/>
  <c r="L28" i="31"/>
  <c r="B29" i="31"/>
  <c r="C29" i="31"/>
  <c r="D29" i="31"/>
  <c r="E29" i="31"/>
  <c r="G29" i="31"/>
  <c r="H29" i="31"/>
  <c r="I29" i="31"/>
  <c r="J29" i="31"/>
  <c r="K29" i="31"/>
  <c r="L29" i="31"/>
  <c r="B30" i="31"/>
  <c r="C30" i="31"/>
  <c r="D30" i="31"/>
  <c r="E30" i="31"/>
  <c r="G30" i="31"/>
  <c r="H30" i="31"/>
  <c r="I30" i="31"/>
  <c r="J30" i="31"/>
  <c r="K30" i="31"/>
  <c r="L30" i="31"/>
  <c r="B31" i="31"/>
  <c r="C31" i="31"/>
  <c r="D31" i="31"/>
  <c r="E31" i="31"/>
  <c r="G31" i="31"/>
  <c r="H31" i="31"/>
  <c r="I31" i="31"/>
  <c r="J31" i="31"/>
  <c r="K31" i="31"/>
  <c r="L31" i="31"/>
  <c r="B32" i="31"/>
  <c r="C32" i="31"/>
  <c r="D32" i="31"/>
  <c r="E32" i="31"/>
  <c r="G32" i="31"/>
  <c r="H32" i="31"/>
  <c r="I32" i="31"/>
  <c r="J32" i="31"/>
  <c r="K32" i="31"/>
  <c r="L32" i="31"/>
  <c r="B33" i="31"/>
  <c r="C33" i="31"/>
  <c r="D33" i="31"/>
  <c r="E33" i="31"/>
  <c r="G33" i="31"/>
  <c r="H33" i="31"/>
  <c r="I33" i="31"/>
  <c r="J33" i="31"/>
  <c r="K33" i="31"/>
  <c r="L33" i="31"/>
  <c r="B34" i="31"/>
  <c r="C34" i="31"/>
  <c r="D34" i="31"/>
  <c r="E34" i="31"/>
  <c r="G34" i="31"/>
  <c r="H34" i="31"/>
  <c r="I34" i="31"/>
  <c r="J34" i="31"/>
  <c r="K34" i="31"/>
  <c r="L34" i="31"/>
  <c r="B35" i="31"/>
  <c r="C35" i="31"/>
  <c r="D35" i="31"/>
  <c r="E35" i="31"/>
  <c r="G35" i="31"/>
  <c r="H35" i="31"/>
  <c r="I35" i="31"/>
  <c r="J35" i="31"/>
  <c r="K35" i="31"/>
  <c r="L35" i="31"/>
  <c r="B36" i="31"/>
  <c r="C36" i="31"/>
  <c r="D36" i="31"/>
  <c r="E36" i="31"/>
  <c r="G36" i="31"/>
  <c r="H36" i="31"/>
  <c r="I36" i="31"/>
  <c r="J36" i="31"/>
  <c r="K36" i="31"/>
  <c r="L36" i="31"/>
  <c r="B37" i="31"/>
  <c r="C37" i="31"/>
  <c r="D37" i="31"/>
  <c r="G37" i="31"/>
  <c r="H37" i="31"/>
  <c r="I37" i="31"/>
  <c r="J37" i="31"/>
  <c r="K37" i="31"/>
  <c r="L37" i="31"/>
  <c r="B38" i="31"/>
  <c r="C38" i="31"/>
  <c r="D38" i="31"/>
  <c r="E38" i="31"/>
  <c r="G38" i="31"/>
  <c r="H38" i="31"/>
  <c r="I38" i="31"/>
  <c r="J38" i="31"/>
  <c r="K38" i="31"/>
  <c r="L38" i="31"/>
  <c r="B39" i="31"/>
  <c r="C39" i="31"/>
  <c r="D39" i="31"/>
  <c r="E39" i="31"/>
  <c r="G39" i="31"/>
  <c r="H39" i="31"/>
  <c r="I39" i="31"/>
  <c r="J39" i="31"/>
  <c r="K39" i="31"/>
  <c r="L39" i="31"/>
  <c r="B40" i="31"/>
  <c r="C40" i="31"/>
  <c r="D40" i="31"/>
  <c r="E40" i="31"/>
  <c r="G40" i="31"/>
  <c r="H40" i="31"/>
  <c r="I40" i="31"/>
  <c r="J40" i="31"/>
  <c r="K40" i="31"/>
  <c r="L40" i="31"/>
  <c r="B41" i="31"/>
  <c r="C41" i="31"/>
  <c r="D41" i="31"/>
  <c r="G41" i="31"/>
  <c r="H41" i="31"/>
  <c r="I41" i="31"/>
  <c r="J41" i="31"/>
  <c r="K41" i="31"/>
  <c r="L41" i="31"/>
  <c r="B42" i="31"/>
  <c r="C42" i="31"/>
  <c r="D42" i="31"/>
  <c r="E42" i="31"/>
  <c r="G42" i="31"/>
  <c r="H42" i="31"/>
  <c r="I42" i="31"/>
  <c r="J42" i="31"/>
  <c r="K42" i="31"/>
  <c r="L42" i="31"/>
  <c r="B45" i="31"/>
  <c r="C45" i="31"/>
  <c r="D45" i="31"/>
  <c r="E45" i="31"/>
  <c r="H45" i="31"/>
  <c r="I45" i="31"/>
  <c r="J45" i="31"/>
  <c r="K45" i="31"/>
  <c r="L45" i="31"/>
  <c r="B46" i="31"/>
  <c r="C46" i="31"/>
  <c r="D46" i="31"/>
  <c r="E46" i="31"/>
  <c r="G46" i="31"/>
  <c r="H46" i="31"/>
  <c r="I46" i="31"/>
  <c r="J46" i="31"/>
  <c r="K46" i="31"/>
  <c r="L46" i="31"/>
  <c r="B47" i="31"/>
  <c r="C47" i="31"/>
  <c r="D47" i="31"/>
  <c r="E47" i="31"/>
  <c r="H47" i="31"/>
  <c r="I47" i="31"/>
  <c r="J47" i="31"/>
  <c r="K47" i="31"/>
  <c r="L47" i="31"/>
  <c r="B49" i="31"/>
  <c r="C49" i="31"/>
  <c r="D49" i="31"/>
  <c r="E49" i="31"/>
  <c r="G49" i="31"/>
  <c r="H49" i="31"/>
  <c r="I49" i="31"/>
  <c r="J49" i="31"/>
  <c r="K49" i="31"/>
  <c r="L49" i="31"/>
  <c r="B50" i="31"/>
  <c r="C50" i="31"/>
  <c r="D50" i="31"/>
  <c r="E50" i="31"/>
  <c r="G50" i="31"/>
  <c r="H50" i="31"/>
  <c r="I50" i="31"/>
  <c r="J50" i="31"/>
  <c r="K50" i="31"/>
  <c r="L50" i="31"/>
  <c r="B51" i="31"/>
  <c r="C51" i="31"/>
  <c r="D51" i="31"/>
  <c r="E51" i="31"/>
  <c r="G51" i="31"/>
  <c r="H51" i="31"/>
  <c r="I51" i="31"/>
  <c r="J51" i="31"/>
  <c r="K51" i="31"/>
  <c r="L51" i="31"/>
  <c r="B52" i="31"/>
  <c r="C52" i="31"/>
  <c r="D52" i="31"/>
  <c r="E52" i="31"/>
  <c r="G52" i="31"/>
  <c r="H52" i="31"/>
  <c r="I52" i="31"/>
  <c r="J52" i="31"/>
  <c r="K52" i="31"/>
  <c r="L52" i="31"/>
  <c r="B53" i="31"/>
  <c r="C53" i="31"/>
  <c r="D53" i="31"/>
  <c r="E53" i="31"/>
  <c r="G53" i="31"/>
  <c r="H53" i="31"/>
  <c r="I53" i="31"/>
  <c r="J53" i="31"/>
  <c r="K53" i="31"/>
  <c r="L53" i="31"/>
  <c r="B54" i="31"/>
  <c r="C54" i="31"/>
  <c r="D54" i="31"/>
  <c r="E54" i="31"/>
  <c r="G54" i="31"/>
  <c r="H54" i="31"/>
  <c r="I54" i="31"/>
  <c r="J54" i="31"/>
  <c r="K54" i="31"/>
  <c r="L54" i="31"/>
  <c r="B55" i="31"/>
  <c r="C55" i="31"/>
  <c r="D55" i="31"/>
  <c r="E55" i="31"/>
  <c r="G55" i="31"/>
  <c r="H55" i="31"/>
  <c r="I55" i="31"/>
  <c r="J55" i="31"/>
  <c r="K55" i="31"/>
  <c r="L55" i="31"/>
  <c r="B56" i="31"/>
  <c r="C56" i="31"/>
  <c r="D56" i="31"/>
  <c r="E56" i="31"/>
  <c r="G56" i="31"/>
  <c r="H56" i="31"/>
  <c r="I56" i="31"/>
  <c r="J56" i="31"/>
  <c r="K56" i="31"/>
  <c r="L56" i="31"/>
  <c r="B57" i="31"/>
  <c r="C57" i="31"/>
  <c r="D57" i="31"/>
  <c r="E57" i="31"/>
  <c r="G57" i="31"/>
  <c r="H57" i="31"/>
  <c r="I57" i="31"/>
  <c r="J57" i="31"/>
  <c r="K57" i="31"/>
  <c r="L57" i="31"/>
  <c r="B58" i="31"/>
  <c r="C58" i="31"/>
  <c r="D58" i="31"/>
  <c r="E58" i="31"/>
  <c r="G58" i="31"/>
  <c r="H58" i="31"/>
  <c r="I58" i="31"/>
  <c r="J58" i="31"/>
  <c r="K58" i="31"/>
  <c r="L58" i="31"/>
  <c r="B59" i="31"/>
  <c r="C59" i="31"/>
  <c r="D59" i="31"/>
  <c r="E59" i="31"/>
  <c r="G59" i="31"/>
  <c r="H59" i="31"/>
  <c r="I59" i="31"/>
  <c r="J59" i="31"/>
  <c r="K59" i="31"/>
  <c r="L59" i="31"/>
  <c r="B60" i="31"/>
  <c r="C60" i="31"/>
  <c r="D60" i="31"/>
  <c r="E60" i="31"/>
  <c r="G60" i="31"/>
  <c r="H60" i="31"/>
  <c r="I60" i="31"/>
  <c r="J60" i="31"/>
  <c r="K60" i="31"/>
  <c r="L60" i="31"/>
  <c r="B61" i="31"/>
  <c r="C61" i="31"/>
  <c r="D61" i="31"/>
  <c r="E61" i="31"/>
  <c r="G61" i="31"/>
  <c r="H61" i="31"/>
  <c r="I61" i="31"/>
  <c r="J61" i="31"/>
  <c r="K61" i="31"/>
  <c r="L61" i="31"/>
  <c r="B62" i="31"/>
  <c r="C62" i="31"/>
  <c r="D62" i="31"/>
  <c r="E62" i="31"/>
  <c r="G62" i="31"/>
  <c r="H62" i="31"/>
  <c r="I62" i="31"/>
  <c r="J62" i="31"/>
  <c r="K62" i="31"/>
  <c r="L62" i="31"/>
  <c r="B63" i="31"/>
  <c r="C63" i="31"/>
  <c r="D63" i="31"/>
  <c r="E63" i="31"/>
  <c r="G63" i="31"/>
  <c r="H63" i="31"/>
  <c r="I63" i="31"/>
  <c r="J63" i="31"/>
  <c r="K63" i="31"/>
  <c r="L63" i="31"/>
  <c r="B64" i="31"/>
  <c r="C64" i="31"/>
  <c r="D64" i="31"/>
  <c r="E64" i="31"/>
  <c r="H64" i="31"/>
  <c r="I64" i="31"/>
  <c r="J64" i="31"/>
  <c r="K64" i="31"/>
  <c r="L64" i="31"/>
  <c r="B65" i="31"/>
  <c r="C65" i="31"/>
  <c r="D65" i="31"/>
  <c r="E65" i="31"/>
  <c r="H65" i="31"/>
  <c r="I65" i="31"/>
  <c r="J65" i="31"/>
  <c r="K65" i="31"/>
  <c r="L65" i="31"/>
  <c r="B66" i="31"/>
  <c r="C66" i="31"/>
  <c r="D66" i="31"/>
  <c r="G66" i="31"/>
  <c r="H66" i="31"/>
  <c r="I66" i="31"/>
  <c r="J66" i="31"/>
  <c r="K66" i="31"/>
  <c r="L66" i="31"/>
  <c r="B67" i="31"/>
  <c r="C67" i="31"/>
  <c r="D67" i="31"/>
  <c r="E67" i="31"/>
  <c r="G67" i="31"/>
  <c r="H67" i="31"/>
  <c r="I67" i="31"/>
  <c r="J67" i="31"/>
  <c r="K67" i="31"/>
  <c r="L67" i="31"/>
  <c r="B68" i="31"/>
  <c r="C68" i="31"/>
  <c r="D68" i="31"/>
  <c r="E68" i="31"/>
  <c r="G68" i="31"/>
  <c r="H68" i="31"/>
  <c r="I68" i="31"/>
  <c r="J68" i="31"/>
  <c r="K68" i="31"/>
  <c r="L68" i="31"/>
  <c r="B69" i="31"/>
  <c r="C69" i="31"/>
  <c r="D69" i="31"/>
  <c r="E69" i="31"/>
  <c r="G69" i="31"/>
  <c r="H69" i="31"/>
  <c r="I69" i="31"/>
  <c r="J69" i="31"/>
  <c r="K69" i="31"/>
  <c r="L69" i="31"/>
  <c r="B70" i="31"/>
  <c r="C70" i="31"/>
  <c r="D70" i="31"/>
  <c r="E70" i="31"/>
  <c r="G70" i="31"/>
  <c r="H70" i="31"/>
  <c r="I70" i="31"/>
  <c r="J70" i="31"/>
  <c r="K70" i="31"/>
  <c r="L70" i="31"/>
  <c r="B71" i="31"/>
  <c r="C71" i="31"/>
  <c r="D71" i="31"/>
  <c r="E71" i="31"/>
  <c r="F71" i="31"/>
  <c r="G71" i="31"/>
  <c r="H71" i="31"/>
  <c r="I71" i="31"/>
  <c r="J71" i="31"/>
  <c r="K71" i="31"/>
  <c r="L71" i="31"/>
  <c r="B72" i="31"/>
  <c r="C72" i="31"/>
  <c r="D72" i="31"/>
  <c r="E72" i="31"/>
  <c r="F72" i="31"/>
  <c r="G72" i="31"/>
  <c r="H72" i="31"/>
  <c r="I72" i="31"/>
  <c r="J72" i="31"/>
  <c r="K72" i="31"/>
  <c r="L72" i="31"/>
  <c r="B73" i="31"/>
  <c r="C73" i="31"/>
  <c r="D73" i="31"/>
  <c r="E73" i="31"/>
  <c r="F73" i="31"/>
  <c r="G73" i="31"/>
  <c r="H73" i="31"/>
  <c r="I73" i="31"/>
  <c r="J73" i="31"/>
  <c r="K73" i="31"/>
  <c r="L73" i="31"/>
  <c r="B74" i="31"/>
  <c r="C74" i="31"/>
  <c r="D74" i="31"/>
  <c r="E74" i="31"/>
  <c r="F74" i="31"/>
  <c r="G74" i="31"/>
  <c r="H74" i="31"/>
  <c r="I74" i="31"/>
  <c r="J74" i="31"/>
  <c r="K74" i="31"/>
  <c r="L74" i="31"/>
  <c r="B75" i="31"/>
  <c r="C75" i="31"/>
  <c r="D75" i="31"/>
  <c r="E75" i="31"/>
  <c r="F75" i="31"/>
  <c r="G75" i="31"/>
  <c r="H75" i="31"/>
  <c r="I75" i="31"/>
  <c r="J75" i="31"/>
  <c r="K75" i="31"/>
  <c r="L75" i="31"/>
  <c r="B76" i="31"/>
  <c r="C76" i="31"/>
  <c r="D76" i="31"/>
  <c r="E76" i="31"/>
  <c r="F76" i="31"/>
  <c r="G76" i="31"/>
  <c r="H76" i="31"/>
  <c r="I76" i="31"/>
  <c r="J76" i="31"/>
  <c r="K76" i="31"/>
  <c r="L76" i="31"/>
  <c r="B77" i="31"/>
  <c r="C77" i="31"/>
  <c r="D77" i="31"/>
  <c r="E77" i="31"/>
  <c r="F77" i="31"/>
  <c r="G77" i="31"/>
  <c r="H77" i="31"/>
  <c r="I77" i="31"/>
  <c r="J77" i="31"/>
  <c r="K77" i="31"/>
  <c r="L77" i="31"/>
  <c r="B78" i="31"/>
  <c r="C78" i="31"/>
  <c r="D78" i="31"/>
  <c r="E78" i="31"/>
  <c r="F78" i="31"/>
  <c r="G78" i="31"/>
  <c r="H78" i="31"/>
  <c r="I78" i="31"/>
  <c r="J78" i="31"/>
  <c r="K78" i="31"/>
  <c r="L78" i="31"/>
  <c r="B79" i="31"/>
  <c r="C79" i="31"/>
  <c r="D79" i="31"/>
  <c r="E79" i="31"/>
  <c r="F79" i="31"/>
  <c r="G79" i="31"/>
  <c r="H79" i="31"/>
  <c r="I79" i="31"/>
  <c r="J79" i="31"/>
  <c r="K79" i="31"/>
  <c r="L79" i="31"/>
  <c r="B80" i="31"/>
  <c r="C80" i="31"/>
  <c r="D80" i="31"/>
  <c r="E80" i="31"/>
  <c r="F80" i="31"/>
  <c r="G80" i="31"/>
  <c r="H80" i="31"/>
  <c r="I80" i="31"/>
  <c r="J80" i="31"/>
  <c r="K80" i="31"/>
  <c r="L80" i="31"/>
  <c r="B81" i="31"/>
  <c r="C81" i="31"/>
  <c r="D81" i="31"/>
  <c r="E81" i="31"/>
  <c r="F81" i="31"/>
  <c r="G81" i="31"/>
  <c r="I81" i="31"/>
  <c r="J81" i="31"/>
  <c r="K81" i="31"/>
  <c r="L81" i="31"/>
  <c r="B82" i="31"/>
  <c r="C82" i="31"/>
  <c r="D82" i="31"/>
  <c r="E82" i="31"/>
  <c r="F82" i="31"/>
  <c r="G82" i="31"/>
  <c r="H82" i="31"/>
  <c r="I82" i="31"/>
  <c r="J82" i="31"/>
  <c r="K82" i="31"/>
  <c r="L82" i="31"/>
  <c r="B83" i="31"/>
  <c r="C83" i="31"/>
  <c r="D83" i="31"/>
  <c r="E83" i="31"/>
  <c r="F83" i="31"/>
  <c r="G83" i="31"/>
  <c r="H83" i="31"/>
  <c r="I83" i="31"/>
  <c r="J83" i="31"/>
  <c r="K83" i="31"/>
  <c r="L83" i="31"/>
  <c r="B84" i="31"/>
  <c r="C84" i="31"/>
  <c r="D84" i="31"/>
  <c r="E84" i="31"/>
  <c r="F84" i="31"/>
  <c r="G84" i="31"/>
  <c r="H84" i="31"/>
  <c r="I84" i="31"/>
  <c r="J84" i="31"/>
  <c r="K84" i="31"/>
  <c r="L84" i="31"/>
  <c r="B85" i="31"/>
  <c r="C85" i="31"/>
  <c r="D85" i="31"/>
  <c r="E85" i="31"/>
  <c r="F85" i="31"/>
  <c r="G85" i="31"/>
  <c r="H85" i="31"/>
  <c r="I85" i="31"/>
  <c r="J85" i="31"/>
  <c r="K85" i="31"/>
  <c r="L85" i="31"/>
  <c r="B86" i="31"/>
  <c r="C86" i="31"/>
  <c r="D86" i="31"/>
  <c r="E86" i="31"/>
  <c r="F86" i="31"/>
  <c r="G86" i="31"/>
  <c r="H86" i="31"/>
  <c r="I86" i="31"/>
  <c r="J86" i="31"/>
  <c r="K86" i="31"/>
  <c r="L86" i="31"/>
  <c r="B87" i="31"/>
  <c r="C87" i="31"/>
  <c r="D87" i="31"/>
  <c r="E87" i="31"/>
  <c r="F87" i="31"/>
  <c r="G87" i="31"/>
  <c r="H87" i="31"/>
  <c r="I87" i="31"/>
  <c r="J87" i="31"/>
  <c r="K87" i="31"/>
  <c r="L87" i="31"/>
  <c r="B88" i="31"/>
  <c r="C88" i="31"/>
  <c r="D88" i="31"/>
  <c r="E88" i="31"/>
  <c r="F88" i="31"/>
  <c r="G88" i="31"/>
  <c r="H88" i="31"/>
  <c r="I88" i="31"/>
  <c r="J88" i="31"/>
  <c r="K88" i="31"/>
  <c r="L88" i="31"/>
  <c r="B89" i="31"/>
  <c r="C89" i="31"/>
  <c r="D89" i="31"/>
  <c r="E89" i="31"/>
  <c r="F89" i="31"/>
  <c r="G89" i="31"/>
  <c r="H89" i="31"/>
  <c r="I89" i="31"/>
  <c r="J89" i="31"/>
  <c r="K89" i="31"/>
  <c r="L89" i="31"/>
  <c r="B90" i="31"/>
  <c r="C90" i="31"/>
  <c r="D90" i="31"/>
  <c r="E90" i="31"/>
  <c r="F90" i="31"/>
  <c r="G90" i="31"/>
  <c r="H90" i="31"/>
  <c r="I90" i="31"/>
  <c r="J90" i="31"/>
  <c r="K90" i="31"/>
  <c r="L90" i="31"/>
  <c r="B91" i="31"/>
  <c r="C91" i="31"/>
  <c r="D91" i="31"/>
  <c r="E91" i="31"/>
  <c r="F91" i="31"/>
  <c r="G91" i="31"/>
  <c r="H91" i="31"/>
  <c r="I91" i="31"/>
  <c r="J91" i="31"/>
  <c r="K91" i="31"/>
  <c r="L91" i="31"/>
  <c r="B92" i="31"/>
  <c r="C92" i="31"/>
  <c r="D92" i="31"/>
  <c r="F92" i="31"/>
  <c r="H92" i="31"/>
  <c r="J92" i="31"/>
  <c r="K92" i="31"/>
  <c r="L92" i="31"/>
  <c r="B93" i="31"/>
  <c r="C93" i="31"/>
  <c r="D93" i="31"/>
  <c r="E93" i="31"/>
  <c r="F93" i="31"/>
  <c r="G93" i="31"/>
  <c r="H93" i="31"/>
  <c r="J93" i="31"/>
  <c r="K93" i="31"/>
  <c r="L93" i="31"/>
  <c r="B94" i="31"/>
  <c r="C94" i="31"/>
  <c r="D94" i="31"/>
  <c r="E94" i="31"/>
  <c r="F94" i="31"/>
  <c r="H94" i="31"/>
  <c r="I94" i="31"/>
  <c r="J94" i="31"/>
  <c r="K94" i="31"/>
  <c r="L94" i="31"/>
  <c r="B95" i="31"/>
  <c r="C95" i="31"/>
  <c r="D95" i="31"/>
  <c r="E95" i="31"/>
  <c r="F95" i="31"/>
  <c r="G95" i="31"/>
  <c r="H95" i="31"/>
  <c r="I95" i="31"/>
  <c r="J95" i="31"/>
  <c r="K95" i="31"/>
  <c r="L95" i="31"/>
  <c r="B96" i="31"/>
  <c r="C96" i="31"/>
  <c r="D96" i="31"/>
  <c r="E96" i="31"/>
  <c r="F96" i="31"/>
  <c r="H96" i="31"/>
  <c r="J96" i="31"/>
  <c r="K96" i="31"/>
  <c r="L96" i="31"/>
  <c r="B97" i="31"/>
  <c r="C97" i="31"/>
  <c r="D97" i="31"/>
  <c r="E97" i="31"/>
  <c r="F97" i="31"/>
  <c r="H97" i="31"/>
  <c r="J97" i="31"/>
  <c r="K97" i="31"/>
  <c r="L97" i="31"/>
  <c r="B98" i="31"/>
  <c r="C98" i="31"/>
  <c r="D98" i="31"/>
  <c r="E98" i="31"/>
  <c r="F98" i="31"/>
  <c r="G98" i="31"/>
  <c r="H98" i="31"/>
  <c r="I98" i="31"/>
  <c r="J98" i="31"/>
  <c r="K98" i="31"/>
  <c r="L98" i="31"/>
  <c r="B99" i="31"/>
  <c r="C99" i="31"/>
  <c r="D99" i="31"/>
  <c r="E99" i="31"/>
  <c r="F99" i="31"/>
  <c r="G99" i="31"/>
  <c r="H99" i="31"/>
  <c r="I99" i="31"/>
  <c r="J99" i="31"/>
  <c r="K99" i="31"/>
  <c r="L99" i="31"/>
  <c r="B100" i="31"/>
  <c r="C100" i="31"/>
  <c r="D100" i="31"/>
  <c r="E100" i="31"/>
  <c r="F100" i="31"/>
  <c r="G100" i="31"/>
  <c r="H100" i="31"/>
  <c r="I100" i="31"/>
  <c r="J100" i="31"/>
  <c r="K100" i="31"/>
  <c r="L100" i="31"/>
  <c r="B101" i="31"/>
  <c r="C101" i="31"/>
  <c r="D101" i="31"/>
  <c r="E101" i="31"/>
  <c r="F101" i="31"/>
  <c r="G101" i="31"/>
  <c r="H101" i="31"/>
  <c r="J101" i="31"/>
  <c r="K101" i="31"/>
  <c r="L101" i="31"/>
  <c r="B102" i="31"/>
  <c r="C102" i="31"/>
  <c r="D102" i="31"/>
  <c r="E102" i="31"/>
  <c r="F102" i="31"/>
  <c r="G102" i="31"/>
  <c r="H102" i="31"/>
  <c r="I102" i="31"/>
  <c r="J102" i="31"/>
  <c r="K102" i="31"/>
  <c r="L102" i="31"/>
  <c r="B103" i="31"/>
  <c r="C103" i="31"/>
  <c r="D103" i="31"/>
  <c r="E103" i="31"/>
  <c r="F103" i="31"/>
  <c r="G103" i="31"/>
  <c r="H103" i="31"/>
  <c r="I103" i="31"/>
  <c r="J103" i="31"/>
  <c r="K103" i="31"/>
  <c r="L103" i="31"/>
  <c r="B104" i="31"/>
  <c r="C104" i="31"/>
  <c r="D104" i="31"/>
  <c r="E104" i="31"/>
  <c r="F104" i="31"/>
  <c r="G104" i="31"/>
  <c r="H104" i="31"/>
  <c r="I104" i="31"/>
  <c r="J104" i="31"/>
  <c r="K104" i="31"/>
  <c r="L104" i="31"/>
  <c r="B105" i="31"/>
  <c r="C105" i="31"/>
  <c r="D105" i="31"/>
  <c r="E105" i="31"/>
  <c r="F105" i="31"/>
  <c r="G105" i="31"/>
  <c r="H105" i="31"/>
  <c r="I105" i="31"/>
  <c r="J105" i="31"/>
  <c r="K105" i="31"/>
  <c r="L105" i="31"/>
  <c r="B106" i="31"/>
  <c r="C106" i="31"/>
  <c r="D106" i="31"/>
  <c r="E106" i="31"/>
  <c r="F106" i="31"/>
  <c r="G106" i="31"/>
  <c r="H106" i="31"/>
  <c r="I106" i="31"/>
  <c r="J106" i="31"/>
  <c r="K106" i="31"/>
  <c r="L106" i="31"/>
  <c r="B107" i="31"/>
  <c r="C107" i="31"/>
  <c r="D107" i="31"/>
  <c r="E107" i="31"/>
  <c r="F107" i="31"/>
  <c r="G107" i="31"/>
  <c r="H107" i="31"/>
  <c r="I107" i="31"/>
  <c r="J107" i="31"/>
  <c r="K107" i="31"/>
  <c r="L107" i="31"/>
  <c r="U11" i="31"/>
  <c r="U12" i="31"/>
  <c r="U13" i="31"/>
  <c r="U14" i="31"/>
  <c r="U15" i="31"/>
  <c r="U16" i="31"/>
  <c r="U17" i="31"/>
  <c r="U18" i="31"/>
  <c r="U19" i="31"/>
  <c r="U20" i="31"/>
  <c r="U70" i="31"/>
  <c r="U71" i="31"/>
  <c r="U72" i="31"/>
  <c r="U73" i="31"/>
  <c r="U74" i="31"/>
  <c r="U75" i="31"/>
  <c r="U76" i="31"/>
  <c r="U77" i="31"/>
  <c r="U78" i="31"/>
  <c r="U79" i="31"/>
  <c r="U80" i="31"/>
  <c r="U81" i="31"/>
  <c r="U82" i="31"/>
  <c r="U83" i="31"/>
  <c r="U84" i="31"/>
  <c r="U85" i="31"/>
  <c r="U86" i="31"/>
  <c r="U87" i="31"/>
  <c r="U88" i="31"/>
  <c r="U89" i="31"/>
  <c r="U90" i="31"/>
  <c r="U91" i="31"/>
  <c r="U92" i="31"/>
  <c r="U93" i="31"/>
  <c r="U94" i="31"/>
  <c r="U95" i="31"/>
  <c r="U96" i="31"/>
  <c r="U97" i="31"/>
  <c r="U98" i="31"/>
  <c r="U99" i="31"/>
  <c r="U100" i="31"/>
  <c r="U101" i="31"/>
  <c r="U102" i="31"/>
  <c r="U103" i="31"/>
  <c r="U104" i="31"/>
  <c r="U105" i="31"/>
  <c r="U106" i="31"/>
  <c r="U107" i="31"/>
  <c r="AE16" i="31"/>
  <c r="AE20" i="31"/>
  <c r="AE24" i="31"/>
  <c r="AE28" i="31"/>
  <c r="AE32" i="31"/>
  <c r="AE36" i="31"/>
  <c r="AE69" i="31"/>
  <c r="AE75" i="31"/>
  <c r="AE83" i="31"/>
  <c r="AE85" i="31"/>
  <c r="AE87" i="31"/>
  <c r="AE90" i="31"/>
  <c r="AE97" i="31"/>
  <c r="AE106" i="31"/>
  <c r="AG16" i="31"/>
  <c r="AG20" i="31"/>
  <c r="AG24" i="31"/>
  <c r="AG28" i="31"/>
  <c r="AG32" i="31"/>
  <c r="AG36" i="31"/>
  <c r="AG69" i="31"/>
  <c r="AG75" i="31"/>
  <c r="AG83" i="31"/>
  <c r="AG85" i="31"/>
  <c r="AG87" i="31"/>
  <c r="AG90" i="31"/>
  <c r="AG97" i="31"/>
  <c r="AG106" i="31"/>
  <c r="J188" i="22"/>
  <c r="AO107" i="31" s="1"/>
  <c r="AQ107" i="31" s="1"/>
  <c r="J187" i="22"/>
  <c r="AO106" i="31" s="1"/>
  <c r="AQ106" i="31" s="1"/>
  <c r="J186" i="22"/>
  <c r="AO105" i="31" s="1"/>
  <c r="AQ105" i="31" s="1"/>
  <c r="J185" i="22"/>
  <c r="J184" i="22"/>
  <c r="J183" i="22"/>
  <c r="AO104" i="31" s="1"/>
  <c r="AQ104" i="31" s="1"/>
  <c r="J182" i="22"/>
  <c r="AO103" i="31" s="1"/>
  <c r="AQ103" i="31" s="1"/>
  <c r="J181" i="22"/>
  <c r="J180" i="22"/>
  <c r="J179" i="22"/>
  <c r="J178" i="22"/>
  <c r="J177" i="22"/>
  <c r="J176" i="22"/>
  <c r="J175" i="22"/>
  <c r="J174" i="22"/>
  <c r="J173" i="22"/>
  <c r="J172" i="22"/>
  <c r="J171" i="22"/>
  <c r="J170" i="22"/>
  <c r="J169" i="22"/>
  <c r="J168" i="22"/>
  <c r="J167" i="22"/>
  <c r="J166" i="22"/>
  <c r="J165" i="22"/>
  <c r="J164" i="22"/>
  <c r="J163" i="22"/>
  <c r="J162" i="22"/>
  <c r="J161" i="22"/>
  <c r="J160" i="22"/>
  <c r="J159" i="22"/>
  <c r="J158" i="22"/>
  <c r="J157" i="22"/>
  <c r="J156" i="22"/>
  <c r="J155" i="22"/>
  <c r="J154" i="22"/>
  <c r="J153" i="22"/>
  <c r="J152" i="22"/>
  <c r="J151" i="22"/>
  <c r="J150" i="22"/>
  <c r="J149" i="22"/>
  <c r="J148" i="22"/>
  <c r="J145" i="22"/>
  <c r="J144" i="22"/>
  <c r="J143" i="22"/>
  <c r="J142" i="22"/>
  <c r="J141" i="22"/>
  <c r="J140" i="22"/>
  <c r="J139" i="22"/>
  <c r="J138" i="22"/>
  <c r="J137" i="22"/>
  <c r="J136" i="22"/>
  <c r="AQ73" i="31" s="1"/>
  <c r="J134" i="22"/>
  <c r="J133" i="22"/>
  <c r="AQ72" i="31" s="1"/>
  <c r="J132" i="22"/>
  <c r="J131" i="22"/>
  <c r="AQ71" i="31" s="1"/>
  <c r="J130" i="22"/>
  <c r="J129" i="22"/>
  <c r="J128" i="22"/>
  <c r="AO70" i="31" s="1"/>
  <c r="AQ70" i="31" s="1"/>
  <c r="J127" i="22"/>
  <c r="AO69" i="31" s="1"/>
  <c r="AQ69" i="31" s="1"/>
  <c r="J126" i="22"/>
  <c r="J125" i="22"/>
  <c r="J124" i="22"/>
  <c r="J123" i="22"/>
  <c r="AQ67" i="31" s="1"/>
  <c r="J122" i="22"/>
  <c r="J121" i="22"/>
  <c r="AO66" i="31" s="1"/>
  <c r="AQ66" i="31" s="1"/>
  <c r="J120" i="22"/>
  <c r="J119" i="22"/>
  <c r="J118" i="22"/>
  <c r="J117" i="22"/>
  <c r="AQ65" i="31" s="1"/>
  <c r="J116" i="22"/>
  <c r="J115" i="22"/>
  <c r="AQ64" i="31" s="1"/>
  <c r="J114" i="22"/>
  <c r="J113" i="22"/>
  <c r="AO63" i="31" s="1"/>
  <c r="AQ63" i="31" s="1"/>
  <c r="J112" i="22"/>
  <c r="J111" i="22"/>
  <c r="J110" i="22"/>
  <c r="J109" i="22"/>
  <c r="J108" i="22"/>
  <c r="J107" i="22"/>
  <c r="J106" i="22"/>
  <c r="J105" i="22"/>
  <c r="J104" i="22"/>
  <c r="J103" i="22"/>
  <c r="J102" i="22"/>
  <c r="J101" i="22"/>
  <c r="J100" i="22"/>
  <c r="J99" i="22"/>
  <c r="J98" i="22"/>
  <c r="J97" i="22"/>
  <c r="J96" i="22"/>
  <c r="AO57" i="31" s="1"/>
  <c r="AQ57" i="31" s="1"/>
  <c r="J95" i="22"/>
  <c r="J94" i="22"/>
  <c r="J93" i="22"/>
  <c r="J92" i="22"/>
  <c r="J91" i="22"/>
  <c r="J90" i="22"/>
  <c r="J89" i="22"/>
  <c r="AO55" i="31" s="1"/>
  <c r="AQ55" i="31" s="1"/>
  <c r="J88" i="22"/>
  <c r="J87" i="22"/>
  <c r="J86" i="22"/>
  <c r="AO54" i="31" s="1"/>
  <c r="AQ54" i="31" s="1"/>
  <c r="J85" i="22"/>
  <c r="J84" i="22"/>
  <c r="J83" i="22"/>
  <c r="AO53" i="31" s="1"/>
  <c r="J82" i="22"/>
  <c r="J81" i="22"/>
  <c r="J80" i="22"/>
  <c r="AO52" i="31" s="1"/>
  <c r="J79" i="22"/>
  <c r="AO51" i="31" s="1"/>
  <c r="AQ51" i="31" s="1"/>
  <c r="J78" i="22"/>
  <c r="J77" i="22"/>
  <c r="AO50" i="31" s="1"/>
  <c r="AQ50" i="31" s="1"/>
  <c r="J76" i="22"/>
  <c r="AO49" i="31" s="1"/>
  <c r="J75" i="22"/>
  <c r="J74" i="22"/>
  <c r="J73" i="22"/>
  <c r="J72" i="22"/>
  <c r="J71" i="22"/>
  <c r="J70" i="22"/>
  <c r="J69" i="22"/>
  <c r="J68" i="22"/>
  <c r="J67" i="22"/>
  <c r="J66" i="22"/>
  <c r="J65" i="22"/>
  <c r="J64" i="22"/>
  <c r="J63" i="22"/>
  <c r="AO41" i="31" s="1"/>
  <c r="AQ41" i="31" s="1"/>
  <c r="J62" i="22"/>
  <c r="AO40" i="31" s="1"/>
  <c r="AQ40" i="31" s="1"/>
  <c r="J60" i="22"/>
  <c r="J59" i="22"/>
  <c r="J58" i="22"/>
  <c r="J57" i="22"/>
  <c r="J56" i="22"/>
  <c r="J55" i="22"/>
  <c r="J54" i="22"/>
  <c r="J53" i="22"/>
  <c r="J52" i="22"/>
  <c r="J51" i="22"/>
  <c r="J50" i="22"/>
  <c r="J48" i="22"/>
  <c r="J47" i="22"/>
  <c r="J46" i="22"/>
  <c r="J45" i="22"/>
  <c r="J44" i="22"/>
  <c r="J43" i="22"/>
  <c r="J42" i="22"/>
  <c r="AQ30" i="31" s="1"/>
  <c r="J41" i="22"/>
  <c r="J40" i="22"/>
  <c r="J39" i="22"/>
  <c r="J38" i="22"/>
  <c r="J37" i="22"/>
  <c r="J36" i="22"/>
  <c r="J35" i="22"/>
  <c r="J34" i="22"/>
  <c r="J33" i="22"/>
  <c r="J32" i="22"/>
  <c r="J31" i="22"/>
  <c r="J30" i="22"/>
  <c r="J29" i="22"/>
  <c r="J28" i="22"/>
  <c r="J27" i="22"/>
  <c r="J26" i="22"/>
  <c r="J25" i="22"/>
  <c r="J24" i="22"/>
  <c r="J23" i="22"/>
  <c r="J22" i="22"/>
  <c r="J21" i="22"/>
  <c r="J20" i="22"/>
  <c r="J19" i="22"/>
  <c r="AO17" i="31" s="1"/>
  <c r="AQ17" i="31" s="1"/>
  <c r="J18" i="22"/>
  <c r="J17" i="22"/>
  <c r="J16" i="22"/>
  <c r="J15" i="22"/>
  <c r="J14" i="22"/>
  <c r="J13" i="22"/>
  <c r="J12" i="22"/>
  <c r="J11" i="22"/>
  <c r="J10" i="22"/>
  <c r="J9" i="22"/>
  <c r="J8" i="22"/>
  <c r="N179" i="12"/>
  <c r="L179" i="12"/>
  <c r="R179" i="12" s="1"/>
  <c r="N178" i="12"/>
  <c r="L178" i="12"/>
  <c r="N177" i="12"/>
  <c r="L177" i="12"/>
  <c r="N176" i="12"/>
  <c r="L176" i="12"/>
  <c r="S176" i="12" s="1"/>
  <c r="N175" i="12"/>
  <c r="L175" i="12"/>
  <c r="N174" i="12"/>
  <c r="L174" i="12"/>
  <c r="N173" i="12"/>
  <c r="L173" i="12"/>
  <c r="N172" i="12"/>
  <c r="L172" i="12"/>
  <c r="N171" i="12"/>
  <c r="L171" i="12"/>
  <c r="N170" i="12"/>
  <c r="L170" i="12"/>
  <c r="S170" i="12" s="1"/>
  <c r="N169" i="12"/>
  <c r="L169" i="12"/>
  <c r="N168" i="12"/>
  <c r="L168" i="12"/>
  <c r="S168" i="12" s="1"/>
  <c r="N167" i="12"/>
  <c r="L167" i="12"/>
  <c r="N166" i="12"/>
  <c r="L166" i="12"/>
  <c r="N165" i="12"/>
  <c r="L165" i="12"/>
  <c r="N164" i="12"/>
  <c r="L164" i="12"/>
  <c r="N163" i="12"/>
  <c r="L163" i="12"/>
  <c r="N162" i="12"/>
  <c r="L162" i="12"/>
  <c r="N161" i="12"/>
  <c r="L161" i="12"/>
  <c r="N160" i="12"/>
  <c r="L160" i="12"/>
  <c r="L159" i="12"/>
  <c r="L157" i="12"/>
  <c r="N156" i="12"/>
  <c r="L156" i="12"/>
  <c r="N155" i="12"/>
  <c r="L155" i="12"/>
  <c r="S155" i="12" s="1"/>
  <c r="N154" i="12"/>
  <c r="L154" i="12"/>
  <c r="N153" i="12"/>
  <c r="L153" i="12"/>
  <c r="N152" i="12"/>
  <c r="L152" i="12"/>
  <c r="N151" i="12"/>
  <c r="L151" i="12"/>
  <c r="N150" i="12"/>
  <c r="L150" i="12"/>
  <c r="N149" i="12"/>
  <c r="L149" i="12"/>
  <c r="N148" i="12"/>
  <c r="L148" i="12"/>
  <c r="N147" i="12"/>
  <c r="L147" i="12"/>
  <c r="N146" i="12"/>
  <c r="L146" i="12"/>
  <c r="N145" i="12"/>
  <c r="L145" i="12"/>
  <c r="N144" i="12"/>
  <c r="L144" i="12"/>
  <c r="N143" i="12"/>
  <c r="L143" i="12"/>
  <c r="S143" i="12" s="1"/>
  <c r="AF83" i="31" s="1"/>
  <c r="N142" i="12"/>
  <c r="L142" i="12"/>
  <c r="N141" i="12"/>
  <c r="L141" i="12"/>
  <c r="N140" i="12"/>
  <c r="L140" i="12"/>
  <c r="N139" i="12"/>
  <c r="L139" i="12"/>
  <c r="N138" i="12"/>
  <c r="L138" i="12"/>
  <c r="N137" i="12"/>
  <c r="L137" i="12"/>
  <c r="N136" i="12"/>
  <c r="L136" i="12"/>
  <c r="N135" i="12"/>
  <c r="L135" i="12"/>
  <c r="S135" i="12" s="1"/>
  <c r="N134" i="12"/>
  <c r="L134" i="12"/>
  <c r="N133" i="12"/>
  <c r="L133" i="12"/>
  <c r="N132" i="12"/>
  <c r="L132" i="12"/>
  <c r="N131" i="12"/>
  <c r="L131" i="12"/>
  <c r="N130" i="12"/>
  <c r="L130" i="12"/>
  <c r="N129" i="12"/>
  <c r="L129" i="12"/>
  <c r="N128" i="12"/>
  <c r="L128" i="12"/>
  <c r="N126" i="12"/>
  <c r="L126" i="12"/>
  <c r="S126" i="12" s="1"/>
  <c r="N125" i="12"/>
  <c r="L125" i="12"/>
  <c r="N124" i="12"/>
  <c r="L124" i="12"/>
  <c r="N123" i="12"/>
  <c r="L123" i="12"/>
  <c r="N122" i="12"/>
  <c r="L122" i="12"/>
  <c r="N121" i="12"/>
  <c r="L121" i="12"/>
  <c r="N120" i="12"/>
  <c r="L120" i="12"/>
  <c r="N119" i="12"/>
  <c r="L119" i="12"/>
  <c r="S119" i="12" s="1"/>
  <c r="AF69" i="31" s="1"/>
  <c r="N118" i="12"/>
  <c r="L118" i="12"/>
  <c r="N117" i="12"/>
  <c r="L117" i="12"/>
  <c r="N116" i="12"/>
  <c r="L116" i="12"/>
  <c r="N115" i="12"/>
  <c r="L115" i="12"/>
  <c r="N114" i="12"/>
  <c r="L114" i="12"/>
  <c r="N113" i="12"/>
  <c r="L113" i="12"/>
  <c r="N112" i="12"/>
  <c r="L112" i="12"/>
  <c r="N111" i="12"/>
  <c r="L111" i="12"/>
  <c r="N110" i="12"/>
  <c r="L110" i="12"/>
  <c r="N109" i="12"/>
  <c r="L109" i="12"/>
  <c r="N108" i="12"/>
  <c r="L108" i="12"/>
  <c r="S108" i="12" s="1"/>
  <c r="N107" i="12"/>
  <c r="L107" i="12"/>
  <c r="N106" i="12"/>
  <c r="L106" i="12"/>
  <c r="S106" i="12" s="1"/>
  <c r="N105" i="12"/>
  <c r="L105" i="12"/>
  <c r="N104" i="12"/>
  <c r="L104" i="12"/>
  <c r="N103" i="12"/>
  <c r="L103" i="12"/>
  <c r="N102" i="12"/>
  <c r="L102" i="12"/>
  <c r="N101" i="12"/>
  <c r="L101" i="12"/>
  <c r="N100" i="12"/>
  <c r="L100" i="12"/>
  <c r="N99" i="12"/>
  <c r="L99" i="12"/>
  <c r="N98" i="12"/>
  <c r="L98" i="12"/>
  <c r="N97" i="12"/>
  <c r="L97" i="12"/>
  <c r="N96" i="12"/>
  <c r="L96" i="12"/>
  <c r="S96" i="12" s="1"/>
  <c r="N95" i="12"/>
  <c r="L95" i="12"/>
  <c r="N94" i="12"/>
  <c r="L94" i="12"/>
  <c r="N93" i="12"/>
  <c r="L93" i="12"/>
  <c r="N92" i="12"/>
  <c r="L92" i="12"/>
  <c r="N91" i="12"/>
  <c r="L91" i="12"/>
  <c r="N90" i="12"/>
  <c r="L90" i="12"/>
  <c r="N89" i="12"/>
  <c r="L89" i="12"/>
  <c r="N88" i="12"/>
  <c r="L88" i="12"/>
  <c r="N87" i="12"/>
  <c r="L87" i="12"/>
  <c r="N86" i="12"/>
  <c r="L86" i="12"/>
  <c r="S86" i="12" s="1"/>
  <c r="N85" i="12"/>
  <c r="L85" i="12"/>
  <c r="N84" i="12"/>
  <c r="L84" i="12"/>
  <c r="N83" i="12"/>
  <c r="L83" i="12"/>
  <c r="N82" i="12"/>
  <c r="L82" i="12"/>
  <c r="N81" i="12"/>
  <c r="L81" i="12"/>
  <c r="N80" i="12"/>
  <c r="L80" i="12"/>
  <c r="S80" i="12" s="1"/>
  <c r="N79" i="12"/>
  <c r="L79" i="12"/>
  <c r="N78" i="12"/>
  <c r="L78" i="12"/>
  <c r="N77" i="12"/>
  <c r="L77" i="12"/>
  <c r="N76" i="12"/>
  <c r="L76" i="12"/>
  <c r="N75" i="12"/>
  <c r="L75" i="12"/>
  <c r="N74" i="12"/>
  <c r="L74" i="12"/>
  <c r="N73" i="12"/>
  <c r="L73" i="12"/>
  <c r="N72" i="12"/>
  <c r="L72" i="12"/>
  <c r="N71" i="12"/>
  <c r="L71" i="12"/>
  <c r="N70" i="12"/>
  <c r="L70" i="12"/>
  <c r="N69" i="12"/>
  <c r="L69" i="12"/>
  <c r="N68" i="12"/>
  <c r="L68" i="12"/>
  <c r="N67" i="12"/>
  <c r="L67" i="12"/>
  <c r="N66" i="12"/>
  <c r="L66" i="12"/>
  <c r="N65" i="12"/>
  <c r="L65" i="12"/>
  <c r="N64" i="12"/>
  <c r="L64" i="12"/>
  <c r="N63" i="12"/>
  <c r="L63" i="12"/>
  <c r="N62" i="12"/>
  <c r="L62" i="12"/>
  <c r="N61" i="12"/>
  <c r="L61" i="12"/>
  <c r="N60" i="12"/>
  <c r="L60" i="12"/>
  <c r="N59" i="12"/>
  <c r="L59" i="12"/>
  <c r="N58" i="12"/>
  <c r="L58" i="12"/>
  <c r="N57" i="12"/>
  <c r="L57" i="12"/>
  <c r="N56" i="12"/>
  <c r="L56" i="12"/>
  <c r="N55" i="12"/>
  <c r="L55" i="12"/>
  <c r="N54" i="12"/>
  <c r="L54" i="12"/>
  <c r="N53" i="12"/>
  <c r="L53" i="12"/>
  <c r="S53" i="12" s="1"/>
  <c r="N52" i="12"/>
  <c r="L52" i="12"/>
  <c r="N51" i="12"/>
  <c r="L51" i="12"/>
  <c r="N50" i="12"/>
  <c r="L50" i="12"/>
  <c r="N49" i="12"/>
  <c r="L49" i="12"/>
  <c r="N48" i="12"/>
  <c r="L48" i="12"/>
  <c r="N47" i="12"/>
  <c r="L47" i="12"/>
  <c r="N46" i="12"/>
  <c r="L46" i="12"/>
  <c r="N45" i="12"/>
  <c r="L45" i="12"/>
  <c r="N44" i="12"/>
  <c r="L44" i="12"/>
  <c r="N43" i="12"/>
  <c r="L43" i="12"/>
  <c r="N42" i="12"/>
  <c r="L42" i="12"/>
  <c r="N41" i="12"/>
  <c r="L41" i="12"/>
  <c r="N40" i="12"/>
  <c r="L40" i="12"/>
  <c r="N39" i="12"/>
  <c r="L39" i="12"/>
  <c r="N38" i="12"/>
  <c r="L38" i="12"/>
  <c r="N37" i="12"/>
  <c r="L37" i="12"/>
  <c r="N36" i="12"/>
  <c r="L36" i="12"/>
  <c r="N35" i="12"/>
  <c r="L35" i="12"/>
  <c r="N34" i="12"/>
  <c r="L34" i="12"/>
  <c r="N33" i="12"/>
  <c r="L33" i="12"/>
  <c r="N32" i="12"/>
  <c r="L32" i="12"/>
  <c r="N31" i="12"/>
  <c r="L31" i="12"/>
  <c r="N30" i="12"/>
  <c r="L30" i="12"/>
  <c r="N29" i="12"/>
  <c r="L29" i="12"/>
  <c r="N28" i="12"/>
  <c r="L28" i="12"/>
  <c r="N27" i="12"/>
  <c r="L27" i="12"/>
  <c r="N26" i="12"/>
  <c r="L26" i="12"/>
  <c r="N25" i="12"/>
  <c r="L25" i="12"/>
  <c r="N24" i="12"/>
  <c r="L24" i="12"/>
  <c r="N23" i="12"/>
  <c r="L23" i="12"/>
  <c r="N22" i="12"/>
  <c r="L22" i="12"/>
  <c r="N21" i="12"/>
  <c r="L21" i="12"/>
  <c r="N20" i="12"/>
  <c r="L20" i="12"/>
  <c r="N19" i="12"/>
  <c r="L19" i="12"/>
  <c r="N18" i="12"/>
  <c r="L18" i="12"/>
  <c r="S18" i="12" s="1"/>
  <c r="N17" i="12"/>
  <c r="L17" i="12"/>
  <c r="N16" i="12"/>
  <c r="L16" i="12"/>
  <c r="N15" i="12"/>
  <c r="L15" i="12"/>
  <c r="N14" i="12"/>
  <c r="L14" i="12"/>
  <c r="N13" i="12"/>
  <c r="L13" i="12"/>
  <c r="N12" i="12"/>
  <c r="L12" i="12"/>
  <c r="N11" i="12"/>
  <c r="L11" i="12"/>
  <c r="N10" i="12"/>
  <c r="L10" i="12"/>
  <c r="N9" i="12"/>
  <c r="L9" i="12"/>
  <c r="N8" i="12"/>
  <c r="L8" i="12"/>
  <c r="N7" i="12"/>
  <c r="L7" i="12"/>
  <c r="N6" i="12"/>
  <c r="L6" i="12"/>
  <c r="L190" i="8"/>
  <c r="M190" i="8" s="1"/>
  <c r="I190" i="8"/>
  <c r="J190" i="8" s="1"/>
  <c r="L189" i="8"/>
  <c r="M189" i="8" s="1"/>
  <c r="I189" i="8"/>
  <c r="L188" i="8"/>
  <c r="M188" i="8" s="1"/>
  <c r="I188" i="8"/>
  <c r="L187" i="8"/>
  <c r="M187" i="8" s="1"/>
  <c r="I187" i="8"/>
  <c r="J187" i="8" s="1"/>
  <c r="L186" i="8"/>
  <c r="I186" i="8"/>
  <c r="J186" i="8" s="1"/>
  <c r="L185" i="8"/>
  <c r="I185" i="8"/>
  <c r="J185" i="8" s="1"/>
  <c r="L184" i="8"/>
  <c r="M184" i="8" s="1"/>
  <c r="I184" i="8"/>
  <c r="J184" i="8" s="1"/>
  <c r="L183" i="8"/>
  <c r="M183" i="8" s="1"/>
  <c r="I183" i="8"/>
  <c r="J183" i="8" s="1"/>
  <c r="L182" i="8"/>
  <c r="M182" i="8" s="1"/>
  <c r="I182" i="8"/>
  <c r="J182" i="8" s="1"/>
  <c r="L181" i="8"/>
  <c r="M181" i="8" s="1"/>
  <c r="I181" i="8"/>
  <c r="L180" i="8"/>
  <c r="M180" i="8" s="1"/>
  <c r="I180" i="8"/>
  <c r="L179" i="8"/>
  <c r="M179" i="8" s="1"/>
  <c r="I179" i="8"/>
  <c r="J179" i="8" s="1"/>
  <c r="L178" i="8"/>
  <c r="I178" i="8"/>
  <c r="J178" i="8" s="1"/>
  <c r="L177" i="8"/>
  <c r="I177" i="8"/>
  <c r="J177" i="8" s="1"/>
  <c r="L176" i="8"/>
  <c r="M176" i="8" s="1"/>
  <c r="I176" i="8"/>
  <c r="J176" i="8" s="1"/>
  <c r="L175" i="8"/>
  <c r="M175" i="8" s="1"/>
  <c r="I175" i="8"/>
  <c r="J175" i="8" s="1"/>
  <c r="L174" i="8"/>
  <c r="M174" i="8" s="1"/>
  <c r="I174" i="8"/>
  <c r="J174" i="8" s="1"/>
  <c r="L173" i="8"/>
  <c r="M173" i="8" s="1"/>
  <c r="I173" i="8"/>
  <c r="L172" i="8"/>
  <c r="M172" i="8" s="1"/>
  <c r="I172" i="8"/>
  <c r="L171" i="8"/>
  <c r="M171" i="8" s="1"/>
  <c r="I171" i="8"/>
  <c r="J171" i="8" s="1"/>
  <c r="L170" i="8"/>
  <c r="I170" i="8"/>
  <c r="J170" i="8" s="1"/>
  <c r="L169" i="8"/>
  <c r="I169" i="8"/>
  <c r="J169" i="8" s="1"/>
  <c r="L168" i="8"/>
  <c r="M168" i="8" s="1"/>
  <c r="I168" i="8"/>
  <c r="J168" i="8" s="1"/>
  <c r="L167" i="8"/>
  <c r="M167" i="8" s="1"/>
  <c r="I167" i="8"/>
  <c r="J167" i="8" s="1"/>
  <c r="L166" i="8"/>
  <c r="M166" i="8" s="1"/>
  <c r="I166" i="8"/>
  <c r="J166" i="8" s="1"/>
  <c r="L165" i="8"/>
  <c r="M165" i="8" s="1"/>
  <c r="I165" i="8"/>
  <c r="L164" i="8"/>
  <c r="M164" i="8" s="1"/>
  <c r="I164" i="8"/>
  <c r="J164" i="8" s="1"/>
  <c r="L163" i="8"/>
  <c r="I163" i="8"/>
  <c r="J163" i="8" s="1"/>
  <c r="L162" i="8"/>
  <c r="I162" i="8"/>
  <c r="J162" i="8" s="1"/>
  <c r="L161" i="8"/>
  <c r="M161" i="8" s="1"/>
  <c r="I161" i="8"/>
  <c r="J161" i="8" s="1"/>
  <c r="L160" i="8"/>
  <c r="M160" i="8" s="1"/>
  <c r="I160" i="8"/>
  <c r="J160" i="8" s="1"/>
  <c r="L159" i="8"/>
  <c r="M159" i="8" s="1"/>
  <c r="I159" i="8"/>
  <c r="J159" i="8" s="1"/>
  <c r="L158" i="8"/>
  <c r="M158" i="8" s="1"/>
  <c r="I158" i="8"/>
  <c r="L157" i="8"/>
  <c r="M157" i="8" s="1"/>
  <c r="I157" i="8"/>
  <c r="L156" i="8"/>
  <c r="M156" i="8" s="1"/>
  <c r="I156" i="8"/>
  <c r="J156" i="8" s="1"/>
  <c r="L155" i="8"/>
  <c r="M155" i="8" s="1"/>
  <c r="I155" i="8"/>
  <c r="J155" i="8" s="1"/>
  <c r="L154" i="8"/>
  <c r="M154" i="8" s="1"/>
  <c r="I154" i="8"/>
  <c r="J154" i="8" s="1"/>
  <c r="L153" i="8"/>
  <c r="M153" i="8" s="1"/>
  <c r="I153" i="8"/>
  <c r="J153" i="8" s="1"/>
  <c r="L152" i="8"/>
  <c r="M152" i="8" s="1"/>
  <c r="I152" i="8"/>
  <c r="J152" i="8" s="1"/>
  <c r="L151" i="8"/>
  <c r="M151" i="8" s="1"/>
  <c r="I151" i="8"/>
  <c r="J151" i="8" s="1"/>
  <c r="L150" i="8"/>
  <c r="M150" i="8" s="1"/>
  <c r="I150" i="8"/>
  <c r="L149" i="8"/>
  <c r="M149" i="8" s="1"/>
  <c r="I149" i="8"/>
  <c r="L148" i="8"/>
  <c r="I148" i="8"/>
  <c r="J148" i="8" s="1"/>
  <c r="L147" i="8"/>
  <c r="M147" i="8" s="1"/>
  <c r="I147" i="8"/>
  <c r="J147" i="8" s="1"/>
  <c r="L146" i="8"/>
  <c r="M146" i="8" s="1"/>
  <c r="I146" i="8"/>
  <c r="J146" i="8" s="1"/>
  <c r="L145" i="8"/>
  <c r="M145" i="8" s="1"/>
  <c r="I145" i="8"/>
  <c r="J145" i="8" s="1"/>
  <c r="L144" i="8"/>
  <c r="M144" i="8" s="1"/>
  <c r="I144" i="8"/>
  <c r="J144" i="8" s="1"/>
  <c r="L143" i="8"/>
  <c r="M143" i="8" s="1"/>
  <c r="I143" i="8"/>
  <c r="J143" i="8" s="1"/>
  <c r="L142" i="8"/>
  <c r="M142" i="8" s="1"/>
  <c r="I142" i="8"/>
  <c r="L141" i="8"/>
  <c r="M141" i="8" s="1"/>
  <c r="I141" i="8"/>
  <c r="L140" i="8"/>
  <c r="I140" i="8"/>
  <c r="J140" i="8" s="1"/>
  <c r="L139" i="8"/>
  <c r="M139" i="8" s="1"/>
  <c r="I139" i="8"/>
  <c r="J139" i="8" s="1"/>
  <c r="L138" i="8"/>
  <c r="M138" i="8" s="1"/>
  <c r="I138" i="8"/>
  <c r="J138" i="8" s="1"/>
  <c r="L136" i="8"/>
  <c r="M136" i="8" s="1"/>
  <c r="I136" i="8"/>
  <c r="J136" i="8" s="1"/>
  <c r="L135" i="8"/>
  <c r="M135" i="8" s="1"/>
  <c r="I135" i="8"/>
  <c r="J135" i="8" s="1"/>
  <c r="L134" i="8"/>
  <c r="M134" i="8" s="1"/>
  <c r="I134" i="8"/>
  <c r="J134" i="8" s="1"/>
  <c r="L133" i="8"/>
  <c r="M133" i="8" s="1"/>
  <c r="I133" i="8"/>
  <c r="J133" i="8" s="1"/>
  <c r="L132" i="8"/>
  <c r="M132" i="8" s="1"/>
  <c r="I132" i="8"/>
  <c r="L131" i="8"/>
  <c r="M131" i="8" s="1"/>
  <c r="I131" i="8"/>
  <c r="J131" i="8" s="1"/>
  <c r="L130" i="8"/>
  <c r="M130" i="8" s="1"/>
  <c r="I130" i="8"/>
  <c r="J130" i="8" s="1"/>
  <c r="L129" i="8"/>
  <c r="M129" i="8" s="1"/>
  <c r="I129" i="8"/>
  <c r="J129" i="8" s="1"/>
  <c r="L128" i="8"/>
  <c r="M128" i="8" s="1"/>
  <c r="I128" i="8"/>
  <c r="L127" i="8"/>
  <c r="M127" i="8" s="1"/>
  <c r="I127" i="8"/>
  <c r="J127" i="8" s="1"/>
  <c r="L126" i="8"/>
  <c r="M126" i="8" s="1"/>
  <c r="I126" i="8"/>
  <c r="L125" i="8"/>
  <c r="M125" i="8" s="1"/>
  <c r="I125" i="8"/>
  <c r="J125" i="8" s="1"/>
  <c r="L124" i="8"/>
  <c r="M124" i="8" s="1"/>
  <c r="I124" i="8"/>
  <c r="J124" i="8" s="1"/>
  <c r="L123" i="8"/>
  <c r="M123" i="8" s="1"/>
  <c r="I123" i="8"/>
  <c r="J123" i="8" s="1"/>
  <c r="L122" i="8"/>
  <c r="M122" i="8" s="1"/>
  <c r="I122" i="8"/>
  <c r="L121" i="8"/>
  <c r="M121" i="8" s="1"/>
  <c r="I121" i="8"/>
  <c r="J121" i="8" s="1"/>
  <c r="L120" i="8"/>
  <c r="M120" i="8" s="1"/>
  <c r="I120" i="8"/>
  <c r="L119" i="8"/>
  <c r="M119" i="8" s="1"/>
  <c r="I119" i="8"/>
  <c r="J119" i="8" s="1"/>
  <c r="L118" i="8"/>
  <c r="M118" i="8" s="1"/>
  <c r="I118" i="8"/>
  <c r="L117" i="8"/>
  <c r="M117" i="8" s="1"/>
  <c r="I117" i="8"/>
  <c r="J117" i="8" s="1"/>
  <c r="L116" i="8"/>
  <c r="M116" i="8" s="1"/>
  <c r="I116" i="8"/>
  <c r="J116" i="8" s="1"/>
  <c r="L115" i="8"/>
  <c r="M115" i="8" s="1"/>
  <c r="I115" i="8"/>
  <c r="J115" i="8" s="1"/>
  <c r="L114" i="8"/>
  <c r="M114" i="8" s="1"/>
  <c r="I114" i="8"/>
  <c r="L113" i="8"/>
  <c r="M113" i="8" s="1"/>
  <c r="I113" i="8"/>
  <c r="J113" i="8" s="1"/>
  <c r="L112" i="8"/>
  <c r="M112" i="8" s="1"/>
  <c r="I112" i="8"/>
  <c r="J112" i="8" s="1"/>
  <c r="L111" i="8"/>
  <c r="M111" i="8" s="1"/>
  <c r="I111" i="8"/>
  <c r="J111" i="8" s="1"/>
  <c r="L110" i="8"/>
  <c r="M110" i="8" s="1"/>
  <c r="I110" i="8"/>
  <c r="L109" i="8"/>
  <c r="M109" i="8" s="1"/>
  <c r="I109" i="8"/>
  <c r="J109" i="8" s="1"/>
  <c r="L108" i="8"/>
  <c r="M108" i="8" s="1"/>
  <c r="I108" i="8"/>
  <c r="L107" i="8"/>
  <c r="M107" i="8" s="1"/>
  <c r="I107" i="8"/>
  <c r="J107" i="8" s="1"/>
  <c r="L106" i="8"/>
  <c r="M106" i="8" s="1"/>
  <c r="I106" i="8"/>
  <c r="L105" i="8"/>
  <c r="M105" i="8" s="1"/>
  <c r="I105" i="8"/>
  <c r="J105" i="8" s="1"/>
  <c r="L104" i="8"/>
  <c r="M104" i="8" s="1"/>
  <c r="I104" i="8"/>
  <c r="J104" i="8" s="1"/>
  <c r="L103" i="8"/>
  <c r="M103" i="8" s="1"/>
  <c r="I103" i="8"/>
  <c r="J103" i="8" s="1"/>
  <c r="L102" i="8"/>
  <c r="M102" i="8" s="1"/>
  <c r="I102" i="8"/>
  <c r="L101" i="8"/>
  <c r="M101" i="8" s="1"/>
  <c r="I101" i="8"/>
  <c r="J101" i="8" s="1"/>
  <c r="L100" i="8"/>
  <c r="M100" i="8" s="1"/>
  <c r="I100" i="8"/>
  <c r="L99" i="8"/>
  <c r="M99" i="8" s="1"/>
  <c r="I99" i="8"/>
  <c r="J99" i="8" s="1"/>
  <c r="L98" i="8"/>
  <c r="M98" i="8" s="1"/>
  <c r="I98" i="8"/>
  <c r="L97" i="8"/>
  <c r="M97" i="8" s="1"/>
  <c r="I97" i="8"/>
  <c r="L96" i="8"/>
  <c r="M96" i="8" s="1"/>
  <c r="I96" i="8"/>
  <c r="J96" i="8" s="1"/>
  <c r="L95" i="8"/>
  <c r="M95" i="8" s="1"/>
  <c r="I95" i="8"/>
  <c r="J95" i="8" s="1"/>
  <c r="L94" i="8"/>
  <c r="M94" i="8" s="1"/>
  <c r="I94" i="8"/>
  <c r="L93" i="8"/>
  <c r="M93" i="8" s="1"/>
  <c r="I93" i="8"/>
  <c r="J93" i="8" s="1"/>
  <c r="L92" i="8"/>
  <c r="M92" i="8" s="1"/>
  <c r="I92" i="8"/>
  <c r="J92" i="8" s="1"/>
  <c r="L91" i="8"/>
  <c r="M91" i="8" s="1"/>
  <c r="I91" i="8"/>
  <c r="J91" i="8" s="1"/>
  <c r="L90" i="8"/>
  <c r="M90" i="8" s="1"/>
  <c r="I90" i="8"/>
  <c r="L89" i="8"/>
  <c r="M89" i="8" s="1"/>
  <c r="I89" i="8"/>
  <c r="L88" i="8"/>
  <c r="M88" i="8" s="1"/>
  <c r="I88" i="8"/>
  <c r="L87" i="8"/>
  <c r="M87" i="8" s="1"/>
  <c r="I87" i="8"/>
  <c r="J87" i="8" s="1"/>
  <c r="L86" i="8"/>
  <c r="M86" i="8" s="1"/>
  <c r="I86" i="8"/>
  <c r="L85" i="8"/>
  <c r="M85" i="8" s="1"/>
  <c r="I85" i="8"/>
  <c r="J85" i="8" s="1"/>
  <c r="L84" i="8"/>
  <c r="M84" i="8" s="1"/>
  <c r="I84" i="8"/>
  <c r="J84" i="8" s="1"/>
  <c r="L83" i="8"/>
  <c r="M83" i="8" s="1"/>
  <c r="I83" i="8"/>
  <c r="J83" i="8" s="1"/>
  <c r="L82" i="8"/>
  <c r="M82" i="8" s="1"/>
  <c r="I82" i="8"/>
  <c r="L81" i="8"/>
  <c r="M81" i="8" s="1"/>
  <c r="I81" i="8"/>
  <c r="L80" i="8"/>
  <c r="M80" i="8" s="1"/>
  <c r="I80" i="8"/>
  <c r="J80" i="8" s="1"/>
  <c r="L79" i="8"/>
  <c r="M79" i="8" s="1"/>
  <c r="I79" i="8"/>
  <c r="J79" i="8" s="1"/>
  <c r="L78" i="8"/>
  <c r="M78" i="8" s="1"/>
  <c r="I78" i="8"/>
  <c r="J78" i="8" s="1"/>
  <c r="L77" i="8"/>
  <c r="M77" i="8" s="1"/>
  <c r="I77" i="8"/>
  <c r="J77" i="8" s="1"/>
  <c r="L76" i="8"/>
  <c r="M76" i="8" s="1"/>
  <c r="I76" i="8"/>
  <c r="J76" i="8" s="1"/>
  <c r="L75" i="8"/>
  <c r="M75" i="8" s="1"/>
  <c r="I75" i="8"/>
  <c r="J75" i="8" s="1"/>
  <c r="L74" i="8"/>
  <c r="M74" i="8" s="1"/>
  <c r="I74" i="8"/>
  <c r="L73" i="8"/>
  <c r="M73" i="8" s="1"/>
  <c r="I73" i="8"/>
  <c r="L72" i="8"/>
  <c r="M72" i="8" s="1"/>
  <c r="I72" i="8"/>
  <c r="L71" i="8"/>
  <c r="M71" i="8" s="1"/>
  <c r="I71" i="8"/>
  <c r="J71" i="8" s="1"/>
  <c r="L70" i="8"/>
  <c r="M70" i="8" s="1"/>
  <c r="I70" i="8"/>
  <c r="J70" i="8" s="1"/>
  <c r="L69" i="8"/>
  <c r="M69" i="8" s="1"/>
  <c r="I69" i="8"/>
  <c r="J69" i="8" s="1"/>
  <c r="L68" i="8"/>
  <c r="M68" i="8" s="1"/>
  <c r="I68" i="8"/>
  <c r="J68" i="8" s="1"/>
  <c r="L67" i="8"/>
  <c r="M67" i="8" s="1"/>
  <c r="I67" i="8"/>
  <c r="J67" i="8" s="1"/>
  <c r="L66" i="8"/>
  <c r="M66" i="8" s="1"/>
  <c r="I66" i="8"/>
  <c r="L65" i="8"/>
  <c r="M65" i="8" s="1"/>
  <c r="I65" i="8"/>
  <c r="L64" i="8"/>
  <c r="M64" i="8" s="1"/>
  <c r="I64" i="8"/>
  <c r="L63" i="8"/>
  <c r="M63" i="8" s="1"/>
  <c r="I63" i="8"/>
  <c r="J63" i="8" s="1"/>
  <c r="L62" i="8"/>
  <c r="M62" i="8" s="1"/>
  <c r="I62" i="8"/>
  <c r="L61" i="8"/>
  <c r="M61" i="8" s="1"/>
  <c r="I61" i="8"/>
  <c r="J61" i="8" s="1"/>
  <c r="L60" i="8"/>
  <c r="M60" i="8" s="1"/>
  <c r="I60" i="8"/>
  <c r="J60" i="8" s="1"/>
  <c r="L59" i="8"/>
  <c r="M59" i="8" s="1"/>
  <c r="I59" i="8"/>
  <c r="J59" i="8" s="1"/>
  <c r="L58" i="8"/>
  <c r="M58" i="8" s="1"/>
  <c r="I58" i="8"/>
  <c r="L57" i="8"/>
  <c r="M57" i="8" s="1"/>
  <c r="I57" i="8"/>
  <c r="L56" i="8"/>
  <c r="M56" i="8" s="1"/>
  <c r="I56" i="8"/>
  <c r="L55" i="8"/>
  <c r="M55" i="8" s="1"/>
  <c r="I55" i="8"/>
  <c r="J55" i="8" s="1"/>
  <c r="L54" i="8"/>
  <c r="M54" i="8" s="1"/>
  <c r="I54" i="8"/>
  <c r="L53" i="8"/>
  <c r="M53" i="8" s="1"/>
  <c r="I53" i="8"/>
  <c r="J53" i="8" s="1"/>
  <c r="L52" i="8"/>
  <c r="M52" i="8" s="1"/>
  <c r="I52" i="8"/>
  <c r="J52" i="8" s="1"/>
  <c r="L51" i="8"/>
  <c r="M51" i="8" s="1"/>
  <c r="I51" i="8"/>
  <c r="J51" i="8" s="1"/>
  <c r="L50" i="8"/>
  <c r="M50" i="8" s="1"/>
  <c r="I50" i="8"/>
  <c r="L49" i="8"/>
  <c r="M49" i="8" s="1"/>
  <c r="I49" i="8"/>
  <c r="L48" i="8"/>
  <c r="M48" i="8" s="1"/>
  <c r="I48" i="8"/>
  <c r="L47" i="8"/>
  <c r="M47" i="8" s="1"/>
  <c r="I47" i="8"/>
  <c r="J47" i="8" s="1"/>
  <c r="L46" i="8"/>
  <c r="M46" i="8" s="1"/>
  <c r="I46" i="8"/>
  <c r="J46" i="8" s="1"/>
  <c r="L45" i="8"/>
  <c r="M45" i="8" s="1"/>
  <c r="I45" i="8"/>
  <c r="J45" i="8" s="1"/>
  <c r="L44" i="8"/>
  <c r="M44" i="8" s="1"/>
  <c r="I44" i="8"/>
  <c r="J44" i="8" s="1"/>
  <c r="L43" i="8"/>
  <c r="M43" i="8" s="1"/>
  <c r="I43" i="8"/>
  <c r="L42" i="8"/>
  <c r="M42" i="8" s="1"/>
  <c r="I42" i="8"/>
  <c r="L41" i="8"/>
  <c r="M41" i="8" s="1"/>
  <c r="I41" i="8"/>
  <c r="L40" i="8"/>
  <c r="M40" i="8" s="1"/>
  <c r="I40" i="8"/>
  <c r="L39" i="8"/>
  <c r="M39" i="8" s="1"/>
  <c r="I39" i="8"/>
  <c r="J39" i="8" s="1"/>
  <c r="L38" i="8"/>
  <c r="M38" i="8" s="1"/>
  <c r="I38" i="8"/>
  <c r="J38" i="8" s="1"/>
  <c r="L37" i="8"/>
  <c r="M37" i="8" s="1"/>
  <c r="I37" i="8"/>
  <c r="J37" i="8" s="1"/>
  <c r="L36" i="8"/>
  <c r="M36" i="8" s="1"/>
  <c r="I36" i="8"/>
  <c r="J36" i="8" s="1"/>
  <c r="L35" i="8"/>
  <c r="M35" i="8" s="1"/>
  <c r="I35" i="8"/>
  <c r="J35" i="8" s="1"/>
  <c r="L34" i="8"/>
  <c r="M34" i="8" s="1"/>
  <c r="I34" i="8"/>
  <c r="J34" i="8" s="1"/>
  <c r="L33" i="8"/>
  <c r="M33" i="8" s="1"/>
  <c r="I33" i="8"/>
  <c r="J33" i="8" s="1"/>
  <c r="L32" i="8"/>
  <c r="M32" i="8" s="1"/>
  <c r="I32" i="8"/>
  <c r="J32" i="8" s="1"/>
  <c r="L31" i="8"/>
  <c r="M31" i="8" s="1"/>
  <c r="I31" i="8"/>
  <c r="J31" i="8" s="1"/>
  <c r="L30" i="8"/>
  <c r="M30" i="8" s="1"/>
  <c r="I30" i="8"/>
  <c r="J30" i="8" s="1"/>
  <c r="L29" i="8"/>
  <c r="M29" i="8" s="1"/>
  <c r="I29" i="8"/>
  <c r="J29" i="8" s="1"/>
  <c r="L28" i="8"/>
  <c r="M28" i="8" s="1"/>
  <c r="I28" i="8"/>
  <c r="J28" i="8" s="1"/>
  <c r="L27" i="8"/>
  <c r="M27" i="8" s="1"/>
  <c r="I27" i="8"/>
  <c r="J27" i="8" s="1"/>
  <c r="L26" i="8"/>
  <c r="M26" i="8" s="1"/>
  <c r="I26" i="8"/>
  <c r="J26" i="8" s="1"/>
  <c r="L25" i="8"/>
  <c r="M25" i="8" s="1"/>
  <c r="I25" i="8"/>
  <c r="L24" i="8"/>
  <c r="M24" i="8" s="1"/>
  <c r="I24" i="8"/>
  <c r="J24" i="8" s="1"/>
  <c r="L23" i="8"/>
  <c r="M23" i="8" s="1"/>
  <c r="I23" i="8"/>
  <c r="L22" i="8"/>
  <c r="M22" i="8" s="1"/>
  <c r="I22" i="8"/>
  <c r="J22" i="8" s="1"/>
  <c r="L21" i="8"/>
  <c r="M21" i="8" s="1"/>
  <c r="I21" i="8"/>
  <c r="J21" i="8" s="1"/>
  <c r="L20" i="8"/>
  <c r="M20" i="8" s="1"/>
  <c r="I20" i="8"/>
  <c r="J20" i="8" s="1"/>
  <c r="L19" i="8"/>
  <c r="M19" i="8" s="1"/>
  <c r="I19" i="8"/>
  <c r="J19" i="8" s="1"/>
  <c r="L18" i="8"/>
  <c r="M18" i="8" s="1"/>
  <c r="I18" i="8"/>
  <c r="J18" i="8" s="1"/>
  <c r="L17" i="8"/>
  <c r="M17" i="8" s="1"/>
  <c r="I17" i="8"/>
  <c r="L16" i="8"/>
  <c r="M16" i="8" s="1"/>
  <c r="I16" i="8"/>
  <c r="J16" i="8" s="1"/>
  <c r="L15" i="8"/>
  <c r="M15" i="8" s="1"/>
  <c r="I15" i="8"/>
  <c r="J15" i="8" s="1"/>
  <c r="K13" i="8"/>
  <c r="K14" i="8" s="1"/>
  <c r="L14" i="8" s="1"/>
  <c r="M14" i="8" s="1"/>
  <c r="H13" i="8"/>
  <c r="H14" i="8" s="1"/>
  <c r="I14" i="8" s="1"/>
  <c r="L12" i="8"/>
  <c r="M12" i="8" s="1"/>
  <c r="I12" i="8"/>
  <c r="J12" i="8" s="1"/>
  <c r="L11" i="8"/>
  <c r="M11" i="8" s="1"/>
  <c r="I11" i="8"/>
  <c r="J11" i="8" s="1"/>
  <c r="L10" i="8"/>
  <c r="M10" i="8" s="1"/>
  <c r="I10" i="8"/>
  <c r="J10" i="8" s="1"/>
  <c r="B11" i="8"/>
  <c r="B7" i="12" s="1"/>
  <c r="C11" i="8"/>
  <c r="C7" i="12" s="1"/>
  <c r="C11" i="21" s="1"/>
  <c r="D11" i="8"/>
  <c r="D7" i="12" s="1"/>
  <c r="E11" i="8"/>
  <c r="E7" i="12" s="1"/>
  <c r="F11" i="8"/>
  <c r="F7" i="12" s="1"/>
  <c r="F11" i="21" s="1"/>
  <c r="G11" i="8"/>
  <c r="G7" i="12" s="1"/>
  <c r="E9" i="22" s="1"/>
  <c r="B12" i="8"/>
  <c r="B8" i="12" s="1"/>
  <c r="C12" i="8"/>
  <c r="C8" i="12" s="1"/>
  <c r="C12" i="21" s="1"/>
  <c r="D12" i="8"/>
  <c r="D8" i="12" s="1"/>
  <c r="E12" i="8"/>
  <c r="E8" i="12" s="1"/>
  <c r="F12" i="8"/>
  <c r="F8" i="12" s="1"/>
  <c r="F12" i="21" s="1"/>
  <c r="G12" i="8"/>
  <c r="G8" i="12" s="1"/>
  <c r="E10" i="22" s="1"/>
  <c r="B13" i="8"/>
  <c r="B9" i="12" s="1"/>
  <c r="C13" i="8"/>
  <c r="C9" i="12" s="1"/>
  <c r="C13" i="21" s="1"/>
  <c r="D13" i="8"/>
  <c r="D9" i="12" s="1"/>
  <c r="E13" i="8"/>
  <c r="E9" i="12" s="1"/>
  <c r="F13" i="8"/>
  <c r="F9" i="12" s="1"/>
  <c r="F13" i="21" s="1"/>
  <c r="G13" i="8"/>
  <c r="G9" i="12" s="1"/>
  <c r="E11" i="22" s="1"/>
  <c r="B14" i="8"/>
  <c r="B10" i="12" s="1"/>
  <c r="C14" i="8"/>
  <c r="C10" i="12" s="1"/>
  <c r="C14" i="21" s="1"/>
  <c r="D14" i="8"/>
  <c r="D10" i="12" s="1"/>
  <c r="E14" i="8"/>
  <c r="E10" i="12" s="1"/>
  <c r="F14" i="8"/>
  <c r="F10" i="12" s="1"/>
  <c r="F14" i="21" s="1"/>
  <c r="G14" i="8"/>
  <c r="G10" i="12" s="1"/>
  <c r="E12" i="22" s="1"/>
  <c r="B15" i="8"/>
  <c r="B11" i="12" s="1"/>
  <c r="C15" i="8"/>
  <c r="C11" i="12" s="1"/>
  <c r="C15" i="21" s="1"/>
  <c r="D15" i="8"/>
  <c r="D11" i="12" s="1"/>
  <c r="E15" i="8"/>
  <c r="E11" i="12" s="1"/>
  <c r="F15" i="8"/>
  <c r="F11" i="12" s="1"/>
  <c r="F15" i="21" s="1"/>
  <c r="G15" i="8"/>
  <c r="G11" i="12" s="1"/>
  <c r="E13" i="22" s="1"/>
  <c r="B16" i="8"/>
  <c r="B12" i="12" s="1"/>
  <c r="C16" i="8"/>
  <c r="C12" i="12" s="1"/>
  <c r="C16" i="21" s="1"/>
  <c r="D16" i="8"/>
  <c r="D12" i="12" s="1"/>
  <c r="E16" i="8"/>
  <c r="E12" i="12" s="1"/>
  <c r="F16" i="8"/>
  <c r="F12" i="12" s="1"/>
  <c r="F16" i="21" s="1"/>
  <c r="G16" i="8"/>
  <c r="G12" i="12" s="1"/>
  <c r="E14" i="22" s="1"/>
  <c r="B17" i="8"/>
  <c r="B13" i="12" s="1"/>
  <c r="C17" i="8"/>
  <c r="C13" i="12" s="1"/>
  <c r="C17" i="21" s="1"/>
  <c r="D17" i="8"/>
  <c r="D13" i="12" s="1"/>
  <c r="E17" i="8"/>
  <c r="E13" i="12" s="1"/>
  <c r="F17" i="8"/>
  <c r="F13" i="12" s="1"/>
  <c r="F17" i="21" s="1"/>
  <c r="G17" i="8"/>
  <c r="G13" i="12" s="1"/>
  <c r="E15" i="22" s="1"/>
  <c r="B18" i="8"/>
  <c r="B14" i="12" s="1"/>
  <c r="C18" i="8"/>
  <c r="C14" i="12" s="1"/>
  <c r="C18" i="21" s="1"/>
  <c r="D18" i="8"/>
  <c r="D14" i="12" s="1"/>
  <c r="E18" i="8"/>
  <c r="E14" i="12" s="1"/>
  <c r="F18" i="8"/>
  <c r="F14" i="12" s="1"/>
  <c r="F18" i="21" s="1"/>
  <c r="G18" i="8"/>
  <c r="G14" i="12" s="1"/>
  <c r="E16" i="22" s="1"/>
  <c r="B19" i="8"/>
  <c r="B15" i="12" s="1"/>
  <c r="C19" i="8"/>
  <c r="C15" i="12" s="1"/>
  <c r="C19" i="21" s="1"/>
  <c r="D19" i="8"/>
  <c r="D15" i="12" s="1"/>
  <c r="E19" i="8"/>
  <c r="E15" i="12" s="1"/>
  <c r="F19" i="8"/>
  <c r="F15" i="12" s="1"/>
  <c r="F19" i="21" s="1"/>
  <c r="G19" i="8"/>
  <c r="G15" i="12" s="1"/>
  <c r="E17" i="22" s="1"/>
  <c r="B20" i="8"/>
  <c r="B16" i="12" s="1"/>
  <c r="C20" i="8"/>
  <c r="C16" i="12" s="1"/>
  <c r="C20" i="21" s="1"/>
  <c r="D20" i="8"/>
  <c r="D16" i="12" s="1"/>
  <c r="E20" i="8"/>
  <c r="E16" i="12" s="1"/>
  <c r="F20" i="8"/>
  <c r="F16" i="12" s="1"/>
  <c r="F20" i="21" s="1"/>
  <c r="G20" i="8"/>
  <c r="G16" i="12" s="1"/>
  <c r="E18" i="22" s="1"/>
  <c r="B21" i="8"/>
  <c r="B17" i="12" s="1"/>
  <c r="C21" i="8"/>
  <c r="C17" i="12" s="1"/>
  <c r="C21" i="21" s="1"/>
  <c r="D21" i="8"/>
  <c r="D17" i="12" s="1"/>
  <c r="E21" i="8"/>
  <c r="E17" i="12" s="1"/>
  <c r="F21" i="8"/>
  <c r="F17" i="12" s="1"/>
  <c r="F21" i="21" s="1"/>
  <c r="G21" i="8"/>
  <c r="G17" i="12" s="1"/>
  <c r="E19" i="22" s="1"/>
  <c r="B22" i="8"/>
  <c r="B18" i="12" s="1"/>
  <c r="C22" i="8"/>
  <c r="C18" i="12" s="1"/>
  <c r="C22" i="21" s="1"/>
  <c r="D22" i="8"/>
  <c r="D18" i="12" s="1"/>
  <c r="E22" i="8"/>
  <c r="E18" i="12" s="1"/>
  <c r="F22" i="8"/>
  <c r="F18" i="12" s="1"/>
  <c r="F22" i="21" s="1"/>
  <c r="G22" i="8"/>
  <c r="G18" i="12" s="1"/>
  <c r="E20" i="22" s="1"/>
  <c r="B23" i="8"/>
  <c r="B19" i="12" s="1"/>
  <c r="C23" i="8"/>
  <c r="C19" i="12" s="1"/>
  <c r="C23" i="21" s="1"/>
  <c r="D23" i="8"/>
  <c r="D19" i="12" s="1"/>
  <c r="E23" i="8"/>
  <c r="E19" i="12" s="1"/>
  <c r="F23" i="8"/>
  <c r="F19" i="12" s="1"/>
  <c r="F23" i="21" s="1"/>
  <c r="G23" i="8"/>
  <c r="G19" i="12" s="1"/>
  <c r="E21" i="22" s="1"/>
  <c r="B24" i="8"/>
  <c r="B20" i="12" s="1"/>
  <c r="C24" i="8"/>
  <c r="C20" i="12" s="1"/>
  <c r="C24" i="21" s="1"/>
  <c r="D24" i="8"/>
  <c r="D20" i="12" s="1"/>
  <c r="E24" i="8"/>
  <c r="E20" i="12" s="1"/>
  <c r="F24" i="8"/>
  <c r="F20" i="12" s="1"/>
  <c r="F24" i="21" s="1"/>
  <c r="G24" i="8"/>
  <c r="G20" i="12" s="1"/>
  <c r="E22" i="22" s="1"/>
  <c r="B25" i="8"/>
  <c r="B21" i="12" s="1"/>
  <c r="C25" i="8"/>
  <c r="C21" i="12" s="1"/>
  <c r="C25" i="21" s="1"/>
  <c r="D25" i="8"/>
  <c r="D21" i="12" s="1"/>
  <c r="E25" i="8"/>
  <c r="E21" i="12" s="1"/>
  <c r="F25" i="8"/>
  <c r="F21" i="12" s="1"/>
  <c r="F25" i="21" s="1"/>
  <c r="G25" i="8"/>
  <c r="G21" i="12" s="1"/>
  <c r="E23" i="22" s="1"/>
  <c r="B26" i="8"/>
  <c r="B22" i="12" s="1"/>
  <c r="C26" i="8"/>
  <c r="C22" i="12" s="1"/>
  <c r="C26" i="21" s="1"/>
  <c r="D26" i="8"/>
  <c r="D22" i="12" s="1"/>
  <c r="E26" i="8"/>
  <c r="E22" i="12" s="1"/>
  <c r="F26" i="8"/>
  <c r="F22" i="12" s="1"/>
  <c r="F26" i="21" s="1"/>
  <c r="G26" i="8"/>
  <c r="G22" i="12" s="1"/>
  <c r="E24" i="22" s="1"/>
  <c r="B27" i="8"/>
  <c r="B23" i="12" s="1"/>
  <c r="C27" i="8"/>
  <c r="C23" i="12" s="1"/>
  <c r="C27" i="21" s="1"/>
  <c r="D27" i="8"/>
  <c r="D23" i="12" s="1"/>
  <c r="E27" i="8"/>
  <c r="E23" i="12" s="1"/>
  <c r="F27" i="8"/>
  <c r="F23" i="12" s="1"/>
  <c r="F27" i="21" s="1"/>
  <c r="G27" i="8"/>
  <c r="G23" i="12" s="1"/>
  <c r="E25" i="22" s="1"/>
  <c r="B28" i="8"/>
  <c r="B24" i="12" s="1"/>
  <c r="C28" i="8"/>
  <c r="C24" i="12" s="1"/>
  <c r="C28" i="21" s="1"/>
  <c r="D28" i="8"/>
  <c r="D24" i="12" s="1"/>
  <c r="E28" i="8"/>
  <c r="E24" i="12" s="1"/>
  <c r="F28" i="8"/>
  <c r="F24" i="12" s="1"/>
  <c r="F28" i="21" s="1"/>
  <c r="G28" i="8"/>
  <c r="G24" i="12" s="1"/>
  <c r="E26" i="22" s="1"/>
  <c r="B29" i="8"/>
  <c r="B25" i="12" s="1"/>
  <c r="C29" i="8"/>
  <c r="C25" i="12" s="1"/>
  <c r="C29" i="21" s="1"/>
  <c r="D29" i="8"/>
  <c r="D25" i="12" s="1"/>
  <c r="E29" i="8"/>
  <c r="E25" i="12" s="1"/>
  <c r="F29" i="8"/>
  <c r="F25" i="12" s="1"/>
  <c r="F29" i="21" s="1"/>
  <c r="G29" i="8"/>
  <c r="G25" i="12" s="1"/>
  <c r="E27" i="22" s="1"/>
  <c r="B30" i="8"/>
  <c r="B26" i="12" s="1"/>
  <c r="C30" i="8"/>
  <c r="C26" i="12" s="1"/>
  <c r="C30" i="21" s="1"/>
  <c r="D30" i="8"/>
  <c r="D26" i="12" s="1"/>
  <c r="E30" i="8"/>
  <c r="E26" i="12" s="1"/>
  <c r="F30" i="8"/>
  <c r="F26" i="12" s="1"/>
  <c r="F30" i="21" s="1"/>
  <c r="G30" i="8"/>
  <c r="G26" i="12" s="1"/>
  <c r="E28" i="22" s="1"/>
  <c r="B31" i="8"/>
  <c r="B27" i="12" s="1"/>
  <c r="C31" i="8"/>
  <c r="C27" i="12" s="1"/>
  <c r="C31" i="21" s="1"/>
  <c r="D31" i="8"/>
  <c r="D27" i="12" s="1"/>
  <c r="E31" i="8"/>
  <c r="E27" i="12" s="1"/>
  <c r="F31" i="8"/>
  <c r="F27" i="12" s="1"/>
  <c r="F31" i="21" s="1"/>
  <c r="G31" i="8"/>
  <c r="G27" i="12" s="1"/>
  <c r="E29" i="22" s="1"/>
  <c r="B32" i="8"/>
  <c r="B28" i="12" s="1"/>
  <c r="C32" i="8"/>
  <c r="C28" i="12" s="1"/>
  <c r="C32" i="21" s="1"/>
  <c r="D32" i="8"/>
  <c r="D28" i="12" s="1"/>
  <c r="E32" i="8"/>
  <c r="E28" i="12" s="1"/>
  <c r="F32" i="8"/>
  <c r="F28" i="12" s="1"/>
  <c r="F32" i="21" s="1"/>
  <c r="G32" i="8"/>
  <c r="G28" i="12" s="1"/>
  <c r="E30" i="22" s="1"/>
  <c r="B33" i="8"/>
  <c r="B29" i="12" s="1"/>
  <c r="C33" i="8"/>
  <c r="C29" i="12" s="1"/>
  <c r="C33" i="21" s="1"/>
  <c r="D33" i="8"/>
  <c r="D29" i="12" s="1"/>
  <c r="E33" i="8"/>
  <c r="E29" i="12" s="1"/>
  <c r="F33" i="8"/>
  <c r="F29" i="12" s="1"/>
  <c r="F33" i="21" s="1"/>
  <c r="G33" i="8"/>
  <c r="G29" i="12" s="1"/>
  <c r="E31" i="22" s="1"/>
  <c r="B34" i="8"/>
  <c r="B30" i="12" s="1"/>
  <c r="C34" i="8"/>
  <c r="C30" i="12" s="1"/>
  <c r="C34" i="21" s="1"/>
  <c r="D34" i="8"/>
  <c r="D30" i="12" s="1"/>
  <c r="E34" i="8"/>
  <c r="E30" i="12" s="1"/>
  <c r="F34" i="8"/>
  <c r="F30" i="12" s="1"/>
  <c r="F34" i="21" s="1"/>
  <c r="G34" i="8"/>
  <c r="G30" i="12" s="1"/>
  <c r="E32" i="22" s="1"/>
  <c r="B35" i="8"/>
  <c r="B31" i="12" s="1"/>
  <c r="C35" i="8"/>
  <c r="C31" i="12" s="1"/>
  <c r="C35" i="21" s="1"/>
  <c r="D35" i="8"/>
  <c r="D31" i="12" s="1"/>
  <c r="E35" i="8"/>
  <c r="E31" i="12" s="1"/>
  <c r="F35" i="8"/>
  <c r="F31" i="12" s="1"/>
  <c r="F35" i="21" s="1"/>
  <c r="G35" i="8"/>
  <c r="G31" i="12" s="1"/>
  <c r="E33" i="22" s="1"/>
  <c r="B36" i="8"/>
  <c r="B32" i="12" s="1"/>
  <c r="C36" i="8"/>
  <c r="C32" i="12" s="1"/>
  <c r="C36" i="21" s="1"/>
  <c r="D36" i="8"/>
  <c r="D32" i="12" s="1"/>
  <c r="E36" i="8"/>
  <c r="E32" i="12" s="1"/>
  <c r="F36" i="8"/>
  <c r="F32" i="12" s="1"/>
  <c r="F36" i="21" s="1"/>
  <c r="G36" i="8"/>
  <c r="G32" i="12" s="1"/>
  <c r="E34" i="22" s="1"/>
  <c r="B37" i="8"/>
  <c r="B33" i="12" s="1"/>
  <c r="C37" i="8"/>
  <c r="C33" i="12" s="1"/>
  <c r="C37" i="21" s="1"/>
  <c r="D37" i="8"/>
  <c r="D33" i="12" s="1"/>
  <c r="E37" i="8"/>
  <c r="E33" i="12" s="1"/>
  <c r="F37" i="8"/>
  <c r="F33" i="12" s="1"/>
  <c r="F37" i="21" s="1"/>
  <c r="G37" i="8"/>
  <c r="G33" i="12" s="1"/>
  <c r="E35" i="22" s="1"/>
  <c r="B38" i="8"/>
  <c r="B34" i="12" s="1"/>
  <c r="C38" i="8"/>
  <c r="C34" i="12" s="1"/>
  <c r="C38" i="21" s="1"/>
  <c r="D38" i="8"/>
  <c r="D34" i="12" s="1"/>
  <c r="E38" i="8"/>
  <c r="E34" i="12" s="1"/>
  <c r="F38" i="8"/>
  <c r="F34" i="12" s="1"/>
  <c r="F38" i="21" s="1"/>
  <c r="G38" i="8"/>
  <c r="G34" i="12" s="1"/>
  <c r="E36" i="22" s="1"/>
  <c r="B39" i="8"/>
  <c r="B35" i="12" s="1"/>
  <c r="C39" i="8"/>
  <c r="C35" i="12" s="1"/>
  <c r="C39" i="21" s="1"/>
  <c r="D39" i="8"/>
  <c r="D35" i="12" s="1"/>
  <c r="E39" i="8"/>
  <c r="E35" i="12" s="1"/>
  <c r="F39" i="8"/>
  <c r="F35" i="12" s="1"/>
  <c r="F39" i="21" s="1"/>
  <c r="G39" i="8"/>
  <c r="G35" i="12" s="1"/>
  <c r="E37" i="22" s="1"/>
  <c r="B40" i="8"/>
  <c r="B36" i="12" s="1"/>
  <c r="C40" i="8"/>
  <c r="C36" i="12" s="1"/>
  <c r="C40" i="21" s="1"/>
  <c r="D40" i="8"/>
  <c r="D36" i="12" s="1"/>
  <c r="E40" i="8"/>
  <c r="E36" i="12" s="1"/>
  <c r="F40" i="8"/>
  <c r="F36" i="12" s="1"/>
  <c r="F40" i="21" s="1"/>
  <c r="G40" i="8"/>
  <c r="G36" i="12" s="1"/>
  <c r="E38" i="22" s="1"/>
  <c r="B41" i="8"/>
  <c r="B37" i="12" s="1"/>
  <c r="C41" i="8"/>
  <c r="C37" i="12" s="1"/>
  <c r="C41" i="21" s="1"/>
  <c r="D41" i="8"/>
  <c r="D37" i="12" s="1"/>
  <c r="E41" i="8"/>
  <c r="E37" i="12" s="1"/>
  <c r="F41" i="8"/>
  <c r="F37" i="12" s="1"/>
  <c r="F41" i="21" s="1"/>
  <c r="G41" i="8"/>
  <c r="G37" i="12" s="1"/>
  <c r="E39" i="22" s="1"/>
  <c r="B42" i="8"/>
  <c r="B38" i="12" s="1"/>
  <c r="C42" i="8"/>
  <c r="C38" i="12" s="1"/>
  <c r="C42" i="21" s="1"/>
  <c r="D42" i="8"/>
  <c r="D38" i="12" s="1"/>
  <c r="E42" i="8"/>
  <c r="E38" i="12" s="1"/>
  <c r="F42" i="8"/>
  <c r="F38" i="12" s="1"/>
  <c r="F42" i="21" s="1"/>
  <c r="G42" i="8"/>
  <c r="G38" i="12" s="1"/>
  <c r="E40" i="22" s="1"/>
  <c r="B43" i="8"/>
  <c r="B39" i="12" s="1"/>
  <c r="C43" i="8"/>
  <c r="C39" i="12" s="1"/>
  <c r="C43" i="21" s="1"/>
  <c r="D43" i="8"/>
  <c r="D39" i="12" s="1"/>
  <c r="E43" i="8"/>
  <c r="E39" i="12" s="1"/>
  <c r="F43" i="8"/>
  <c r="F39" i="12" s="1"/>
  <c r="F43" i="21" s="1"/>
  <c r="G43" i="8"/>
  <c r="G39" i="12" s="1"/>
  <c r="E41" i="22" s="1"/>
  <c r="B44" i="8"/>
  <c r="B40" i="12" s="1"/>
  <c r="C44" i="8"/>
  <c r="C40" i="12" s="1"/>
  <c r="C44" i="21" s="1"/>
  <c r="D44" i="8"/>
  <c r="D40" i="12" s="1"/>
  <c r="E44" i="8"/>
  <c r="E40" i="12" s="1"/>
  <c r="F44" i="8"/>
  <c r="F40" i="12" s="1"/>
  <c r="F44" i="21" s="1"/>
  <c r="G44" i="8"/>
  <c r="G40" i="12" s="1"/>
  <c r="E42" i="22" s="1"/>
  <c r="B45" i="8"/>
  <c r="B41" i="12" s="1"/>
  <c r="C45" i="8"/>
  <c r="C41" i="12" s="1"/>
  <c r="C45" i="21" s="1"/>
  <c r="D45" i="8"/>
  <c r="D41" i="12" s="1"/>
  <c r="E45" i="8"/>
  <c r="E41" i="12" s="1"/>
  <c r="F45" i="8"/>
  <c r="F41" i="12" s="1"/>
  <c r="F45" i="21" s="1"/>
  <c r="G45" i="8"/>
  <c r="G41" i="12" s="1"/>
  <c r="E43" i="22" s="1"/>
  <c r="B46" i="8"/>
  <c r="B42" i="12" s="1"/>
  <c r="C46" i="8"/>
  <c r="C42" i="12" s="1"/>
  <c r="C46" i="21" s="1"/>
  <c r="D46" i="8"/>
  <c r="D42" i="12" s="1"/>
  <c r="E46" i="8"/>
  <c r="E42" i="12" s="1"/>
  <c r="F46" i="8"/>
  <c r="F42" i="12" s="1"/>
  <c r="F46" i="21" s="1"/>
  <c r="G46" i="8"/>
  <c r="G42" i="12" s="1"/>
  <c r="E44" i="22" s="1"/>
  <c r="B47" i="8"/>
  <c r="B43" i="12" s="1"/>
  <c r="C47" i="8"/>
  <c r="C43" i="12" s="1"/>
  <c r="C47" i="21" s="1"/>
  <c r="D47" i="8"/>
  <c r="D43" i="12" s="1"/>
  <c r="E47" i="8"/>
  <c r="E43" i="12" s="1"/>
  <c r="F47" i="8"/>
  <c r="F43" i="12" s="1"/>
  <c r="F47" i="21" s="1"/>
  <c r="G47" i="8"/>
  <c r="G43" i="12" s="1"/>
  <c r="E45" i="22" s="1"/>
  <c r="B48" i="8"/>
  <c r="B44" i="12" s="1"/>
  <c r="C48" i="8"/>
  <c r="C44" i="12" s="1"/>
  <c r="C48" i="21" s="1"/>
  <c r="D48" i="8"/>
  <c r="D44" i="12" s="1"/>
  <c r="E48" i="8"/>
  <c r="E44" i="12" s="1"/>
  <c r="F48" i="8"/>
  <c r="F44" i="12" s="1"/>
  <c r="F48" i="21" s="1"/>
  <c r="G48" i="8"/>
  <c r="G44" i="12" s="1"/>
  <c r="E46" i="22" s="1"/>
  <c r="B49" i="8"/>
  <c r="B45" i="12" s="1"/>
  <c r="C49" i="8"/>
  <c r="C45" i="12" s="1"/>
  <c r="C49" i="21" s="1"/>
  <c r="D49" i="8"/>
  <c r="D45" i="12" s="1"/>
  <c r="E49" i="8"/>
  <c r="E45" i="12" s="1"/>
  <c r="F49" i="8"/>
  <c r="F45" i="12" s="1"/>
  <c r="F49" i="21" s="1"/>
  <c r="G49" i="8"/>
  <c r="G45" i="12" s="1"/>
  <c r="E47" i="22" s="1"/>
  <c r="B50" i="8"/>
  <c r="B46" i="12" s="1"/>
  <c r="C50" i="8"/>
  <c r="C46" i="12" s="1"/>
  <c r="C50" i="21" s="1"/>
  <c r="D50" i="8"/>
  <c r="D46" i="12" s="1"/>
  <c r="E50" i="8"/>
  <c r="E46" i="12" s="1"/>
  <c r="F50" i="8"/>
  <c r="F46" i="12" s="1"/>
  <c r="F50" i="21" s="1"/>
  <c r="G50" i="8"/>
  <c r="G46" i="12" s="1"/>
  <c r="E48" i="22" s="1"/>
  <c r="B51" i="8"/>
  <c r="B47" i="12" s="1"/>
  <c r="C51" i="8"/>
  <c r="C47" i="12" s="1"/>
  <c r="C51" i="21" s="1"/>
  <c r="D51" i="8"/>
  <c r="D47" i="12" s="1"/>
  <c r="E51" i="8"/>
  <c r="E47" i="12" s="1"/>
  <c r="F51" i="8"/>
  <c r="F47" i="12" s="1"/>
  <c r="F51" i="21" s="1"/>
  <c r="G51" i="8"/>
  <c r="G47" i="12" s="1"/>
  <c r="E49" i="22" s="1"/>
  <c r="B52" i="8"/>
  <c r="B48" i="12" s="1"/>
  <c r="C52" i="8"/>
  <c r="C48" i="12" s="1"/>
  <c r="C52" i="21" s="1"/>
  <c r="D52" i="8"/>
  <c r="D48" i="12" s="1"/>
  <c r="E52" i="8"/>
  <c r="E48" i="12" s="1"/>
  <c r="F52" i="8"/>
  <c r="F48" i="12" s="1"/>
  <c r="F52" i="21" s="1"/>
  <c r="G52" i="8"/>
  <c r="G48" i="12" s="1"/>
  <c r="E50" i="22" s="1"/>
  <c r="B53" i="8"/>
  <c r="B49" i="12" s="1"/>
  <c r="C53" i="8"/>
  <c r="C49" i="12" s="1"/>
  <c r="C53" i="21" s="1"/>
  <c r="D53" i="8"/>
  <c r="D49" i="12" s="1"/>
  <c r="E53" i="8"/>
  <c r="E49" i="12" s="1"/>
  <c r="E53" i="21" s="1"/>
  <c r="F53" i="8"/>
  <c r="F49" i="12" s="1"/>
  <c r="F53" i="21" s="1"/>
  <c r="G53" i="8"/>
  <c r="G49" i="12" s="1"/>
  <c r="E51" i="22" s="1"/>
  <c r="B54" i="8"/>
  <c r="B50" i="12" s="1"/>
  <c r="C54" i="8"/>
  <c r="C50" i="12" s="1"/>
  <c r="C54" i="21" s="1"/>
  <c r="D54" i="8"/>
  <c r="D50" i="12" s="1"/>
  <c r="E54" i="8"/>
  <c r="E50" i="12" s="1"/>
  <c r="E54" i="21" s="1"/>
  <c r="F54" i="8"/>
  <c r="F50" i="12" s="1"/>
  <c r="F54" i="21" s="1"/>
  <c r="G54" i="8"/>
  <c r="G50" i="12" s="1"/>
  <c r="E52" i="22" s="1"/>
  <c r="B55" i="8"/>
  <c r="B51" i="12" s="1"/>
  <c r="C55" i="8"/>
  <c r="C51" i="12" s="1"/>
  <c r="C55" i="21" s="1"/>
  <c r="D55" i="8"/>
  <c r="D51" i="12" s="1"/>
  <c r="E55" i="8"/>
  <c r="E51" i="12" s="1"/>
  <c r="E55" i="21" s="1"/>
  <c r="F55" i="8"/>
  <c r="F51" i="12" s="1"/>
  <c r="F55" i="21" s="1"/>
  <c r="G55" i="8"/>
  <c r="G51" i="12" s="1"/>
  <c r="E53" i="22" s="1"/>
  <c r="B56" i="8"/>
  <c r="B52" i="12" s="1"/>
  <c r="C56" i="8"/>
  <c r="C52" i="12" s="1"/>
  <c r="C56" i="21" s="1"/>
  <c r="D56" i="8"/>
  <c r="D52" i="12" s="1"/>
  <c r="E56" i="8"/>
  <c r="E52" i="12" s="1"/>
  <c r="E56" i="21" s="1"/>
  <c r="F56" i="8"/>
  <c r="F52" i="12" s="1"/>
  <c r="F56" i="21" s="1"/>
  <c r="G56" i="8"/>
  <c r="G52" i="12" s="1"/>
  <c r="E54" i="22" s="1"/>
  <c r="B57" i="8"/>
  <c r="B53" i="12" s="1"/>
  <c r="C57" i="8"/>
  <c r="C53" i="12" s="1"/>
  <c r="C57" i="21" s="1"/>
  <c r="D57" i="8"/>
  <c r="D53" i="12" s="1"/>
  <c r="E57" i="8"/>
  <c r="E53" i="12" s="1"/>
  <c r="E57" i="21" s="1"/>
  <c r="F57" i="8"/>
  <c r="F53" i="12" s="1"/>
  <c r="F57" i="21" s="1"/>
  <c r="G57" i="8"/>
  <c r="G53" i="12" s="1"/>
  <c r="E55" i="22" s="1"/>
  <c r="B58" i="8"/>
  <c r="B54" i="12" s="1"/>
  <c r="C58" i="8"/>
  <c r="C54" i="12" s="1"/>
  <c r="C58" i="21" s="1"/>
  <c r="D58" i="8"/>
  <c r="D54" i="12" s="1"/>
  <c r="E58" i="8"/>
  <c r="E54" i="12" s="1"/>
  <c r="E58" i="21" s="1"/>
  <c r="F58" i="8"/>
  <c r="F54" i="12" s="1"/>
  <c r="F58" i="21" s="1"/>
  <c r="G58" i="8"/>
  <c r="G54" i="12" s="1"/>
  <c r="E56" i="22" s="1"/>
  <c r="B59" i="8"/>
  <c r="B55" i="12" s="1"/>
  <c r="C59" i="8"/>
  <c r="C55" i="12" s="1"/>
  <c r="C59" i="21" s="1"/>
  <c r="D59" i="8"/>
  <c r="D55" i="12" s="1"/>
  <c r="E59" i="8"/>
  <c r="E55" i="12" s="1"/>
  <c r="E59" i="21" s="1"/>
  <c r="F59" i="8"/>
  <c r="F55" i="12" s="1"/>
  <c r="F59" i="21" s="1"/>
  <c r="G59" i="8"/>
  <c r="G55" i="12" s="1"/>
  <c r="E57" i="22" s="1"/>
  <c r="B60" i="8"/>
  <c r="B56" i="12" s="1"/>
  <c r="C60" i="8"/>
  <c r="C56" i="12" s="1"/>
  <c r="C60" i="21" s="1"/>
  <c r="D60" i="8"/>
  <c r="D56" i="12" s="1"/>
  <c r="E60" i="8"/>
  <c r="E56" i="12" s="1"/>
  <c r="E60" i="21" s="1"/>
  <c r="F60" i="8"/>
  <c r="F56" i="12" s="1"/>
  <c r="F60" i="21" s="1"/>
  <c r="G60" i="8"/>
  <c r="G56" i="12" s="1"/>
  <c r="E58" i="22" s="1"/>
  <c r="B61" i="8"/>
  <c r="B57" i="12" s="1"/>
  <c r="C61" i="8"/>
  <c r="C57" i="12" s="1"/>
  <c r="C61" i="21" s="1"/>
  <c r="D61" i="8"/>
  <c r="D57" i="12" s="1"/>
  <c r="E61" i="8"/>
  <c r="E57" i="12" s="1"/>
  <c r="E61" i="21" s="1"/>
  <c r="F61" i="8"/>
  <c r="F57" i="12" s="1"/>
  <c r="F61" i="21" s="1"/>
  <c r="G61" i="8"/>
  <c r="G57" i="12" s="1"/>
  <c r="E59" i="22" s="1"/>
  <c r="B62" i="8"/>
  <c r="B58" i="12" s="1"/>
  <c r="C62" i="8"/>
  <c r="C58" i="12" s="1"/>
  <c r="C62" i="21" s="1"/>
  <c r="D62" i="8"/>
  <c r="D58" i="12" s="1"/>
  <c r="E62" i="8"/>
  <c r="E58" i="12" s="1"/>
  <c r="E62" i="21" s="1"/>
  <c r="F62" i="8"/>
  <c r="F58" i="12" s="1"/>
  <c r="F62" i="21" s="1"/>
  <c r="G62" i="8"/>
  <c r="G58" i="12" s="1"/>
  <c r="E60" i="22" s="1"/>
  <c r="B63" i="8"/>
  <c r="B59" i="12" s="1"/>
  <c r="C63" i="8"/>
  <c r="C59" i="12" s="1"/>
  <c r="C63" i="21" s="1"/>
  <c r="D63" i="8"/>
  <c r="D59" i="12" s="1"/>
  <c r="E63" i="8"/>
  <c r="E59" i="12" s="1"/>
  <c r="E63" i="21" s="1"/>
  <c r="F63" i="8"/>
  <c r="F59" i="12" s="1"/>
  <c r="F63" i="21" s="1"/>
  <c r="G63" i="8"/>
  <c r="G59" i="12" s="1"/>
  <c r="E61" i="22" s="1"/>
  <c r="B64" i="8"/>
  <c r="B60" i="12" s="1"/>
  <c r="C64" i="8"/>
  <c r="C60" i="12" s="1"/>
  <c r="C64" i="21" s="1"/>
  <c r="D64" i="8"/>
  <c r="D60" i="12" s="1"/>
  <c r="E64" i="8"/>
  <c r="E60" i="12" s="1"/>
  <c r="E64" i="21" s="1"/>
  <c r="F64" i="8"/>
  <c r="F60" i="12" s="1"/>
  <c r="F64" i="21" s="1"/>
  <c r="G64" i="8"/>
  <c r="G60" i="12" s="1"/>
  <c r="E62" i="22" s="1"/>
  <c r="B65" i="8"/>
  <c r="B61" i="12" s="1"/>
  <c r="C65" i="8"/>
  <c r="C61" i="12" s="1"/>
  <c r="C65" i="21" s="1"/>
  <c r="D65" i="8"/>
  <c r="D61" i="12" s="1"/>
  <c r="E65" i="8"/>
  <c r="E61" i="12" s="1"/>
  <c r="E65" i="21" s="1"/>
  <c r="F65" i="8"/>
  <c r="F61" i="12" s="1"/>
  <c r="F65" i="21" s="1"/>
  <c r="G65" i="8"/>
  <c r="G61" i="12" s="1"/>
  <c r="E63" i="22" s="1"/>
  <c r="B66" i="8"/>
  <c r="B62" i="12" s="1"/>
  <c r="C66" i="8"/>
  <c r="C62" i="12" s="1"/>
  <c r="C66" i="21" s="1"/>
  <c r="D66" i="8"/>
  <c r="D62" i="12" s="1"/>
  <c r="E66" i="8"/>
  <c r="E62" i="12" s="1"/>
  <c r="E66" i="21" s="1"/>
  <c r="F66" i="8"/>
  <c r="F62" i="12" s="1"/>
  <c r="F66" i="21" s="1"/>
  <c r="G66" i="8"/>
  <c r="G62" i="12" s="1"/>
  <c r="E64" i="22" s="1"/>
  <c r="B67" i="8"/>
  <c r="B63" i="12" s="1"/>
  <c r="C67" i="8"/>
  <c r="C63" i="12" s="1"/>
  <c r="C67" i="21" s="1"/>
  <c r="D67" i="8"/>
  <c r="D63" i="12" s="1"/>
  <c r="E67" i="8"/>
  <c r="E63" i="12" s="1"/>
  <c r="E67" i="21" s="1"/>
  <c r="F67" i="8"/>
  <c r="F63" i="12" s="1"/>
  <c r="F67" i="21" s="1"/>
  <c r="G67" i="8"/>
  <c r="G63" i="12" s="1"/>
  <c r="E65" i="22" s="1"/>
  <c r="B68" i="8"/>
  <c r="B64" i="12" s="1"/>
  <c r="C68" i="8"/>
  <c r="C64" i="12" s="1"/>
  <c r="C68" i="21" s="1"/>
  <c r="D68" i="8"/>
  <c r="D64" i="12" s="1"/>
  <c r="E68" i="8"/>
  <c r="E64" i="12" s="1"/>
  <c r="E68" i="21" s="1"/>
  <c r="F68" i="8"/>
  <c r="F64" i="12" s="1"/>
  <c r="F68" i="21" s="1"/>
  <c r="G68" i="8"/>
  <c r="G64" i="12" s="1"/>
  <c r="E66" i="22" s="1"/>
  <c r="B69" i="8"/>
  <c r="B65" i="12" s="1"/>
  <c r="C69" i="8"/>
  <c r="C65" i="12" s="1"/>
  <c r="C69" i="21" s="1"/>
  <c r="D69" i="8"/>
  <c r="D65" i="12" s="1"/>
  <c r="E69" i="8"/>
  <c r="E65" i="12" s="1"/>
  <c r="E69" i="21" s="1"/>
  <c r="F69" i="8"/>
  <c r="F65" i="12" s="1"/>
  <c r="F69" i="21" s="1"/>
  <c r="G69" i="8"/>
  <c r="G65" i="12" s="1"/>
  <c r="E67" i="22" s="1"/>
  <c r="B70" i="8"/>
  <c r="B66" i="12" s="1"/>
  <c r="C70" i="8"/>
  <c r="C66" i="12" s="1"/>
  <c r="C70" i="21" s="1"/>
  <c r="D70" i="8"/>
  <c r="D66" i="12" s="1"/>
  <c r="E70" i="8"/>
  <c r="E66" i="12" s="1"/>
  <c r="E70" i="21" s="1"/>
  <c r="F70" i="8"/>
  <c r="F66" i="12" s="1"/>
  <c r="F70" i="21" s="1"/>
  <c r="G70" i="8"/>
  <c r="G66" i="12" s="1"/>
  <c r="E68" i="22" s="1"/>
  <c r="B71" i="8"/>
  <c r="B67" i="12" s="1"/>
  <c r="C71" i="8"/>
  <c r="C67" i="12" s="1"/>
  <c r="C71" i="21" s="1"/>
  <c r="D71" i="8"/>
  <c r="D67" i="12" s="1"/>
  <c r="E71" i="8"/>
  <c r="E67" i="12" s="1"/>
  <c r="E71" i="21" s="1"/>
  <c r="F71" i="8"/>
  <c r="F67" i="12" s="1"/>
  <c r="F71" i="21" s="1"/>
  <c r="G71" i="8"/>
  <c r="G67" i="12" s="1"/>
  <c r="E69" i="22" s="1"/>
  <c r="B72" i="8"/>
  <c r="B68" i="12" s="1"/>
  <c r="C72" i="8"/>
  <c r="C68" i="12" s="1"/>
  <c r="C72" i="21" s="1"/>
  <c r="D72" i="8"/>
  <c r="D68" i="12" s="1"/>
  <c r="E72" i="8"/>
  <c r="E68" i="12" s="1"/>
  <c r="E72" i="21" s="1"/>
  <c r="F72" i="8"/>
  <c r="F68" i="12" s="1"/>
  <c r="F72" i="21" s="1"/>
  <c r="G72" i="8"/>
  <c r="G68" i="12" s="1"/>
  <c r="E70" i="22" s="1"/>
  <c r="B73" i="8"/>
  <c r="B69" i="12" s="1"/>
  <c r="C73" i="8"/>
  <c r="C69" i="12" s="1"/>
  <c r="C73" i="21" s="1"/>
  <c r="D73" i="8"/>
  <c r="D69" i="12" s="1"/>
  <c r="E73" i="8"/>
  <c r="E69" i="12" s="1"/>
  <c r="E73" i="21" s="1"/>
  <c r="F73" i="8"/>
  <c r="F69" i="12" s="1"/>
  <c r="F73" i="21" s="1"/>
  <c r="G73" i="8"/>
  <c r="G69" i="12" s="1"/>
  <c r="E71" i="22" s="1"/>
  <c r="B74" i="8"/>
  <c r="B70" i="12" s="1"/>
  <c r="C74" i="8"/>
  <c r="C70" i="12" s="1"/>
  <c r="C74" i="21" s="1"/>
  <c r="D74" i="8"/>
  <c r="D70" i="12" s="1"/>
  <c r="E74" i="8"/>
  <c r="E70" i="12" s="1"/>
  <c r="E74" i="21" s="1"/>
  <c r="F74" i="8"/>
  <c r="F70" i="12" s="1"/>
  <c r="F74" i="21" s="1"/>
  <c r="G74" i="8"/>
  <c r="G70" i="12" s="1"/>
  <c r="E72" i="22" s="1"/>
  <c r="B75" i="8"/>
  <c r="B71" i="12" s="1"/>
  <c r="C75" i="8"/>
  <c r="C71" i="12" s="1"/>
  <c r="C75" i="21" s="1"/>
  <c r="D75" i="8"/>
  <c r="D71" i="12" s="1"/>
  <c r="E75" i="8"/>
  <c r="E71" i="12" s="1"/>
  <c r="E75" i="21" s="1"/>
  <c r="F75" i="8"/>
  <c r="F71" i="12" s="1"/>
  <c r="F75" i="21" s="1"/>
  <c r="G75" i="8"/>
  <c r="G71" i="12" s="1"/>
  <c r="E73" i="22" s="1"/>
  <c r="B76" i="8"/>
  <c r="B72" i="12" s="1"/>
  <c r="C76" i="8"/>
  <c r="C72" i="12" s="1"/>
  <c r="C76" i="21" s="1"/>
  <c r="D76" i="8"/>
  <c r="D72" i="12" s="1"/>
  <c r="E76" i="8"/>
  <c r="E72" i="12" s="1"/>
  <c r="E76" i="21" s="1"/>
  <c r="F76" i="8"/>
  <c r="F72" i="12" s="1"/>
  <c r="F76" i="21" s="1"/>
  <c r="G76" i="8"/>
  <c r="G72" i="12" s="1"/>
  <c r="E74" i="22" s="1"/>
  <c r="B77" i="8"/>
  <c r="B73" i="12" s="1"/>
  <c r="C77" i="8"/>
  <c r="C73" i="12" s="1"/>
  <c r="C77" i="21" s="1"/>
  <c r="D77" i="8"/>
  <c r="D73" i="12" s="1"/>
  <c r="E77" i="8"/>
  <c r="E73" i="12" s="1"/>
  <c r="E77" i="21" s="1"/>
  <c r="F77" i="8"/>
  <c r="F73" i="12" s="1"/>
  <c r="F77" i="21" s="1"/>
  <c r="G77" i="8"/>
  <c r="G73" i="12" s="1"/>
  <c r="E75" i="22" s="1"/>
  <c r="B78" i="8"/>
  <c r="B74" i="12" s="1"/>
  <c r="C78" i="8"/>
  <c r="C74" i="12" s="1"/>
  <c r="C78" i="21" s="1"/>
  <c r="D78" i="8"/>
  <c r="D74" i="12" s="1"/>
  <c r="E78" i="8"/>
  <c r="E74" i="12" s="1"/>
  <c r="E78" i="21" s="1"/>
  <c r="F78" i="8"/>
  <c r="F74" i="12" s="1"/>
  <c r="F78" i="21" s="1"/>
  <c r="G78" i="8"/>
  <c r="G74" i="12" s="1"/>
  <c r="E76" i="22" s="1"/>
  <c r="B79" i="8"/>
  <c r="B75" i="12" s="1"/>
  <c r="C79" i="8"/>
  <c r="C75" i="12" s="1"/>
  <c r="C79" i="21" s="1"/>
  <c r="D79" i="8"/>
  <c r="D75" i="12" s="1"/>
  <c r="E79" i="8"/>
  <c r="E75" i="12" s="1"/>
  <c r="E79" i="21" s="1"/>
  <c r="F79" i="8"/>
  <c r="F75" i="12" s="1"/>
  <c r="F79" i="21" s="1"/>
  <c r="G79" i="8"/>
  <c r="G75" i="12" s="1"/>
  <c r="E77" i="22" s="1"/>
  <c r="B80" i="8"/>
  <c r="B76" i="12" s="1"/>
  <c r="C80" i="8"/>
  <c r="C76" i="12" s="1"/>
  <c r="C80" i="21" s="1"/>
  <c r="D80" i="8"/>
  <c r="D76" i="12" s="1"/>
  <c r="E80" i="8"/>
  <c r="E76" i="12" s="1"/>
  <c r="E80" i="21" s="1"/>
  <c r="F80" i="8"/>
  <c r="F76" i="12" s="1"/>
  <c r="F80" i="21" s="1"/>
  <c r="G80" i="8"/>
  <c r="G76" i="12" s="1"/>
  <c r="E78" i="22" s="1"/>
  <c r="B81" i="8"/>
  <c r="B77" i="12" s="1"/>
  <c r="C81" i="8"/>
  <c r="C77" i="12" s="1"/>
  <c r="C81" i="21" s="1"/>
  <c r="D81" i="8"/>
  <c r="D77" i="12" s="1"/>
  <c r="E81" i="8"/>
  <c r="E77" i="12" s="1"/>
  <c r="E81" i="21" s="1"/>
  <c r="F81" i="8"/>
  <c r="F77" i="12" s="1"/>
  <c r="F81" i="21" s="1"/>
  <c r="G81" i="8"/>
  <c r="G77" i="12" s="1"/>
  <c r="E79" i="22" s="1"/>
  <c r="B82" i="8"/>
  <c r="B78" i="12" s="1"/>
  <c r="C82" i="8"/>
  <c r="C78" i="12" s="1"/>
  <c r="C82" i="21" s="1"/>
  <c r="D82" i="8"/>
  <c r="D78" i="12" s="1"/>
  <c r="E82" i="8"/>
  <c r="E78" i="12" s="1"/>
  <c r="E82" i="21" s="1"/>
  <c r="F82" i="8"/>
  <c r="F78" i="12" s="1"/>
  <c r="F82" i="21" s="1"/>
  <c r="G82" i="8"/>
  <c r="G78" i="12" s="1"/>
  <c r="E80" i="22" s="1"/>
  <c r="B83" i="8"/>
  <c r="B79" i="12" s="1"/>
  <c r="C83" i="8"/>
  <c r="C79" i="12" s="1"/>
  <c r="C83" i="21" s="1"/>
  <c r="D83" i="8"/>
  <c r="D79" i="12" s="1"/>
  <c r="E83" i="8"/>
  <c r="E79" i="12" s="1"/>
  <c r="E83" i="21" s="1"/>
  <c r="F83" i="8"/>
  <c r="F79" i="12" s="1"/>
  <c r="F83" i="21" s="1"/>
  <c r="G83" i="8"/>
  <c r="G79" i="12" s="1"/>
  <c r="E81" i="22" s="1"/>
  <c r="B84" i="8"/>
  <c r="B80" i="12" s="1"/>
  <c r="C84" i="8"/>
  <c r="C80" i="12" s="1"/>
  <c r="C84" i="21" s="1"/>
  <c r="D84" i="8"/>
  <c r="D80" i="12" s="1"/>
  <c r="E84" i="8"/>
  <c r="E80" i="12" s="1"/>
  <c r="E84" i="21" s="1"/>
  <c r="F84" i="8"/>
  <c r="F80" i="12" s="1"/>
  <c r="F84" i="21" s="1"/>
  <c r="G84" i="8"/>
  <c r="G80" i="12" s="1"/>
  <c r="E82" i="22" s="1"/>
  <c r="B85" i="8"/>
  <c r="B81" i="12" s="1"/>
  <c r="C85" i="8"/>
  <c r="C81" i="12" s="1"/>
  <c r="C85" i="21" s="1"/>
  <c r="D85" i="8"/>
  <c r="D81" i="12" s="1"/>
  <c r="E85" i="8"/>
  <c r="E81" i="12" s="1"/>
  <c r="E85" i="21" s="1"/>
  <c r="F85" i="8"/>
  <c r="F81" i="12" s="1"/>
  <c r="F85" i="21" s="1"/>
  <c r="G85" i="8"/>
  <c r="G81" i="12" s="1"/>
  <c r="E83" i="22" s="1"/>
  <c r="B86" i="8"/>
  <c r="B82" i="12" s="1"/>
  <c r="C86" i="8"/>
  <c r="C82" i="12" s="1"/>
  <c r="C86" i="21" s="1"/>
  <c r="D86" i="8"/>
  <c r="D82" i="12" s="1"/>
  <c r="E86" i="8"/>
  <c r="E82" i="12" s="1"/>
  <c r="E86" i="21" s="1"/>
  <c r="F86" i="8"/>
  <c r="F82" i="12" s="1"/>
  <c r="F86" i="21" s="1"/>
  <c r="G86" i="8"/>
  <c r="G82" i="12" s="1"/>
  <c r="E84" i="22" s="1"/>
  <c r="B87" i="8"/>
  <c r="B83" i="12" s="1"/>
  <c r="C87" i="8"/>
  <c r="C83" i="12" s="1"/>
  <c r="C87" i="21" s="1"/>
  <c r="D87" i="8"/>
  <c r="D83" i="12" s="1"/>
  <c r="E87" i="8"/>
  <c r="E83" i="12" s="1"/>
  <c r="E87" i="21" s="1"/>
  <c r="F87" i="8"/>
  <c r="F83" i="12" s="1"/>
  <c r="F87" i="21" s="1"/>
  <c r="G87" i="8"/>
  <c r="G83" i="12" s="1"/>
  <c r="E85" i="22" s="1"/>
  <c r="B88" i="8"/>
  <c r="B84" i="12" s="1"/>
  <c r="C88" i="8"/>
  <c r="C84" i="12" s="1"/>
  <c r="C88" i="21" s="1"/>
  <c r="D88" i="8"/>
  <c r="D84" i="12" s="1"/>
  <c r="E88" i="8"/>
  <c r="E84" i="12" s="1"/>
  <c r="E88" i="21" s="1"/>
  <c r="F88" i="8"/>
  <c r="F84" i="12" s="1"/>
  <c r="F88" i="21" s="1"/>
  <c r="G88" i="8"/>
  <c r="G84" i="12" s="1"/>
  <c r="E86" i="22" s="1"/>
  <c r="B89" i="8"/>
  <c r="B85" i="12" s="1"/>
  <c r="C89" i="8"/>
  <c r="C85" i="12" s="1"/>
  <c r="C89" i="21" s="1"/>
  <c r="D89" i="8"/>
  <c r="D85" i="12" s="1"/>
  <c r="E89" i="8"/>
  <c r="E85" i="12" s="1"/>
  <c r="E89" i="21" s="1"/>
  <c r="F89" i="8"/>
  <c r="F85" i="12" s="1"/>
  <c r="F89" i="21" s="1"/>
  <c r="G89" i="8"/>
  <c r="G85" i="12" s="1"/>
  <c r="E87" i="22" s="1"/>
  <c r="B90" i="8"/>
  <c r="B86" i="12" s="1"/>
  <c r="C90" i="8"/>
  <c r="C86" i="12" s="1"/>
  <c r="C90" i="21" s="1"/>
  <c r="D90" i="8"/>
  <c r="D86" i="12" s="1"/>
  <c r="E90" i="8"/>
  <c r="E86" i="12" s="1"/>
  <c r="E90" i="21" s="1"/>
  <c r="F90" i="8"/>
  <c r="F86" i="12" s="1"/>
  <c r="F90" i="21" s="1"/>
  <c r="G90" i="8"/>
  <c r="G86" i="12" s="1"/>
  <c r="E88" i="22" s="1"/>
  <c r="B91" i="8"/>
  <c r="B87" i="12" s="1"/>
  <c r="C91" i="8"/>
  <c r="C87" i="12" s="1"/>
  <c r="C91" i="21" s="1"/>
  <c r="D91" i="8"/>
  <c r="D87" i="12" s="1"/>
  <c r="E91" i="8"/>
  <c r="E87" i="12" s="1"/>
  <c r="E91" i="21" s="1"/>
  <c r="F91" i="8"/>
  <c r="F87" i="12" s="1"/>
  <c r="F91" i="21" s="1"/>
  <c r="G91" i="8"/>
  <c r="G87" i="12" s="1"/>
  <c r="E89" i="22" s="1"/>
  <c r="B92" i="8"/>
  <c r="B88" i="12" s="1"/>
  <c r="C92" i="8"/>
  <c r="C88" i="12" s="1"/>
  <c r="C92" i="21" s="1"/>
  <c r="D92" i="8"/>
  <c r="D88" i="12" s="1"/>
  <c r="E92" i="8"/>
  <c r="E88" i="12" s="1"/>
  <c r="E92" i="21" s="1"/>
  <c r="F92" i="8"/>
  <c r="F88" i="12" s="1"/>
  <c r="F92" i="21" s="1"/>
  <c r="G92" i="8"/>
  <c r="G88" i="12" s="1"/>
  <c r="E90" i="22" s="1"/>
  <c r="B93" i="8"/>
  <c r="B89" i="12" s="1"/>
  <c r="C93" i="8"/>
  <c r="C89" i="12" s="1"/>
  <c r="C93" i="21" s="1"/>
  <c r="D93" i="8"/>
  <c r="D89" i="12" s="1"/>
  <c r="E93" i="8"/>
  <c r="E89" i="12" s="1"/>
  <c r="E93" i="21" s="1"/>
  <c r="F93" i="8"/>
  <c r="F89" i="12" s="1"/>
  <c r="F93" i="21" s="1"/>
  <c r="G93" i="8"/>
  <c r="G89" i="12" s="1"/>
  <c r="E91" i="22" s="1"/>
  <c r="B94" i="8"/>
  <c r="B90" i="12" s="1"/>
  <c r="C94" i="8"/>
  <c r="C90" i="12" s="1"/>
  <c r="C94" i="21" s="1"/>
  <c r="D94" i="8"/>
  <c r="D90" i="12" s="1"/>
  <c r="E94" i="8"/>
  <c r="E90" i="12" s="1"/>
  <c r="E94" i="21" s="1"/>
  <c r="F94" i="8"/>
  <c r="F90" i="12" s="1"/>
  <c r="F94" i="21" s="1"/>
  <c r="G94" i="8"/>
  <c r="G90" i="12" s="1"/>
  <c r="E92" i="22" s="1"/>
  <c r="B95" i="8"/>
  <c r="B91" i="12" s="1"/>
  <c r="C95" i="8"/>
  <c r="C91" i="12" s="1"/>
  <c r="C95" i="21" s="1"/>
  <c r="D95" i="8"/>
  <c r="D91" i="12" s="1"/>
  <c r="E95" i="8"/>
  <c r="E91" i="12" s="1"/>
  <c r="E95" i="21" s="1"/>
  <c r="F95" i="8"/>
  <c r="F91" i="12" s="1"/>
  <c r="F95" i="21" s="1"/>
  <c r="G95" i="8"/>
  <c r="G91" i="12" s="1"/>
  <c r="E93" i="22" s="1"/>
  <c r="B96" i="8"/>
  <c r="C96" i="8"/>
  <c r="C96" i="21" s="1"/>
  <c r="D96" i="8"/>
  <c r="E96" i="8"/>
  <c r="E96" i="21" s="1"/>
  <c r="F96" i="8"/>
  <c r="F96" i="21" s="1"/>
  <c r="G96" i="8"/>
  <c r="E94" i="22" s="1"/>
  <c r="B97" i="8"/>
  <c r="C97" i="8"/>
  <c r="C97" i="21" s="1"/>
  <c r="D97" i="8"/>
  <c r="E97" i="8"/>
  <c r="E97" i="21" s="1"/>
  <c r="F97" i="8"/>
  <c r="F97" i="21" s="1"/>
  <c r="G97" i="8"/>
  <c r="E95" i="22" s="1"/>
  <c r="B98" i="8"/>
  <c r="B92" i="12" s="1"/>
  <c r="C98" i="8"/>
  <c r="C92" i="12" s="1"/>
  <c r="C98" i="21" s="1"/>
  <c r="D98" i="8"/>
  <c r="D92" i="12" s="1"/>
  <c r="E98" i="8"/>
  <c r="E92" i="12" s="1"/>
  <c r="E98" i="21" s="1"/>
  <c r="F98" i="8"/>
  <c r="F92" i="12" s="1"/>
  <c r="F98" i="21" s="1"/>
  <c r="G98" i="8"/>
  <c r="G92" i="12" s="1"/>
  <c r="E96" i="22" s="1"/>
  <c r="B99" i="8"/>
  <c r="B93" i="12" s="1"/>
  <c r="C99" i="8"/>
  <c r="C93" i="12" s="1"/>
  <c r="C99" i="21" s="1"/>
  <c r="D99" i="8"/>
  <c r="D93" i="12" s="1"/>
  <c r="E99" i="8"/>
  <c r="E93" i="12" s="1"/>
  <c r="E99" i="21" s="1"/>
  <c r="F99" i="8"/>
  <c r="F93" i="12" s="1"/>
  <c r="F99" i="21" s="1"/>
  <c r="G99" i="8"/>
  <c r="G93" i="12" s="1"/>
  <c r="E97" i="22" s="1"/>
  <c r="B100" i="8"/>
  <c r="C100" i="8"/>
  <c r="C100" i="21" s="1"/>
  <c r="D100" i="8"/>
  <c r="E100" i="8"/>
  <c r="E100" i="21" s="1"/>
  <c r="F100" i="8"/>
  <c r="F100" i="21" s="1"/>
  <c r="G100" i="8"/>
  <c r="E98" i="22" s="1"/>
  <c r="B101" i="8"/>
  <c r="C101" i="8"/>
  <c r="C101" i="21" s="1"/>
  <c r="D101" i="8"/>
  <c r="E101" i="8"/>
  <c r="E101" i="21" s="1"/>
  <c r="F101" i="8"/>
  <c r="F101" i="21" s="1"/>
  <c r="G101" i="8"/>
  <c r="E99" i="22" s="1"/>
  <c r="B102" i="8"/>
  <c r="C102" i="8"/>
  <c r="C102" i="21" s="1"/>
  <c r="D102" i="8"/>
  <c r="E102" i="8"/>
  <c r="E102" i="21" s="1"/>
  <c r="F102" i="8"/>
  <c r="F102" i="21" s="1"/>
  <c r="G102" i="8"/>
  <c r="E100" i="22" s="1"/>
  <c r="B103" i="8"/>
  <c r="C103" i="8"/>
  <c r="C103" i="21" s="1"/>
  <c r="D103" i="8"/>
  <c r="E103" i="8"/>
  <c r="E103" i="21" s="1"/>
  <c r="F103" i="8"/>
  <c r="F103" i="21" s="1"/>
  <c r="G103" i="8"/>
  <c r="E101" i="22" s="1"/>
  <c r="B104" i="8"/>
  <c r="B94" i="12" s="1"/>
  <c r="C104" i="8"/>
  <c r="C94" i="12" s="1"/>
  <c r="C104" i="21" s="1"/>
  <c r="D104" i="8"/>
  <c r="D94" i="12" s="1"/>
  <c r="E104" i="8"/>
  <c r="E94" i="12" s="1"/>
  <c r="E104" i="21" s="1"/>
  <c r="F104" i="8"/>
  <c r="F94" i="12" s="1"/>
  <c r="F104" i="21" s="1"/>
  <c r="G104" i="8"/>
  <c r="G94" i="12" s="1"/>
  <c r="E102" i="22" s="1"/>
  <c r="B105" i="8"/>
  <c r="B95" i="12" s="1"/>
  <c r="C105" i="8"/>
  <c r="C95" i="12" s="1"/>
  <c r="C105" i="21" s="1"/>
  <c r="D105" i="8"/>
  <c r="D95" i="12" s="1"/>
  <c r="E105" i="8"/>
  <c r="E95" i="12" s="1"/>
  <c r="E105" i="21" s="1"/>
  <c r="F105" i="8"/>
  <c r="F95" i="12" s="1"/>
  <c r="F105" i="21" s="1"/>
  <c r="G105" i="8"/>
  <c r="G95" i="12" s="1"/>
  <c r="E103" i="22" s="1"/>
  <c r="B106" i="8"/>
  <c r="B96" i="12" s="1"/>
  <c r="C106" i="8"/>
  <c r="C96" i="12" s="1"/>
  <c r="C106" i="21" s="1"/>
  <c r="D106" i="8"/>
  <c r="D96" i="12" s="1"/>
  <c r="E106" i="8"/>
  <c r="E96" i="12" s="1"/>
  <c r="E106" i="21" s="1"/>
  <c r="F106" i="8"/>
  <c r="F96" i="12" s="1"/>
  <c r="F106" i="21" s="1"/>
  <c r="G106" i="8"/>
  <c r="G96" i="12" s="1"/>
  <c r="E104" i="22" s="1"/>
  <c r="B107" i="8"/>
  <c r="B97" i="12" s="1"/>
  <c r="C107" i="8"/>
  <c r="C97" i="12" s="1"/>
  <c r="C107" i="21" s="1"/>
  <c r="D107" i="8"/>
  <c r="D97" i="12" s="1"/>
  <c r="E107" i="8"/>
  <c r="E97" i="12" s="1"/>
  <c r="E107" i="21" s="1"/>
  <c r="F107" i="8"/>
  <c r="F97" i="12" s="1"/>
  <c r="F107" i="21" s="1"/>
  <c r="G107" i="8"/>
  <c r="G97" i="12" s="1"/>
  <c r="E105" i="22" s="1"/>
  <c r="B108" i="8"/>
  <c r="B98" i="12" s="1"/>
  <c r="C108" i="8"/>
  <c r="C98" i="12" s="1"/>
  <c r="C108" i="21" s="1"/>
  <c r="D108" i="8"/>
  <c r="D98" i="12" s="1"/>
  <c r="E108" i="8"/>
  <c r="E98" i="12" s="1"/>
  <c r="E108" i="21" s="1"/>
  <c r="F108" i="8"/>
  <c r="F98" i="12" s="1"/>
  <c r="F108" i="21" s="1"/>
  <c r="G108" i="8"/>
  <c r="G98" i="12" s="1"/>
  <c r="E106" i="22" s="1"/>
  <c r="B109" i="8"/>
  <c r="B99" i="12" s="1"/>
  <c r="C109" i="8"/>
  <c r="C99" i="12" s="1"/>
  <c r="C109" i="21" s="1"/>
  <c r="D109" i="8"/>
  <c r="D99" i="12" s="1"/>
  <c r="E109" i="8"/>
  <c r="E99" i="12" s="1"/>
  <c r="E109" i="21" s="1"/>
  <c r="F109" i="8"/>
  <c r="F99" i="12" s="1"/>
  <c r="F109" i="21" s="1"/>
  <c r="G109" i="8"/>
  <c r="G99" i="12" s="1"/>
  <c r="E107" i="22" s="1"/>
  <c r="B110" i="8"/>
  <c r="B100" i="12" s="1"/>
  <c r="C110" i="8"/>
  <c r="C100" i="12" s="1"/>
  <c r="C110" i="21" s="1"/>
  <c r="D110" i="8"/>
  <c r="D100" i="12" s="1"/>
  <c r="E110" i="8"/>
  <c r="E100" i="12" s="1"/>
  <c r="E110" i="21" s="1"/>
  <c r="F110" i="8"/>
  <c r="F100" i="12" s="1"/>
  <c r="F110" i="21" s="1"/>
  <c r="G110" i="8"/>
  <c r="G100" i="12" s="1"/>
  <c r="E108" i="22" s="1"/>
  <c r="B111" i="8"/>
  <c r="B101" i="12" s="1"/>
  <c r="C111" i="8"/>
  <c r="C101" i="12" s="1"/>
  <c r="C111" i="21" s="1"/>
  <c r="D111" i="8"/>
  <c r="D101" i="12" s="1"/>
  <c r="E111" i="8"/>
  <c r="E101" i="12" s="1"/>
  <c r="E111" i="21" s="1"/>
  <c r="F111" i="8"/>
  <c r="F101" i="12" s="1"/>
  <c r="F111" i="21" s="1"/>
  <c r="G111" i="8"/>
  <c r="G101" i="12" s="1"/>
  <c r="E109" i="22" s="1"/>
  <c r="B112" i="8"/>
  <c r="B102" i="12" s="1"/>
  <c r="C112" i="8"/>
  <c r="C102" i="12" s="1"/>
  <c r="C112" i="21" s="1"/>
  <c r="D112" i="8"/>
  <c r="D102" i="12" s="1"/>
  <c r="E112" i="8"/>
  <c r="E102" i="12" s="1"/>
  <c r="E112" i="21" s="1"/>
  <c r="F112" i="8"/>
  <c r="F102" i="12" s="1"/>
  <c r="F112" i="21" s="1"/>
  <c r="G112" i="8"/>
  <c r="G102" i="12" s="1"/>
  <c r="E110" i="22" s="1"/>
  <c r="B113" i="8"/>
  <c r="B103" i="12" s="1"/>
  <c r="C113" i="8"/>
  <c r="C103" i="12" s="1"/>
  <c r="C113" i="21" s="1"/>
  <c r="D113" i="8"/>
  <c r="D103" i="12" s="1"/>
  <c r="E113" i="8"/>
  <c r="E103" i="12" s="1"/>
  <c r="E113" i="21" s="1"/>
  <c r="F113" i="8"/>
  <c r="F103" i="12" s="1"/>
  <c r="F113" i="21" s="1"/>
  <c r="G113" i="8"/>
  <c r="G103" i="12" s="1"/>
  <c r="E111" i="22" s="1"/>
  <c r="B114" i="8"/>
  <c r="B104" i="12" s="1"/>
  <c r="C114" i="8"/>
  <c r="C104" i="12" s="1"/>
  <c r="C114" i="21" s="1"/>
  <c r="D114" i="8"/>
  <c r="D104" i="12" s="1"/>
  <c r="E114" i="8"/>
  <c r="E104" i="12" s="1"/>
  <c r="E114" i="21" s="1"/>
  <c r="F114" i="8"/>
  <c r="F104" i="12" s="1"/>
  <c r="F114" i="21" s="1"/>
  <c r="G114" i="8"/>
  <c r="G104" i="12" s="1"/>
  <c r="E112" i="22" s="1"/>
  <c r="B115" i="8"/>
  <c r="B105" i="12" s="1"/>
  <c r="C115" i="8"/>
  <c r="C105" i="12" s="1"/>
  <c r="C115" i="21" s="1"/>
  <c r="D115" i="8"/>
  <c r="D105" i="12" s="1"/>
  <c r="E115" i="8"/>
  <c r="E105" i="12" s="1"/>
  <c r="E115" i="21" s="1"/>
  <c r="F115" i="8"/>
  <c r="F105" i="12" s="1"/>
  <c r="F115" i="21" s="1"/>
  <c r="G115" i="8"/>
  <c r="G105" i="12" s="1"/>
  <c r="E113" i="22" s="1"/>
  <c r="B116" i="8"/>
  <c r="B106" i="12" s="1"/>
  <c r="C116" i="8"/>
  <c r="C106" i="12" s="1"/>
  <c r="C116" i="21" s="1"/>
  <c r="D116" i="8"/>
  <c r="D106" i="12" s="1"/>
  <c r="E116" i="8"/>
  <c r="E106" i="12" s="1"/>
  <c r="E116" i="21" s="1"/>
  <c r="F116" i="8"/>
  <c r="F106" i="12" s="1"/>
  <c r="F116" i="21" s="1"/>
  <c r="G116" i="8"/>
  <c r="G106" i="12" s="1"/>
  <c r="E114" i="22" s="1"/>
  <c r="B117" i="8"/>
  <c r="B107" i="12" s="1"/>
  <c r="C117" i="8"/>
  <c r="C107" i="12" s="1"/>
  <c r="C117" i="21" s="1"/>
  <c r="D117" i="8"/>
  <c r="D107" i="12" s="1"/>
  <c r="E117" i="8"/>
  <c r="E107" i="12" s="1"/>
  <c r="E117" i="21" s="1"/>
  <c r="F117" i="8"/>
  <c r="F107" i="12" s="1"/>
  <c r="F117" i="21" s="1"/>
  <c r="G117" i="8"/>
  <c r="G107" i="12" s="1"/>
  <c r="E115" i="22" s="1"/>
  <c r="B118" i="8"/>
  <c r="B108" i="12" s="1"/>
  <c r="C118" i="8"/>
  <c r="C108" i="12" s="1"/>
  <c r="C118" i="21" s="1"/>
  <c r="D118" i="8"/>
  <c r="D108" i="12" s="1"/>
  <c r="E118" i="8"/>
  <c r="E108" i="12" s="1"/>
  <c r="E118" i="21" s="1"/>
  <c r="F118" i="8"/>
  <c r="F108" i="12" s="1"/>
  <c r="F118" i="21" s="1"/>
  <c r="G118" i="8"/>
  <c r="G108" i="12" s="1"/>
  <c r="E116" i="22" s="1"/>
  <c r="B119" i="8"/>
  <c r="B109" i="12" s="1"/>
  <c r="C119" i="8"/>
  <c r="C109" i="12" s="1"/>
  <c r="C119" i="21" s="1"/>
  <c r="D119" i="8"/>
  <c r="D109" i="12" s="1"/>
  <c r="E119" i="8"/>
  <c r="E109" i="12" s="1"/>
  <c r="E119" i="21" s="1"/>
  <c r="F119" i="8"/>
  <c r="F109" i="12" s="1"/>
  <c r="F119" i="21" s="1"/>
  <c r="G119" i="8"/>
  <c r="G109" i="12" s="1"/>
  <c r="E117" i="22" s="1"/>
  <c r="B120" i="8"/>
  <c r="B110" i="12" s="1"/>
  <c r="C120" i="8"/>
  <c r="C110" i="12" s="1"/>
  <c r="C120" i="21" s="1"/>
  <c r="D120" i="8"/>
  <c r="D110" i="12" s="1"/>
  <c r="E120" i="8"/>
  <c r="E110" i="12" s="1"/>
  <c r="E120" i="21" s="1"/>
  <c r="F120" i="8"/>
  <c r="F110" i="12" s="1"/>
  <c r="F120" i="21" s="1"/>
  <c r="G120" i="8"/>
  <c r="G110" i="12" s="1"/>
  <c r="E118" i="22" s="1"/>
  <c r="B121" i="8"/>
  <c r="B111" i="12" s="1"/>
  <c r="C121" i="8"/>
  <c r="C111" i="12" s="1"/>
  <c r="C121" i="21" s="1"/>
  <c r="D121" i="8"/>
  <c r="D111" i="12" s="1"/>
  <c r="E121" i="8"/>
  <c r="E111" i="12" s="1"/>
  <c r="E121" i="21" s="1"/>
  <c r="F121" i="8"/>
  <c r="F111" i="12" s="1"/>
  <c r="F121" i="21" s="1"/>
  <c r="G121" i="8"/>
  <c r="G111" i="12" s="1"/>
  <c r="E119" i="22" s="1"/>
  <c r="B122" i="8"/>
  <c r="B112" i="12" s="1"/>
  <c r="C122" i="8"/>
  <c r="C112" i="12" s="1"/>
  <c r="C122" i="21" s="1"/>
  <c r="D122" i="8"/>
  <c r="D112" i="12" s="1"/>
  <c r="E122" i="8"/>
  <c r="E112" i="12" s="1"/>
  <c r="E122" i="21" s="1"/>
  <c r="F122" i="8"/>
  <c r="F112" i="12" s="1"/>
  <c r="F122" i="21" s="1"/>
  <c r="G122" i="8"/>
  <c r="G112" i="12" s="1"/>
  <c r="E120" i="22" s="1"/>
  <c r="B123" i="8"/>
  <c r="B113" i="12" s="1"/>
  <c r="C123" i="8"/>
  <c r="C113" i="12" s="1"/>
  <c r="C123" i="21" s="1"/>
  <c r="D123" i="8"/>
  <c r="D113" i="12" s="1"/>
  <c r="E123" i="8"/>
  <c r="E113" i="12" s="1"/>
  <c r="E123" i="21" s="1"/>
  <c r="F123" i="8"/>
  <c r="F113" i="12" s="1"/>
  <c r="F123" i="21" s="1"/>
  <c r="G123" i="8"/>
  <c r="G113" i="12" s="1"/>
  <c r="E121" i="22" s="1"/>
  <c r="B124" i="8"/>
  <c r="B114" i="12" s="1"/>
  <c r="C124" i="8"/>
  <c r="C114" i="12" s="1"/>
  <c r="C124" i="21" s="1"/>
  <c r="D124" i="8"/>
  <c r="D114" i="12" s="1"/>
  <c r="E124" i="8"/>
  <c r="E114" i="12" s="1"/>
  <c r="E124" i="21" s="1"/>
  <c r="F124" i="8"/>
  <c r="F114" i="12" s="1"/>
  <c r="F124" i="21" s="1"/>
  <c r="G124" i="8"/>
  <c r="G114" i="12" s="1"/>
  <c r="E122" i="22" s="1"/>
  <c r="B125" i="8"/>
  <c r="B115" i="12" s="1"/>
  <c r="C125" i="8"/>
  <c r="C115" i="12" s="1"/>
  <c r="C125" i="21" s="1"/>
  <c r="D125" i="8"/>
  <c r="D115" i="12" s="1"/>
  <c r="E125" i="8"/>
  <c r="E115" i="12" s="1"/>
  <c r="E125" i="21" s="1"/>
  <c r="F125" i="8"/>
  <c r="F115" i="12" s="1"/>
  <c r="F125" i="21" s="1"/>
  <c r="G125" i="8"/>
  <c r="G115" i="12" s="1"/>
  <c r="E123" i="22" s="1"/>
  <c r="B126" i="8"/>
  <c r="B116" i="12" s="1"/>
  <c r="C126" i="8"/>
  <c r="C116" i="12" s="1"/>
  <c r="C126" i="21" s="1"/>
  <c r="D126" i="8"/>
  <c r="D116" i="12" s="1"/>
  <c r="E126" i="8"/>
  <c r="E116" i="12" s="1"/>
  <c r="E126" i="21" s="1"/>
  <c r="F126" i="8"/>
  <c r="F116" i="12" s="1"/>
  <c r="F126" i="21" s="1"/>
  <c r="G126" i="8"/>
  <c r="G116" i="12" s="1"/>
  <c r="E124" i="22" s="1"/>
  <c r="B127" i="8"/>
  <c r="B117" i="12" s="1"/>
  <c r="C127" i="8"/>
  <c r="C117" i="12" s="1"/>
  <c r="C127" i="21" s="1"/>
  <c r="D127" i="8"/>
  <c r="D117" i="12" s="1"/>
  <c r="E127" i="8"/>
  <c r="E117" i="12" s="1"/>
  <c r="E127" i="21" s="1"/>
  <c r="F127" i="8"/>
  <c r="F117" i="12" s="1"/>
  <c r="F127" i="21" s="1"/>
  <c r="G127" i="8"/>
  <c r="G117" i="12" s="1"/>
  <c r="E125" i="22" s="1"/>
  <c r="B128" i="8"/>
  <c r="B118" i="12" s="1"/>
  <c r="C128" i="8"/>
  <c r="C118" i="12" s="1"/>
  <c r="C128" i="21" s="1"/>
  <c r="D128" i="8"/>
  <c r="D118" i="12" s="1"/>
  <c r="E128" i="8"/>
  <c r="E118" i="12" s="1"/>
  <c r="E128" i="21" s="1"/>
  <c r="F128" i="8"/>
  <c r="F118" i="12" s="1"/>
  <c r="F128" i="21" s="1"/>
  <c r="G128" i="8"/>
  <c r="G118" i="12" s="1"/>
  <c r="E126" i="22" s="1"/>
  <c r="B129" i="8"/>
  <c r="B119" i="12" s="1"/>
  <c r="C129" i="8"/>
  <c r="C119" i="12" s="1"/>
  <c r="C129" i="21" s="1"/>
  <c r="D129" i="8"/>
  <c r="D119" i="12" s="1"/>
  <c r="E129" i="8"/>
  <c r="E119" i="12" s="1"/>
  <c r="E129" i="21" s="1"/>
  <c r="F129" i="8"/>
  <c r="F119" i="12" s="1"/>
  <c r="F129" i="21" s="1"/>
  <c r="G129" i="8"/>
  <c r="G119" i="12" s="1"/>
  <c r="E127" i="22" s="1"/>
  <c r="B130" i="8"/>
  <c r="B120" i="12" s="1"/>
  <c r="C130" i="8"/>
  <c r="C120" i="12" s="1"/>
  <c r="C130" i="21" s="1"/>
  <c r="D130" i="8"/>
  <c r="D120" i="12" s="1"/>
  <c r="E130" i="8"/>
  <c r="E120" i="12" s="1"/>
  <c r="E130" i="21" s="1"/>
  <c r="F130" i="8"/>
  <c r="F120" i="12" s="1"/>
  <c r="F130" i="21" s="1"/>
  <c r="G130" i="8"/>
  <c r="G120" i="12" s="1"/>
  <c r="E128" i="22" s="1"/>
  <c r="B131" i="8"/>
  <c r="B121" i="12" s="1"/>
  <c r="C131" i="8"/>
  <c r="C121" i="12" s="1"/>
  <c r="C131" i="21" s="1"/>
  <c r="D131" i="8"/>
  <c r="D121" i="12" s="1"/>
  <c r="E131" i="8"/>
  <c r="E121" i="12" s="1"/>
  <c r="E131" i="21" s="1"/>
  <c r="F131" i="8"/>
  <c r="F121" i="12" s="1"/>
  <c r="F131" i="21" s="1"/>
  <c r="G131" i="8"/>
  <c r="G121" i="12" s="1"/>
  <c r="E129" i="22" s="1"/>
  <c r="B132" i="8"/>
  <c r="B122" i="12" s="1"/>
  <c r="C132" i="8"/>
  <c r="C122" i="12" s="1"/>
  <c r="C132" i="21" s="1"/>
  <c r="D132" i="8"/>
  <c r="D122" i="12" s="1"/>
  <c r="E132" i="8"/>
  <c r="E122" i="12" s="1"/>
  <c r="E132" i="21" s="1"/>
  <c r="F132" i="8"/>
  <c r="F122" i="12" s="1"/>
  <c r="F132" i="21" s="1"/>
  <c r="G132" i="8"/>
  <c r="G122" i="12" s="1"/>
  <c r="E130" i="22" s="1"/>
  <c r="B133" i="8"/>
  <c r="B123" i="12" s="1"/>
  <c r="C133" i="8"/>
  <c r="C123" i="12" s="1"/>
  <c r="C133" i="21" s="1"/>
  <c r="D133" i="8"/>
  <c r="D123" i="12" s="1"/>
  <c r="E133" i="8"/>
  <c r="E123" i="12" s="1"/>
  <c r="E133" i="21" s="1"/>
  <c r="F133" i="8"/>
  <c r="F123" i="12" s="1"/>
  <c r="F133" i="21" s="1"/>
  <c r="G133" i="8"/>
  <c r="G123" i="12" s="1"/>
  <c r="E131" i="22" s="1"/>
  <c r="B134" i="8"/>
  <c r="B124" i="12" s="1"/>
  <c r="C134" i="8"/>
  <c r="C124" i="12" s="1"/>
  <c r="C134" i="21" s="1"/>
  <c r="D134" i="8"/>
  <c r="D124" i="12" s="1"/>
  <c r="E134" i="8"/>
  <c r="E124" i="12" s="1"/>
  <c r="E134" i="21" s="1"/>
  <c r="F134" i="8"/>
  <c r="F124" i="12" s="1"/>
  <c r="F134" i="21" s="1"/>
  <c r="G134" i="8"/>
  <c r="G124" i="12" s="1"/>
  <c r="E132" i="22" s="1"/>
  <c r="B135" i="8"/>
  <c r="B125" i="12" s="1"/>
  <c r="C135" i="8"/>
  <c r="C125" i="12" s="1"/>
  <c r="C135" i="21" s="1"/>
  <c r="D135" i="8"/>
  <c r="D125" i="12" s="1"/>
  <c r="E135" i="8"/>
  <c r="E125" i="12" s="1"/>
  <c r="E135" i="21" s="1"/>
  <c r="F135" i="8"/>
  <c r="F125" i="12" s="1"/>
  <c r="F135" i="21" s="1"/>
  <c r="G135" i="8"/>
  <c r="G125" i="12" s="1"/>
  <c r="E133" i="22" s="1"/>
  <c r="B136" i="8"/>
  <c r="B126" i="12" s="1"/>
  <c r="C136" i="8"/>
  <c r="C126" i="12" s="1"/>
  <c r="C136" i="21" s="1"/>
  <c r="D136" i="8"/>
  <c r="D126" i="12" s="1"/>
  <c r="E136" i="8"/>
  <c r="E126" i="12" s="1"/>
  <c r="E136" i="21" s="1"/>
  <c r="F136" i="8"/>
  <c r="F126" i="12" s="1"/>
  <c r="F136" i="21" s="1"/>
  <c r="G136" i="8"/>
  <c r="G126" i="12" s="1"/>
  <c r="E134" i="22" s="1"/>
  <c r="B138" i="8"/>
  <c r="B128" i="12" s="1"/>
  <c r="C138" i="8"/>
  <c r="C128" i="12" s="1"/>
  <c r="C137" i="21" s="1"/>
  <c r="D138" i="8"/>
  <c r="D128" i="12" s="1"/>
  <c r="E138" i="8"/>
  <c r="E128" i="12" s="1"/>
  <c r="E137" i="21" s="1"/>
  <c r="F138" i="8"/>
  <c r="F128" i="12" s="1"/>
  <c r="F137" i="21" s="1"/>
  <c r="G138" i="8"/>
  <c r="G128" i="12" s="1"/>
  <c r="E136" i="22" s="1"/>
  <c r="B139" i="8"/>
  <c r="B129" i="12" s="1"/>
  <c r="C139" i="8"/>
  <c r="C129" i="12" s="1"/>
  <c r="C138" i="21" s="1"/>
  <c r="D139" i="8"/>
  <c r="D129" i="12" s="1"/>
  <c r="E139" i="8"/>
  <c r="E129" i="12" s="1"/>
  <c r="E138" i="21" s="1"/>
  <c r="F139" i="8"/>
  <c r="F129" i="12" s="1"/>
  <c r="F138" i="21" s="1"/>
  <c r="G139" i="8"/>
  <c r="G129" i="12" s="1"/>
  <c r="E137" i="22" s="1"/>
  <c r="B140" i="8"/>
  <c r="B130" i="12" s="1"/>
  <c r="C140" i="8"/>
  <c r="C130" i="12" s="1"/>
  <c r="C139" i="21" s="1"/>
  <c r="D140" i="8"/>
  <c r="D130" i="12" s="1"/>
  <c r="E140" i="8"/>
  <c r="E130" i="12" s="1"/>
  <c r="E139" i="21" s="1"/>
  <c r="F140" i="8"/>
  <c r="F130" i="12" s="1"/>
  <c r="F139" i="21" s="1"/>
  <c r="G140" i="8"/>
  <c r="G130" i="12" s="1"/>
  <c r="E138" i="22" s="1"/>
  <c r="B141" i="8"/>
  <c r="B131" i="12" s="1"/>
  <c r="C141" i="8"/>
  <c r="C131" i="12" s="1"/>
  <c r="C140" i="21" s="1"/>
  <c r="D141" i="8"/>
  <c r="D131" i="12" s="1"/>
  <c r="E141" i="8"/>
  <c r="E131" i="12" s="1"/>
  <c r="E140" i="21" s="1"/>
  <c r="F141" i="8"/>
  <c r="F131" i="12" s="1"/>
  <c r="F140" i="21" s="1"/>
  <c r="G141" i="8"/>
  <c r="G131" i="12" s="1"/>
  <c r="E139" i="22" s="1"/>
  <c r="B142" i="8"/>
  <c r="B132" i="12" s="1"/>
  <c r="C142" i="8"/>
  <c r="C132" i="12" s="1"/>
  <c r="C141" i="21" s="1"/>
  <c r="D142" i="8"/>
  <c r="D132" i="12" s="1"/>
  <c r="E142" i="8"/>
  <c r="E132" i="12" s="1"/>
  <c r="E141" i="21" s="1"/>
  <c r="F142" i="8"/>
  <c r="F132" i="12" s="1"/>
  <c r="F141" i="21" s="1"/>
  <c r="G142" i="8"/>
  <c r="G132" i="12" s="1"/>
  <c r="E140" i="22" s="1"/>
  <c r="B143" i="8"/>
  <c r="B133" i="12" s="1"/>
  <c r="C143" i="8"/>
  <c r="C133" i="12" s="1"/>
  <c r="C142" i="21" s="1"/>
  <c r="D143" i="8"/>
  <c r="D133" i="12" s="1"/>
  <c r="E143" i="8"/>
  <c r="E133" i="12" s="1"/>
  <c r="E142" i="21" s="1"/>
  <c r="F143" i="8"/>
  <c r="F133" i="12" s="1"/>
  <c r="F142" i="21" s="1"/>
  <c r="G143" i="8"/>
  <c r="G133" i="12" s="1"/>
  <c r="E141" i="22" s="1"/>
  <c r="B144" i="8"/>
  <c r="B134" i="12" s="1"/>
  <c r="C144" i="8"/>
  <c r="C134" i="12" s="1"/>
  <c r="C143" i="21" s="1"/>
  <c r="D144" i="8"/>
  <c r="D134" i="12" s="1"/>
  <c r="E144" i="8"/>
  <c r="E134" i="12" s="1"/>
  <c r="E143" i="21" s="1"/>
  <c r="F144" i="8"/>
  <c r="F134" i="12" s="1"/>
  <c r="F143" i="21" s="1"/>
  <c r="G144" i="8"/>
  <c r="G134" i="12" s="1"/>
  <c r="E142" i="22" s="1"/>
  <c r="B145" i="8"/>
  <c r="B135" i="12" s="1"/>
  <c r="C145" i="8"/>
  <c r="C135" i="12" s="1"/>
  <c r="C144" i="21" s="1"/>
  <c r="D145" i="8"/>
  <c r="D135" i="12" s="1"/>
  <c r="E145" i="8"/>
  <c r="E135" i="12" s="1"/>
  <c r="E144" i="21" s="1"/>
  <c r="F145" i="8"/>
  <c r="F135" i="12" s="1"/>
  <c r="F144" i="21" s="1"/>
  <c r="G145" i="8"/>
  <c r="G135" i="12" s="1"/>
  <c r="E143" i="22" s="1"/>
  <c r="B146" i="8"/>
  <c r="B136" i="12" s="1"/>
  <c r="C146" i="8"/>
  <c r="C136" i="12" s="1"/>
  <c r="C145" i="21" s="1"/>
  <c r="D146" i="8"/>
  <c r="D136" i="12" s="1"/>
  <c r="E146" i="8"/>
  <c r="E136" i="12" s="1"/>
  <c r="E145" i="21" s="1"/>
  <c r="F146" i="8"/>
  <c r="F136" i="12" s="1"/>
  <c r="F145" i="21" s="1"/>
  <c r="G146" i="8"/>
  <c r="G136" i="12" s="1"/>
  <c r="E144" i="22" s="1"/>
  <c r="B147" i="8"/>
  <c r="B137" i="12" s="1"/>
  <c r="C147" i="8"/>
  <c r="C137" i="12" s="1"/>
  <c r="C146" i="21" s="1"/>
  <c r="D147" i="8"/>
  <c r="D137" i="12" s="1"/>
  <c r="E147" i="8"/>
  <c r="E137" i="12" s="1"/>
  <c r="E146" i="21" s="1"/>
  <c r="F147" i="8"/>
  <c r="F137" i="12" s="1"/>
  <c r="F146" i="21" s="1"/>
  <c r="G147" i="8"/>
  <c r="G137" i="12" s="1"/>
  <c r="E145" i="22" s="1"/>
  <c r="B148" i="8"/>
  <c r="B138" i="12" s="1"/>
  <c r="C148" i="8"/>
  <c r="C138" i="12" s="1"/>
  <c r="C147" i="21" s="1"/>
  <c r="D148" i="8"/>
  <c r="D138" i="12" s="1"/>
  <c r="E148" i="8"/>
  <c r="E138" i="12" s="1"/>
  <c r="E147" i="21" s="1"/>
  <c r="F148" i="8"/>
  <c r="F138" i="12" s="1"/>
  <c r="F147" i="21" s="1"/>
  <c r="G148" i="8"/>
  <c r="G138" i="12" s="1"/>
  <c r="E146" i="22" s="1"/>
  <c r="B149" i="8"/>
  <c r="B139" i="12" s="1"/>
  <c r="C149" i="8"/>
  <c r="C139" i="12" s="1"/>
  <c r="C148" i="21" s="1"/>
  <c r="D149" i="8"/>
  <c r="D139" i="12" s="1"/>
  <c r="E149" i="8"/>
  <c r="E139" i="12" s="1"/>
  <c r="E148" i="21" s="1"/>
  <c r="F149" i="8"/>
  <c r="F139" i="12" s="1"/>
  <c r="F148" i="21" s="1"/>
  <c r="G149" i="8"/>
  <c r="G139" i="12" s="1"/>
  <c r="E147" i="22" s="1"/>
  <c r="B150" i="8"/>
  <c r="B140" i="12" s="1"/>
  <c r="C150" i="8"/>
  <c r="C140" i="12" s="1"/>
  <c r="C149" i="21" s="1"/>
  <c r="D150" i="8"/>
  <c r="D140" i="12" s="1"/>
  <c r="E150" i="8"/>
  <c r="E140" i="12" s="1"/>
  <c r="E149" i="21" s="1"/>
  <c r="F150" i="8"/>
  <c r="F140" i="12" s="1"/>
  <c r="F149" i="21" s="1"/>
  <c r="G150" i="8"/>
  <c r="G140" i="12" s="1"/>
  <c r="E148" i="22" s="1"/>
  <c r="B151" i="8"/>
  <c r="B141" i="12" s="1"/>
  <c r="C151" i="8"/>
  <c r="C141" i="12" s="1"/>
  <c r="C150" i="21" s="1"/>
  <c r="D151" i="8"/>
  <c r="D141" i="12" s="1"/>
  <c r="E151" i="8"/>
  <c r="E141" i="12" s="1"/>
  <c r="E150" i="21" s="1"/>
  <c r="F151" i="8"/>
  <c r="F141" i="12" s="1"/>
  <c r="F150" i="21" s="1"/>
  <c r="G151" i="8"/>
  <c r="G141" i="12" s="1"/>
  <c r="E149" i="22" s="1"/>
  <c r="B152" i="8"/>
  <c r="B142" i="12" s="1"/>
  <c r="C152" i="8"/>
  <c r="C142" i="12" s="1"/>
  <c r="C151" i="21" s="1"/>
  <c r="D152" i="8"/>
  <c r="D142" i="12" s="1"/>
  <c r="E152" i="8"/>
  <c r="E142" i="12" s="1"/>
  <c r="E151" i="21" s="1"/>
  <c r="F152" i="8"/>
  <c r="F142" i="12" s="1"/>
  <c r="F151" i="21" s="1"/>
  <c r="G152" i="8"/>
  <c r="G142" i="12" s="1"/>
  <c r="E150" i="22" s="1"/>
  <c r="B153" i="8"/>
  <c r="B143" i="12" s="1"/>
  <c r="C153" i="8"/>
  <c r="C143" i="12" s="1"/>
  <c r="C152" i="21" s="1"/>
  <c r="D153" i="8"/>
  <c r="D143" i="12" s="1"/>
  <c r="E153" i="8"/>
  <c r="E143" i="12" s="1"/>
  <c r="E152" i="21" s="1"/>
  <c r="F153" i="8"/>
  <c r="F143" i="12" s="1"/>
  <c r="F152" i="21" s="1"/>
  <c r="G153" i="8"/>
  <c r="G143" i="12" s="1"/>
  <c r="E151" i="22" s="1"/>
  <c r="B154" i="8"/>
  <c r="B144" i="12" s="1"/>
  <c r="C154" i="8"/>
  <c r="C144" i="12" s="1"/>
  <c r="C153" i="21" s="1"/>
  <c r="D154" i="8"/>
  <c r="D144" i="12" s="1"/>
  <c r="E154" i="8"/>
  <c r="E144" i="12" s="1"/>
  <c r="E153" i="21" s="1"/>
  <c r="F154" i="8"/>
  <c r="F144" i="12" s="1"/>
  <c r="F153" i="21" s="1"/>
  <c r="G154" i="8"/>
  <c r="G144" i="12" s="1"/>
  <c r="E152" i="22" s="1"/>
  <c r="B155" i="8"/>
  <c r="B145" i="12" s="1"/>
  <c r="C155" i="8"/>
  <c r="C145" i="12" s="1"/>
  <c r="C154" i="21" s="1"/>
  <c r="D155" i="8"/>
  <c r="D145" i="12" s="1"/>
  <c r="E155" i="8"/>
  <c r="E145" i="12" s="1"/>
  <c r="E154" i="21" s="1"/>
  <c r="F155" i="8"/>
  <c r="F145" i="12" s="1"/>
  <c r="F154" i="21" s="1"/>
  <c r="G155" i="8"/>
  <c r="G145" i="12" s="1"/>
  <c r="E153" i="22" s="1"/>
  <c r="B156" i="8"/>
  <c r="B146" i="12" s="1"/>
  <c r="C156" i="8"/>
  <c r="C146" i="12" s="1"/>
  <c r="C155" i="21" s="1"/>
  <c r="D156" i="8"/>
  <c r="D146" i="12" s="1"/>
  <c r="E156" i="8"/>
  <c r="E146" i="12" s="1"/>
  <c r="E155" i="21" s="1"/>
  <c r="F156" i="8"/>
  <c r="F146" i="12" s="1"/>
  <c r="F155" i="21" s="1"/>
  <c r="G156" i="8"/>
  <c r="G146" i="12" s="1"/>
  <c r="E154" i="22" s="1"/>
  <c r="B157" i="8"/>
  <c r="B147" i="12" s="1"/>
  <c r="C157" i="8"/>
  <c r="C147" i="12" s="1"/>
  <c r="C156" i="21" s="1"/>
  <c r="D157" i="8"/>
  <c r="D147" i="12" s="1"/>
  <c r="E157" i="8"/>
  <c r="E147" i="12" s="1"/>
  <c r="E156" i="21" s="1"/>
  <c r="F157" i="8"/>
  <c r="F147" i="12" s="1"/>
  <c r="F156" i="21" s="1"/>
  <c r="G157" i="8"/>
  <c r="G147" i="12" s="1"/>
  <c r="E155" i="22" s="1"/>
  <c r="B158" i="8"/>
  <c r="B148" i="12" s="1"/>
  <c r="C158" i="8"/>
  <c r="C148" i="12" s="1"/>
  <c r="C157" i="21" s="1"/>
  <c r="D158" i="8"/>
  <c r="D148" i="12" s="1"/>
  <c r="E158" i="8"/>
  <c r="E148" i="12" s="1"/>
  <c r="E157" i="21" s="1"/>
  <c r="F158" i="8"/>
  <c r="F148" i="12" s="1"/>
  <c r="F157" i="21" s="1"/>
  <c r="G158" i="8"/>
  <c r="G148" i="12" s="1"/>
  <c r="E156" i="22" s="1"/>
  <c r="B159" i="8"/>
  <c r="B149" i="12" s="1"/>
  <c r="C159" i="8"/>
  <c r="C149" i="12" s="1"/>
  <c r="C158" i="21" s="1"/>
  <c r="D159" i="8"/>
  <c r="D149" i="12" s="1"/>
  <c r="E159" i="8"/>
  <c r="E149" i="12" s="1"/>
  <c r="E158" i="21" s="1"/>
  <c r="F159" i="8"/>
  <c r="F149" i="12" s="1"/>
  <c r="F158" i="21" s="1"/>
  <c r="G159" i="8"/>
  <c r="G149" i="12" s="1"/>
  <c r="E157" i="22" s="1"/>
  <c r="B160" i="8"/>
  <c r="B150" i="12" s="1"/>
  <c r="C160" i="8"/>
  <c r="C150" i="12" s="1"/>
  <c r="C159" i="21" s="1"/>
  <c r="D160" i="8"/>
  <c r="D150" i="12" s="1"/>
  <c r="E160" i="8"/>
  <c r="E150" i="12" s="1"/>
  <c r="E159" i="21" s="1"/>
  <c r="F160" i="8"/>
  <c r="F150" i="12" s="1"/>
  <c r="F159" i="21" s="1"/>
  <c r="G160" i="8"/>
  <c r="G150" i="12" s="1"/>
  <c r="E158" i="22" s="1"/>
  <c r="B161" i="8"/>
  <c r="B151" i="12" s="1"/>
  <c r="C161" i="8"/>
  <c r="C151" i="12" s="1"/>
  <c r="C160" i="21" s="1"/>
  <c r="D161" i="8"/>
  <c r="D151" i="12" s="1"/>
  <c r="E161" i="8"/>
  <c r="E151" i="12" s="1"/>
  <c r="E160" i="21" s="1"/>
  <c r="F161" i="8"/>
  <c r="F151" i="12" s="1"/>
  <c r="F160" i="21" s="1"/>
  <c r="G161" i="8"/>
  <c r="G151" i="12" s="1"/>
  <c r="E159" i="22" s="1"/>
  <c r="B162" i="8"/>
  <c r="B152" i="12" s="1"/>
  <c r="C162" i="8"/>
  <c r="C152" i="12" s="1"/>
  <c r="C161" i="21" s="1"/>
  <c r="D162" i="8"/>
  <c r="D152" i="12" s="1"/>
  <c r="E162" i="8"/>
  <c r="E152" i="12" s="1"/>
  <c r="E161" i="21" s="1"/>
  <c r="F162" i="8"/>
  <c r="F152" i="12" s="1"/>
  <c r="F161" i="21" s="1"/>
  <c r="G162" i="8"/>
  <c r="G152" i="12" s="1"/>
  <c r="E160" i="22" s="1"/>
  <c r="B163" i="8"/>
  <c r="B153" i="12" s="1"/>
  <c r="C163" i="8"/>
  <c r="C153" i="12" s="1"/>
  <c r="C162" i="21" s="1"/>
  <c r="D163" i="8"/>
  <c r="D153" i="12" s="1"/>
  <c r="E163" i="8"/>
  <c r="E153" i="12" s="1"/>
  <c r="E162" i="21" s="1"/>
  <c r="F163" i="8"/>
  <c r="F153" i="12" s="1"/>
  <c r="F162" i="21" s="1"/>
  <c r="G163" i="8"/>
  <c r="G153" i="12" s="1"/>
  <c r="E161" i="22" s="1"/>
  <c r="B164" i="8"/>
  <c r="B154" i="12" s="1"/>
  <c r="C164" i="8"/>
  <c r="C154" i="12" s="1"/>
  <c r="C163" i="21" s="1"/>
  <c r="D164" i="8"/>
  <c r="D154" i="12" s="1"/>
  <c r="E164" i="8"/>
  <c r="E154" i="12" s="1"/>
  <c r="E163" i="21" s="1"/>
  <c r="F164" i="8"/>
  <c r="F154" i="12" s="1"/>
  <c r="F163" i="21" s="1"/>
  <c r="G164" i="8"/>
  <c r="G154" i="12" s="1"/>
  <c r="E162" i="22" s="1"/>
  <c r="B165" i="8"/>
  <c r="B155" i="12" s="1"/>
  <c r="C165" i="8"/>
  <c r="C155" i="12" s="1"/>
  <c r="C164" i="21" s="1"/>
  <c r="D165" i="8"/>
  <c r="D155" i="12" s="1"/>
  <c r="E165" i="8"/>
  <c r="E155" i="12" s="1"/>
  <c r="E164" i="21" s="1"/>
  <c r="F165" i="8"/>
  <c r="F155" i="12" s="1"/>
  <c r="F164" i="21" s="1"/>
  <c r="G165" i="8"/>
  <c r="G155" i="12" s="1"/>
  <c r="E163" i="22" s="1"/>
  <c r="B166" i="8"/>
  <c r="B156" i="12" s="1"/>
  <c r="B165" i="21" s="1"/>
  <c r="C166" i="8"/>
  <c r="C156" i="12" s="1"/>
  <c r="C165" i="21" s="1"/>
  <c r="D166" i="8"/>
  <c r="D156" i="12" s="1"/>
  <c r="E166" i="8"/>
  <c r="E156" i="12" s="1"/>
  <c r="E165" i="21" s="1"/>
  <c r="F166" i="8"/>
  <c r="F156" i="12" s="1"/>
  <c r="F165" i="21" s="1"/>
  <c r="G166" i="8"/>
  <c r="G156" i="12" s="1"/>
  <c r="E164" i="22" s="1"/>
  <c r="B167" i="8"/>
  <c r="B157" i="12" s="1"/>
  <c r="B166" i="21" s="1"/>
  <c r="C167" i="8"/>
  <c r="C157" i="12" s="1"/>
  <c r="C166" i="21" s="1"/>
  <c r="D167" i="8"/>
  <c r="D157" i="12" s="1"/>
  <c r="E167" i="8"/>
  <c r="E157" i="12" s="1"/>
  <c r="E166" i="21" s="1"/>
  <c r="F167" i="8"/>
  <c r="F157" i="12" s="1"/>
  <c r="F166" i="21" s="1"/>
  <c r="G167" i="8"/>
  <c r="G157" i="12" s="1"/>
  <c r="E165" i="22" s="1"/>
  <c r="B168" i="8"/>
  <c r="C168" i="8"/>
  <c r="D168" i="8"/>
  <c r="E168" i="8"/>
  <c r="F168" i="8"/>
  <c r="G168" i="8"/>
  <c r="B169" i="8"/>
  <c r="B160" i="12" s="1"/>
  <c r="B168" i="21" s="1"/>
  <c r="C169" i="8"/>
  <c r="C160" i="12" s="1"/>
  <c r="C168" i="21" s="1"/>
  <c r="D169" i="8"/>
  <c r="D160" i="12" s="1"/>
  <c r="E169" i="8"/>
  <c r="E160" i="12" s="1"/>
  <c r="E168" i="21" s="1"/>
  <c r="F169" i="8"/>
  <c r="F160" i="12" s="1"/>
  <c r="F168" i="21" s="1"/>
  <c r="G169" i="8"/>
  <c r="G160" i="12" s="1"/>
  <c r="E167" i="22" s="1"/>
  <c r="B170" i="8"/>
  <c r="B161" i="12" s="1"/>
  <c r="B169" i="21" s="1"/>
  <c r="C170" i="8"/>
  <c r="C161" i="12" s="1"/>
  <c r="C169" i="21" s="1"/>
  <c r="D170" i="8"/>
  <c r="D161" i="12" s="1"/>
  <c r="E170" i="8"/>
  <c r="E161" i="12" s="1"/>
  <c r="E169" i="21" s="1"/>
  <c r="F170" i="8"/>
  <c r="F161" i="12" s="1"/>
  <c r="F169" i="21" s="1"/>
  <c r="G170" i="8"/>
  <c r="G161" i="12" s="1"/>
  <c r="E168" i="22" s="1"/>
  <c r="B171" i="8"/>
  <c r="B162" i="12" s="1"/>
  <c r="B170" i="21" s="1"/>
  <c r="C171" i="8"/>
  <c r="C162" i="12" s="1"/>
  <c r="C170" i="21" s="1"/>
  <c r="D171" i="8"/>
  <c r="D162" i="12" s="1"/>
  <c r="E171" i="8"/>
  <c r="E162" i="12" s="1"/>
  <c r="E170" i="21" s="1"/>
  <c r="F171" i="8"/>
  <c r="F162" i="12" s="1"/>
  <c r="F170" i="21" s="1"/>
  <c r="G171" i="8"/>
  <c r="G162" i="12" s="1"/>
  <c r="E169" i="22" s="1"/>
  <c r="B172" i="8"/>
  <c r="B163" i="12" s="1"/>
  <c r="B171" i="21" s="1"/>
  <c r="C172" i="8"/>
  <c r="C163" i="12" s="1"/>
  <c r="C171" i="21" s="1"/>
  <c r="D172" i="8"/>
  <c r="D163" i="12" s="1"/>
  <c r="E172" i="8"/>
  <c r="E163" i="12" s="1"/>
  <c r="E171" i="21" s="1"/>
  <c r="F172" i="8"/>
  <c r="F163" i="12" s="1"/>
  <c r="F171" i="21" s="1"/>
  <c r="G172" i="8"/>
  <c r="G163" i="12" s="1"/>
  <c r="E170" i="22" s="1"/>
  <c r="B173" i="8"/>
  <c r="B164" i="12" s="1"/>
  <c r="B172" i="21" s="1"/>
  <c r="C173" i="8"/>
  <c r="C164" i="12" s="1"/>
  <c r="C172" i="21" s="1"/>
  <c r="D173" i="8"/>
  <c r="D164" i="12" s="1"/>
  <c r="E173" i="8"/>
  <c r="E164" i="12" s="1"/>
  <c r="E172" i="21" s="1"/>
  <c r="F173" i="8"/>
  <c r="F164" i="12" s="1"/>
  <c r="F172" i="21" s="1"/>
  <c r="G173" i="8"/>
  <c r="G164" i="12" s="1"/>
  <c r="E171" i="22" s="1"/>
  <c r="B174" i="8"/>
  <c r="B165" i="12" s="1"/>
  <c r="B173" i="21" s="1"/>
  <c r="C174" i="8"/>
  <c r="C165" i="12" s="1"/>
  <c r="C173" i="21" s="1"/>
  <c r="D174" i="8"/>
  <c r="D165" i="12" s="1"/>
  <c r="E174" i="8"/>
  <c r="E165" i="12" s="1"/>
  <c r="E173" i="21" s="1"/>
  <c r="F174" i="8"/>
  <c r="F165" i="12" s="1"/>
  <c r="F173" i="21" s="1"/>
  <c r="G174" i="8"/>
  <c r="G165" i="12" s="1"/>
  <c r="E172" i="22" s="1"/>
  <c r="B175" i="8"/>
  <c r="B166" i="12" s="1"/>
  <c r="B174" i="21" s="1"/>
  <c r="C175" i="8"/>
  <c r="C166" i="12" s="1"/>
  <c r="C174" i="21" s="1"/>
  <c r="D175" i="8"/>
  <c r="D166" i="12" s="1"/>
  <c r="E175" i="8"/>
  <c r="E166" i="12" s="1"/>
  <c r="E174" i="21" s="1"/>
  <c r="F175" i="8"/>
  <c r="F166" i="12" s="1"/>
  <c r="F174" i="21" s="1"/>
  <c r="G175" i="8"/>
  <c r="G166" i="12" s="1"/>
  <c r="E173" i="22" s="1"/>
  <c r="B176" i="8"/>
  <c r="B167" i="12" s="1"/>
  <c r="B175" i="21" s="1"/>
  <c r="C176" i="8"/>
  <c r="C167" i="12" s="1"/>
  <c r="C175" i="21" s="1"/>
  <c r="D176" i="8"/>
  <c r="D167" i="12" s="1"/>
  <c r="E176" i="8"/>
  <c r="E167" i="12" s="1"/>
  <c r="E175" i="21" s="1"/>
  <c r="F176" i="8"/>
  <c r="F167" i="12" s="1"/>
  <c r="F175" i="21" s="1"/>
  <c r="G176" i="8"/>
  <c r="G167" i="12" s="1"/>
  <c r="E174" i="22" s="1"/>
  <c r="B177" i="8"/>
  <c r="B168" i="12" s="1"/>
  <c r="B176" i="21" s="1"/>
  <c r="C177" i="8"/>
  <c r="C168" i="12" s="1"/>
  <c r="C176" i="21" s="1"/>
  <c r="D177" i="8"/>
  <c r="D168" i="12" s="1"/>
  <c r="E177" i="8"/>
  <c r="E168" i="12" s="1"/>
  <c r="E176" i="21" s="1"/>
  <c r="F177" i="8"/>
  <c r="F168" i="12" s="1"/>
  <c r="F176" i="21" s="1"/>
  <c r="G177" i="8"/>
  <c r="G168" i="12" s="1"/>
  <c r="E175" i="22" s="1"/>
  <c r="B178" i="8"/>
  <c r="B169" i="12" s="1"/>
  <c r="B177" i="21" s="1"/>
  <c r="C178" i="8"/>
  <c r="C169" i="12" s="1"/>
  <c r="C177" i="21" s="1"/>
  <c r="D178" i="8"/>
  <c r="D169" i="12" s="1"/>
  <c r="E178" i="8"/>
  <c r="E169" i="12" s="1"/>
  <c r="E177" i="21" s="1"/>
  <c r="F178" i="8"/>
  <c r="F169" i="12" s="1"/>
  <c r="F177" i="21" s="1"/>
  <c r="G178" i="8"/>
  <c r="G169" i="12" s="1"/>
  <c r="E176" i="22" s="1"/>
  <c r="B179" i="8"/>
  <c r="B170" i="12" s="1"/>
  <c r="B178" i="21" s="1"/>
  <c r="C179" i="8"/>
  <c r="C170" i="12" s="1"/>
  <c r="C178" i="21" s="1"/>
  <c r="D179" i="8"/>
  <c r="D170" i="12" s="1"/>
  <c r="E179" i="8"/>
  <c r="E170" i="12" s="1"/>
  <c r="E178" i="21" s="1"/>
  <c r="F179" i="8"/>
  <c r="F170" i="12" s="1"/>
  <c r="F178" i="21" s="1"/>
  <c r="G179" i="8"/>
  <c r="G170" i="12" s="1"/>
  <c r="E177" i="22" s="1"/>
  <c r="B180" i="8"/>
  <c r="B179" i="21" s="1"/>
  <c r="C180" i="8"/>
  <c r="C179" i="21" s="1"/>
  <c r="D180" i="8"/>
  <c r="E180" i="8"/>
  <c r="E179" i="21" s="1"/>
  <c r="F180" i="8"/>
  <c r="F179" i="21" s="1"/>
  <c r="G180" i="8"/>
  <c r="E178" i="22" s="1"/>
  <c r="B181" i="8"/>
  <c r="B180" i="21" s="1"/>
  <c r="C181" i="8"/>
  <c r="C180" i="21" s="1"/>
  <c r="D181" i="8"/>
  <c r="E181" i="8"/>
  <c r="E180" i="21" s="1"/>
  <c r="F181" i="8"/>
  <c r="F180" i="21" s="1"/>
  <c r="G181" i="8"/>
  <c r="E179" i="22" s="1"/>
  <c r="B182" i="8"/>
  <c r="B171" i="12" s="1"/>
  <c r="B181" i="21" s="1"/>
  <c r="C182" i="8"/>
  <c r="C171" i="12" s="1"/>
  <c r="C181" i="21" s="1"/>
  <c r="D182" i="8"/>
  <c r="D171" i="12" s="1"/>
  <c r="E182" i="8"/>
  <c r="E171" i="12" s="1"/>
  <c r="E181" i="21" s="1"/>
  <c r="F182" i="8"/>
  <c r="F171" i="12" s="1"/>
  <c r="F181" i="21" s="1"/>
  <c r="G182" i="8"/>
  <c r="G171" i="12" s="1"/>
  <c r="E180" i="22" s="1"/>
  <c r="B183" i="8"/>
  <c r="B172" i="12" s="1"/>
  <c r="B182" i="21" s="1"/>
  <c r="C183" i="8"/>
  <c r="C172" i="12" s="1"/>
  <c r="C182" i="21" s="1"/>
  <c r="D183" i="8"/>
  <c r="D172" i="12" s="1"/>
  <c r="E183" i="8"/>
  <c r="E172" i="12" s="1"/>
  <c r="E182" i="21" s="1"/>
  <c r="F183" i="8"/>
  <c r="F172" i="12" s="1"/>
  <c r="F182" i="21" s="1"/>
  <c r="G183" i="8"/>
  <c r="G172" i="12" s="1"/>
  <c r="E181" i="22" s="1"/>
  <c r="B184" i="8"/>
  <c r="B173" i="12" s="1"/>
  <c r="B183" i="21" s="1"/>
  <c r="C184" i="8"/>
  <c r="C173" i="12" s="1"/>
  <c r="C183" i="21" s="1"/>
  <c r="D184" i="8"/>
  <c r="D173" i="12" s="1"/>
  <c r="E184" i="8"/>
  <c r="E173" i="12" s="1"/>
  <c r="E183" i="21" s="1"/>
  <c r="F184" i="8"/>
  <c r="F173" i="12" s="1"/>
  <c r="F183" i="21" s="1"/>
  <c r="G184" i="8"/>
  <c r="G173" i="12" s="1"/>
  <c r="E182" i="22" s="1"/>
  <c r="B185" i="8"/>
  <c r="B174" i="12" s="1"/>
  <c r="B184" i="21" s="1"/>
  <c r="C185" i="8"/>
  <c r="C174" i="12" s="1"/>
  <c r="C184" i="21" s="1"/>
  <c r="D185" i="8"/>
  <c r="D174" i="12" s="1"/>
  <c r="C183" i="22" s="1"/>
  <c r="E185" i="8"/>
  <c r="E174" i="12" s="1"/>
  <c r="E184" i="21" s="1"/>
  <c r="F185" i="8"/>
  <c r="F174" i="12" s="1"/>
  <c r="F184" i="21" s="1"/>
  <c r="G185" i="8"/>
  <c r="G174" i="12" s="1"/>
  <c r="E183" i="22" s="1"/>
  <c r="B186" i="8"/>
  <c r="B175" i="12" s="1"/>
  <c r="B185" i="21" s="1"/>
  <c r="C186" i="8"/>
  <c r="C175" i="12" s="1"/>
  <c r="C185" i="21" s="1"/>
  <c r="D186" i="8"/>
  <c r="D175" i="12" s="1"/>
  <c r="E186" i="8"/>
  <c r="E175" i="12" s="1"/>
  <c r="E185" i="21" s="1"/>
  <c r="F186" i="8"/>
  <c r="F175" i="12" s="1"/>
  <c r="F185" i="21" s="1"/>
  <c r="G186" i="8"/>
  <c r="G175" i="12" s="1"/>
  <c r="E184" i="22" s="1"/>
  <c r="B187" i="8"/>
  <c r="B176" i="12" s="1"/>
  <c r="B186" i="21" s="1"/>
  <c r="C187" i="8"/>
  <c r="C176" i="12" s="1"/>
  <c r="C186" i="21" s="1"/>
  <c r="D187" i="8"/>
  <c r="D176" i="12" s="1"/>
  <c r="C185" i="22" s="1"/>
  <c r="E187" i="8"/>
  <c r="E176" i="12" s="1"/>
  <c r="E186" i="21" s="1"/>
  <c r="F187" i="8"/>
  <c r="F176" i="12" s="1"/>
  <c r="F186" i="21" s="1"/>
  <c r="G187" i="8"/>
  <c r="G176" i="12" s="1"/>
  <c r="E185" i="22" s="1"/>
  <c r="B188" i="8"/>
  <c r="B177" i="12" s="1"/>
  <c r="B187" i="21" s="1"/>
  <c r="C188" i="8"/>
  <c r="C177" i="12" s="1"/>
  <c r="C187" i="21" s="1"/>
  <c r="D188" i="8"/>
  <c r="D177" i="12" s="1"/>
  <c r="E188" i="8"/>
  <c r="E177" i="12" s="1"/>
  <c r="E187" i="21" s="1"/>
  <c r="F188" i="8"/>
  <c r="F177" i="12" s="1"/>
  <c r="F187" i="21" s="1"/>
  <c r="G188" i="8"/>
  <c r="G177" i="12" s="1"/>
  <c r="E186" i="22" s="1"/>
  <c r="B189" i="8"/>
  <c r="B178" i="12" s="1"/>
  <c r="B188" i="21" s="1"/>
  <c r="C189" i="8"/>
  <c r="C178" i="12" s="1"/>
  <c r="C188" i="21" s="1"/>
  <c r="D189" i="8"/>
  <c r="D178" i="12" s="1"/>
  <c r="C187" i="22" s="1"/>
  <c r="E189" i="8"/>
  <c r="E178" i="12" s="1"/>
  <c r="E188" i="21" s="1"/>
  <c r="F189" i="8"/>
  <c r="F178" i="12" s="1"/>
  <c r="F188" i="21" s="1"/>
  <c r="G189" i="8"/>
  <c r="G178" i="12" s="1"/>
  <c r="E187" i="22" s="1"/>
  <c r="B190" i="8"/>
  <c r="B179" i="12" s="1"/>
  <c r="B189" i="21" s="1"/>
  <c r="C190" i="8"/>
  <c r="C179" i="12" s="1"/>
  <c r="C189" i="21" s="1"/>
  <c r="D190" i="8"/>
  <c r="D179" i="12" s="1"/>
  <c r="E190" i="8"/>
  <c r="E179" i="12" s="1"/>
  <c r="E189" i="21" s="1"/>
  <c r="F190" i="8"/>
  <c r="F179" i="12" s="1"/>
  <c r="F189" i="21" s="1"/>
  <c r="G190" i="8"/>
  <c r="G179" i="12" s="1"/>
  <c r="E188" i="22" s="1"/>
  <c r="F10" i="8"/>
  <c r="F6" i="12" s="1"/>
  <c r="F10" i="21" s="1"/>
  <c r="G10" i="8"/>
  <c r="G6" i="12" s="1"/>
  <c r="E8" i="22" s="1"/>
  <c r="E10" i="8"/>
  <c r="E6" i="12" s="1"/>
  <c r="E10" i="21" s="1"/>
  <c r="D10" i="8"/>
  <c r="D6" i="12" s="1"/>
  <c r="C8" i="22" s="1"/>
  <c r="C10" i="8"/>
  <c r="C6" i="12" s="1"/>
  <c r="C10" i="21" s="1"/>
  <c r="B10" i="8"/>
  <c r="B6" i="12" s="1"/>
  <c r="B10" i="21" s="1"/>
  <c r="N170" i="7"/>
  <c r="N168" i="7"/>
  <c r="N29" i="7"/>
  <c r="N27" i="7"/>
  <c r="N13" i="7"/>
  <c r="N11" i="7"/>
  <c r="N8" i="7"/>
  <c r="AA107" i="31"/>
  <c r="Y107" i="31"/>
  <c r="AA106" i="31"/>
  <c r="Y106" i="31"/>
  <c r="AA105" i="31"/>
  <c r="Y105" i="31"/>
  <c r="AA104" i="31"/>
  <c r="Y104" i="31"/>
  <c r="AA103" i="31"/>
  <c r="Y103" i="31"/>
  <c r="AA102" i="31"/>
  <c r="Y102" i="31"/>
  <c r="AA101" i="31"/>
  <c r="Y101" i="31"/>
  <c r="AA100" i="31"/>
  <c r="Y100" i="31"/>
  <c r="AA99" i="31"/>
  <c r="Y99" i="31"/>
  <c r="AA98" i="31"/>
  <c r="Y98" i="31"/>
  <c r="AA97" i="31"/>
  <c r="Y97" i="31"/>
  <c r="AA96" i="31"/>
  <c r="Y96" i="31"/>
  <c r="AA95" i="31"/>
  <c r="Y95" i="31"/>
  <c r="AA94" i="31"/>
  <c r="Y94" i="31"/>
  <c r="AA93" i="31"/>
  <c r="Y93" i="31"/>
  <c r="AA92" i="31"/>
  <c r="Y92" i="31"/>
  <c r="AA91" i="31"/>
  <c r="Y91" i="31"/>
  <c r="AA90" i="31"/>
  <c r="Y90" i="31"/>
  <c r="AA89" i="31"/>
  <c r="Y89" i="31"/>
  <c r="AA88" i="31"/>
  <c r="Y88" i="31"/>
  <c r="AA87" i="31"/>
  <c r="Y87" i="31"/>
  <c r="AA86" i="31"/>
  <c r="Y86" i="31"/>
  <c r="AA85" i="31"/>
  <c r="Y85" i="31"/>
  <c r="AA84" i="31"/>
  <c r="Y84" i="31"/>
  <c r="AA83" i="31"/>
  <c r="Y83" i="31"/>
  <c r="AA82" i="31"/>
  <c r="Y82" i="31"/>
  <c r="AA81" i="31"/>
  <c r="Y81" i="31"/>
  <c r="AA80" i="31"/>
  <c r="Y80" i="31"/>
  <c r="AA79" i="31"/>
  <c r="Y79" i="31"/>
  <c r="AA78" i="31"/>
  <c r="Y78" i="31"/>
  <c r="AA77" i="31"/>
  <c r="Y77" i="31"/>
  <c r="AA76" i="31"/>
  <c r="Y76" i="31"/>
  <c r="AA75" i="31"/>
  <c r="Y75" i="31"/>
  <c r="AA74" i="31"/>
  <c r="Y74" i="31"/>
  <c r="AA73" i="31"/>
  <c r="Y73" i="31"/>
  <c r="AA72" i="31"/>
  <c r="Y72" i="31"/>
  <c r="AA71" i="31"/>
  <c r="Y71" i="31"/>
  <c r="AA70" i="31"/>
  <c r="Y70" i="31"/>
  <c r="AA69" i="31"/>
  <c r="Y69" i="31"/>
  <c r="AA68" i="31"/>
  <c r="Y68" i="31"/>
  <c r="AA67" i="31"/>
  <c r="Y67" i="31"/>
  <c r="AA66" i="31"/>
  <c r="Y66" i="31"/>
  <c r="AA65" i="31"/>
  <c r="Y65" i="31"/>
  <c r="AA64" i="31"/>
  <c r="Y64" i="31"/>
  <c r="AA63" i="31"/>
  <c r="Y63" i="31"/>
  <c r="AA62" i="31"/>
  <c r="Y62" i="31"/>
  <c r="AA61" i="31"/>
  <c r="Y61" i="31"/>
  <c r="AA60" i="31"/>
  <c r="Y60" i="31"/>
  <c r="AA59" i="31"/>
  <c r="Y59" i="31"/>
  <c r="AA58" i="31"/>
  <c r="Y58" i="31"/>
  <c r="AA57" i="31"/>
  <c r="Y57" i="31"/>
  <c r="AA56" i="31"/>
  <c r="Y56" i="31"/>
  <c r="AA55" i="31"/>
  <c r="Y55" i="31"/>
  <c r="AA54" i="31"/>
  <c r="Y54" i="31"/>
  <c r="AA53" i="31"/>
  <c r="Y53" i="31"/>
  <c r="AA52" i="31"/>
  <c r="Y52" i="31"/>
  <c r="AA51" i="31"/>
  <c r="Y51" i="31"/>
  <c r="AA50" i="31"/>
  <c r="Y50" i="31"/>
  <c r="AA49" i="31"/>
  <c r="Y49" i="31"/>
  <c r="AA47" i="31"/>
  <c r="Y47" i="31"/>
  <c r="AA46" i="31"/>
  <c r="Y46" i="31"/>
  <c r="AA45" i="31"/>
  <c r="Y45" i="31"/>
  <c r="AA42" i="31"/>
  <c r="Y42" i="31"/>
  <c r="AA41" i="31"/>
  <c r="Y41" i="31"/>
  <c r="AA40" i="31"/>
  <c r="Y40" i="31"/>
  <c r="AA39" i="31"/>
  <c r="Y39" i="31"/>
  <c r="AA38" i="31"/>
  <c r="Y38" i="31"/>
  <c r="AA37" i="31"/>
  <c r="Y37" i="31"/>
  <c r="AA36" i="31"/>
  <c r="Y36" i="31"/>
  <c r="AA35" i="31"/>
  <c r="Y35" i="31"/>
  <c r="AA34" i="31"/>
  <c r="Y34" i="31"/>
  <c r="AA33" i="31"/>
  <c r="Y33" i="31"/>
  <c r="AA32" i="31"/>
  <c r="Y32" i="31"/>
  <c r="AA31" i="31"/>
  <c r="Y31" i="31"/>
  <c r="AA30" i="31"/>
  <c r="Y30" i="31"/>
  <c r="AA29" i="31"/>
  <c r="Y29" i="31"/>
  <c r="AA28" i="31"/>
  <c r="Y28" i="31"/>
  <c r="AA27" i="31"/>
  <c r="Y27" i="31"/>
  <c r="AA26" i="31"/>
  <c r="Y26" i="31"/>
  <c r="AA25" i="31"/>
  <c r="Y25" i="31"/>
  <c r="AA24" i="31"/>
  <c r="Y24" i="31"/>
  <c r="AA23" i="31"/>
  <c r="Y23" i="31"/>
  <c r="AA22" i="31"/>
  <c r="Y22" i="31"/>
  <c r="AA21" i="31"/>
  <c r="Y21" i="31"/>
  <c r="AA20" i="31"/>
  <c r="Y20" i="31"/>
  <c r="AA19" i="31"/>
  <c r="Y19" i="31"/>
  <c r="AA18" i="31"/>
  <c r="Y18" i="31"/>
  <c r="AA17" i="31"/>
  <c r="Y17" i="31"/>
  <c r="AA16" i="31"/>
  <c r="Y16" i="31"/>
  <c r="AA15" i="31"/>
  <c r="Y15" i="31"/>
  <c r="AA14" i="31"/>
  <c r="Y14" i="31"/>
  <c r="AA13" i="31"/>
  <c r="Y13" i="31"/>
  <c r="AA12" i="31"/>
  <c r="Y12" i="31"/>
  <c r="AA11" i="31"/>
  <c r="Y11" i="31"/>
  <c r="Q11" i="31"/>
  <c r="R11" i="31" s="1"/>
  <c r="Q12" i="31"/>
  <c r="R12" i="31" s="1"/>
  <c r="Q13" i="31"/>
  <c r="R13" i="31" s="1"/>
  <c r="Q14" i="31"/>
  <c r="R14" i="31" s="1"/>
  <c r="Q15" i="31"/>
  <c r="R15" i="31" s="1"/>
  <c r="Q16" i="31"/>
  <c r="R16" i="31" s="1"/>
  <c r="Q17" i="31"/>
  <c r="R17" i="31" s="1"/>
  <c r="Q18" i="31"/>
  <c r="R18" i="31" s="1"/>
  <c r="Q19" i="31"/>
  <c r="R19" i="31" s="1"/>
  <c r="Q20" i="31"/>
  <c r="R20" i="31" s="1"/>
  <c r="Q21" i="31"/>
  <c r="R21" i="31" s="1"/>
  <c r="Q22" i="31"/>
  <c r="R22" i="31" s="1"/>
  <c r="Q23" i="31"/>
  <c r="R23" i="31" s="1"/>
  <c r="Q24" i="31"/>
  <c r="Q25" i="31"/>
  <c r="R25" i="31" s="1"/>
  <c r="Q26" i="31"/>
  <c r="R26" i="31" s="1"/>
  <c r="Q27" i="31"/>
  <c r="R27" i="31" s="1"/>
  <c r="Q28" i="31"/>
  <c r="R28" i="31" s="1"/>
  <c r="Q29" i="31"/>
  <c r="Q30" i="31"/>
  <c r="R30" i="31" s="1"/>
  <c r="Q31" i="31"/>
  <c r="R31" i="31" s="1"/>
  <c r="Q32" i="31"/>
  <c r="R32" i="31" s="1"/>
  <c r="Q33" i="31"/>
  <c r="R33" i="31" s="1"/>
  <c r="Q34" i="31"/>
  <c r="R34" i="31" s="1"/>
  <c r="Q35" i="31"/>
  <c r="Q36" i="31"/>
  <c r="R36" i="31" s="1"/>
  <c r="Q37" i="31"/>
  <c r="R37" i="31" s="1"/>
  <c r="Q38" i="31"/>
  <c r="Q39" i="31"/>
  <c r="R39" i="31" s="1"/>
  <c r="Q40" i="31"/>
  <c r="R40" i="31" s="1"/>
  <c r="Q41" i="31"/>
  <c r="R41" i="31" s="1"/>
  <c r="Q42" i="31"/>
  <c r="R42" i="31" s="1"/>
  <c r="Q45" i="31"/>
  <c r="R45" i="31" s="1"/>
  <c r="Q46" i="31"/>
  <c r="Q47" i="31"/>
  <c r="R47" i="31" s="1"/>
  <c r="Q49" i="31"/>
  <c r="Q50" i="31"/>
  <c r="R50" i="31" s="1"/>
  <c r="Q51" i="31"/>
  <c r="R51" i="31" s="1"/>
  <c r="Q52" i="31"/>
  <c r="Q53" i="31"/>
  <c r="R53" i="31" s="1"/>
  <c r="Q54" i="31"/>
  <c r="R54" i="31" s="1"/>
  <c r="Q55" i="31"/>
  <c r="R55" i="31" s="1"/>
  <c r="Q56" i="31"/>
  <c r="Q57" i="31"/>
  <c r="Q58" i="31"/>
  <c r="R58" i="31" s="1"/>
  <c r="Q59" i="31"/>
  <c r="R59" i="31" s="1"/>
  <c r="Q60" i="31"/>
  <c r="R60" i="31" s="1"/>
  <c r="Q61" i="31"/>
  <c r="R61" i="31" s="1"/>
  <c r="Q62" i="31"/>
  <c r="R62" i="31" s="1"/>
  <c r="Q63" i="31"/>
  <c r="R63" i="31" s="1"/>
  <c r="Q64" i="31"/>
  <c r="R64" i="31" s="1"/>
  <c r="Q65" i="31"/>
  <c r="R65" i="31" s="1"/>
  <c r="Q66" i="31"/>
  <c r="R66" i="31" s="1"/>
  <c r="Q67" i="31"/>
  <c r="R67" i="31" s="1"/>
  <c r="Q68" i="31"/>
  <c r="R68" i="31" s="1"/>
  <c r="Q69" i="31"/>
  <c r="R69" i="31" s="1"/>
  <c r="Q70" i="31"/>
  <c r="Q71" i="31"/>
  <c r="R71" i="31" s="1"/>
  <c r="Q72" i="31"/>
  <c r="R72" i="31" s="1"/>
  <c r="Q73" i="31"/>
  <c r="R73" i="31" s="1"/>
  <c r="Q74" i="31"/>
  <c r="R74" i="31" s="1"/>
  <c r="Q75" i="31"/>
  <c r="R75" i="31" s="1"/>
  <c r="Q76" i="31"/>
  <c r="R76" i="31" s="1"/>
  <c r="Q77" i="31"/>
  <c r="Q78" i="31"/>
  <c r="R78" i="31" s="1"/>
  <c r="Q79" i="31"/>
  <c r="Q80" i="31"/>
  <c r="R80" i="31" s="1"/>
  <c r="Q81" i="31"/>
  <c r="R81" i="31" s="1"/>
  <c r="Q82" i="31"/>
  <c r="R82" i="31" s="1"/>
  <c r="Q83" i="31"/>
  <c r="R83" i="31" s="1"/>
  <c r="Q84" i="31"/>
  <c r="R84" i="31" s="1"/>
  <c r="Q85" i="31"/>
  <c r="Q86" i="31"/>
  <c r="R86" i="31" s="1"/>
  <c r="Q87" i="31"/>
  <c r="R87" i="31" s="1"/>
  <c r="Q88" i="31"/>
  <c r="R88" i="31" s="1"/>
  <c r="Q89" i="31"/>
  <c r="R89" i="31" s="1"/>
  <c r="Q90" i="31"/>
  <c r="R90" i="31" s="1"/>
  <c r="Q91" i="31"/>
  <c r="R91" i="31" s="1"/>
  <c r="Q92" i="31"/>
  <c r="R92" i="31" s="1"/>
  <c r="Q93" i="31"/>
  <c r="Q94" i="31"/>
  <c r="R94" i="31" s="1"/>
  <c r="Q95" i="31"/>
  <c r="R95" i="31" s="1"/>
  <c r="Q96" i="31"/>
  <c r="R96" i="31" s="1"/>
  <c r="Q97" i="31"/>
  <c r="Q98" i="31"/>
  <c r="R98" i="31" s="1"/>
  <c r="Q99" i="31"/>
  <c r="Q100" i="31"/>
  <c r="R100" i="31" s="1"/>
  <c r="Q101" i="31"/>
  <c r="Q102" i="31"/>
  <c r="Q103" i="31"/>
  <c r="Q104" i="31"/>
  <c r="Q105" i="31"/>
  <c r="R105" i="31" s="1"/>
  <c r="Q106" i="31"/>
  <c r="Q107" i="31"/>
  <c r="R107" i="31" s="1"/>
  <c r="N11" i="31"/>
  <c r="O11" i="31" s="1"/>
  <c r="N12" i="31"/>
  <c r="N13" i="31"/>
  <c r="O13" i="31" s="1"/>
  <c r="N14" i="31"/>
  <c r="N15" i="31"/>
  <c r="O15" i="31" s="1"/>
  <c r="N16" i="31"/>
  <c r="O16" i="31" s="1"/>
  <c r="N17" i="31"/>
  <c r="O17" i="31" s="1"/>
  <c r="N18" i="31"/>
  <c r="O18" i="31" s="1"/>
  <c r="N19" i="31"/>
  <c r="O19" i="31" s="1"/>
  <c r="N20" i="31"/>
  <c r="O20" i="31" s="1"/>
  <c r="N21" i="31"/>
  <c r="O21" i="31" s="1"/>
  <c r="N22" i="31"/>
  <c r="O22" i="31" s="1"/>
  <c r="N23" i="31"/>
  <c r="O23" i="31" s="1"/>
  <c r="N24" i="31"/>
  <c r="O24" i="31" s="1"/>
  <c r="N25" i="31"/>
  <c r="O25" i="31" s="1"/>
  <c r="N26" i="31"/>
  <c r="O26" i="31" s="1"/>
  <c r="N27" i="31"/>
  <c r="O27" i="31" s="1"/>
  <c r="N28" i="31"/>
  <c r="O28" i="31" s="1"/>
  <c r="N29" i="31"/>
  <c r="O29" i="31" s="1"/>
  <c r="N30" i="31"/>
  <c r="O30" i="31" s="1"/>
  <c r="N31" i="31"/>
  <c r="O31" i="31" s="1"/>
  <c r="N32" i="31"/>
  <c r="O32" i="31" s="1"/>
  <c r="N33" i="31"/>
  <c r="O33" i="31" s="1"/>
  <c r="N34" i="31"/>
  <c r="O34" i="31" s="1"/>
  <c r="N35" i="31"/>
  <c r="O35" i="31" s="1"/>
  <c r="N36" i="31"/>
  <c r="O36" i="31" s="1"/>
  <c r="N37" i="31"/>
  <c r="O37" i="31" s="1"/>
  <c r="N38" i="31"/>
  <c r="O38" i="31" s="1"/>
  <c r="N39" i="31"/>
  <c r="O39" i="31" s="1"/>
  <c r="N40" i="31"/>
  <c r="O40" i="31" s="1"/>
  <c r="N41" i="31"/>
  <c r="O41" i="31" s="1"/>
  <c r="N42" i="31"/>
  <c r="O42" i="31" s="1"/>
  <c r="N45" i="31"/>
  <c r="O45" i="31" s="1"/>
  <c r="N46" i="31"/>
  <c r="O46" i="31" s="1"/>
  <c r="N47" i="31"/>
  <c r="O47" i="31" s="1"/>
  <c r="N49" i="31"/>
  <c r="O49" i="31" s="1"/>
  <c r="N50" i="31"/>
  <c r="O50" i="31" s="1"/>
  <c r="N51" i="31"/>
  <c r="O51" i="31" s="1"/>
  <c r="N52" i="31"/>
  <c r="O52" i="31" s="1"/>
  <c r="N53" i="31"/>
  <c r="O53" i="31" s="1"/>
  <c r="N54" i="31"/>
  <c r="O54" i="31" s="1"/>
  <c r="N55" i="31"/>
  <c r="O55" i="31" s="1"/>
  <c r="N56" i="31"/>
  <c r="O56" i="31" s="1"/>
  <c r="N57" i="31"/>
  <c r="O57" i="31" s="1"/>
  <c r="N58" i="31"/>
  <c r="O58" i="31" s="1"/>
  <c r="N59" i="31"/>
  <c r="O59" i="31" s="1"/>
  <c r="N60" i="31"/>
  <c r="O60" i="31" s="1"/>
  <c r="N61" i="31"/>
  <c r="O61" i="31" s="1"/>
  <c r="N62" i="31"/>
  <c r="O62" i="31" s="1"/>
  <c r="N63" i="31"/>
  <c r="O63" i="31" s="1"/>
  <c r="N64" i="31"/>
  <c r="O64" i="31" s="1"/>
  <c r="N65" i="31"/>
  <c r="O65" i="31" s="1"/>
  <c r="N66" i="31"/>
  <c r="O66" i="31" s="1"/>
  <c r="N67" i="31"/>
  <c r="O67" i="31" s="1"/>
  <c r="N68" i="31"/>
  <c r="O68" i="31" s="1"/>
  <c r="N69" i="31"/>
  <c r="O69" i="31" s="1"/>
  <c r="N70" i="31"/>
  <c r="O70" i="31" s="1"/>
  <c r="N71" i="31"/>
  <c r="O71" i="31" s="1"/>
  <c r="N72" i="31"/>
  <c r="O72" i="31" s="1"/>
  <c r="N73" i="31"/>
  <c r="O73" i="31" s="1"/>
  <c r="N74" i="31"/>
  <c r="O74" i="31" s="1"/>
  <c r="N75" i="31"/>
  <c r="O75" i="31" s="1"/>
  <c r="N76" i="31"/>
  <c r="O76" i="31" s="1"/>
  <c r="N77" i="31"/>
  <c r="O77" i="31" s="1"/>
  <c r="N78" i="31"/>
  <c r="O78" i="31" s="1"/>
  <c r="N79" i="31"/>
  <c r="O79" i="31" s="1"/>
  <c r="N80" i="31"/>
  <c r="O80" i="31" s="1"/>
  <c r="N81" i="31"/>
  <c r="O81" i="31" s="1"/>
  <c r="N82" i="31"/>
  <c r="O82" i="31" s="1"/>
  <c r="N83" i="31"/>
  <c r="O83" i="31" s="1"/>
  <c r="N84" i="31"/>
  <c r="O84" i="31" s="1"/>
  <c r="N85" i="31"/>
  <c r="O85" i="31" s="1"/>
  <c r="N86" i="31"/>
  <c r="O86" i="31" s="1"/>
  <c r="N87" i="31"/>
  <c r="O87" i="31" s="1"/>
  <c r="N88" i="31"/>
  <c r="O88" i="31" s="1"/>
  <c r="N89" i="31"/>
  <c r="O89" i="31" s="1"/>
  <c r="N90" i="31"/>
  <c r="O90" i="31" s="1"/>
  <c r="N91" i="31"/>
  <c r="O91" i="31" s="1"/>
  <c r="N92" i="31"/>
  <c r="O92" i="31" s="1"/>
  <c r="N93" i="31"/>
  <c r="O93" i="31" s="1"/>
  <c r="N94" i="31"/>
  <c r="O94" i="31" s="1"/>
  <c r="N95" i="31"/>
  <c r="O95" i="31" s="1"/>
  <c r="N96" i="31"/>
  <c r="O96" i="31" s="1"/>
  <c r="N97" i="31"/>
  <c r="O97" i="31" s="1"/>
  <c r="N98" i="31"/>
  <c r="O98" i="31" s="1"/>
  <c r="N99" i="31"/>
  <c r="O99" i="31" s="1"/>
  <c r="N100" i="31"/>
  <c r="O100" i="31" s="1"/>
  <c r="N101" i="31"/>
  <c r="O101" i="31" s="1"/>
  <c r="N102" i="31"/>
  <c r="O102" i="31" s="1"/>
  <c r="N103" i="31"/>
  <c r="O103" i="31" s="1"/>
  <c r="N104" i="31"/>
  <c r="O104" i="31" s="1"/>
  <c r="N105" i="31"/>
  <c r="O105" i="31" s="1"/>
  <c r="N106" i="31"/>
  <c r="O106" i="31" s="1"/>
  <c r="N107" i="31"/>
  <c r="O107" i="31" s="1"/>
  <c r="AX42" i="31" l="1"/>
  <c r="AY27" i="31"/>
  <c r="AX75" i="31"/>
  <c r="AY40" i="31"/>
  <c r="AY11" i="31"/>
  <c r="AX70" i="31"/>
  <c r="AX37" i="31"/>
  <c r="AX29" i="31"/>
  <c r="AX59" i="31"/>
  <c r="BE89" i="31"/>
  <c r="BE90" i="31"/>
  <c r="K189" i="21"/>
  <c r="AY107" i="31" s="1"/>
  <c r="AX107" i="31"/>
  <c r="K159" i="21"/>
  <c r="AY90" i="31" s="1"/>
  <c r="AX90" i="31"/>
  <c r="K153" i="21"/>
  <c r="AY86" i="31" s="1"/>
  <c r="AX86" i="31"/>
  <c r="K151" i="21"/>
  <c r="AX84" i="31"/>
  <c r="K149" i="21"/>
  <c r="AY82" i="31" s="1"/>
  <c r="AX82" i="31"/>
  <c r="K82" i="21"/>
  <c r="AX52" i="31"/>
  <c r="K70" i="21"/>
  <c r="AX44" i="31"/>
  <c r="K34" i="21"/>
  <c r="AX24" i="31"/>
  <c r="K20" i="21"/>
  <c r="AX16" i="31"/>
  <c r="AX47" i="31"/>
  <c r="AX46" i="31"/>
  <c r="AY35" i="31"/>
  <c r="AY32" i="31"/>
  <c r="AX27" i="31"/>
  <c r="AY19" i="31"/>
  <c r="R156" i="12"/>
  <c r="R157" i="12" s="1"/>
  <c r="R158" i="12" s="1"/>
  <c r="AO62" i="31"/>
  <c r="AQ62" i="31" s="1"/>
  <c r="AX65" i="31"/>
  <c r="AX49" i="31"/>
  <c r="AY42" i="31"/>
  <c r="AY38" i="31"/>
  <c r="AY37" i="31"/>
  <c r="AX35" i="31"/>
  <c r="AY29" i="31"/>
  <c r="K188" i="21"/>
  <c r="AY106" i="31" s="1"/>
  <c r="AX106" i="31"/>
  <c r="K184" i="21"/>
  <c r="AY104" i="31" s="1"/>
  <c r="AX104" i="31"/>
  <c r="K154" i="21"/>
  <c r="AX87" i="31"/>
  <c r="K152" i="21"/>
  <c r="AY85" i="31" s="1"/>
  <c r="AX85" i="31"/>
  <c r="K150" i="21"/>
  <c r="AY83" i="31" s="1"/>
  <c r="AX83" i="31"/>
  <c r="K148" i="21"/>
  <c r="AX81" i="31"/>
  <c r="K136" i="21"/>
  <c r="AX72" i="31"/>
  <c r="K79" i="21"/>
  <c r="AY50" i="31" s="1"/>
  <c r="AX50" i="31"/>
  <c r="K77" i="21"/>
  <c r="AX48" i="31"/>
  <c r="K69" i="21"/>
  <c r="AX43" i="31"/>
  <c r="L24" i="31"/>
  <c r="N9" i="7"/>
  <c r="B159" i="12"/>
  <c r="B167" i="21" s="1"/>
  <c r="B158" i="12"/>
  <c r="F159" i="12"/>
  <c r="F167" i="21" s="1"/>
  <c r="F158" i="12"/>
  <c r="E159" i="12"/>
  <c r="E167" i="21" s="1"/>
  <c r="E158" i="12"/>
  <c r="D159" i="12"/>
  <c r="C166" i="22" s="1"/>
  <c r="D158" i="12"/>
  <c r="G159" i="12"/>
  <c r="E166" i="22" s="1"/>
  <c r="G158" i="12"/>
  <c r="C159" i="12"/>
  <c r="C167" i="21" s="1"/>
  <c r="C158" i="12"/>
  <c r="R159" i="12"/>
  <c r="K102" i="21"/>
  <c r="P102" i="21" s="1"/>
  <c r="K178" i="21"/>
  <c r="P178" i="21" s="1"/>
  <c r="S12" i="31"/>
  <c r="AX102" i="31"/>
  <c r="AX105" i="31"/>
  <c r="AX57" i="31"/>
  <c r="AX54" i="31"/>
  <c r="AY49" i="31"/>
  <c r="AY47" i="31"/>
  <c r="AX40" i="31"/>
  <c r="AY39" i="31"/>
  <c r="AX32" i="31"/>
  <c r="AX19" i="31"/>
  <c r="AX11" i="31"/>
  <c r="AX78" i="31"/>
  <c r="AX74" i="31"/>
  <c r="AX79" i="31"/>
  <c r="AX77" i="31"/>
  <c r="AX61" i="31"/>
  <c r="AY51" i="31"/>
  <c r="AY20" i="31"/>
  <c r="K175" i="21"/>
  <c r="P175" i="21" s="1"/>
  <c r="BD100" i="31" s="1"/>
  <c r="P155" i="21"/>
  <c r="P94" i="21"/>
  <c r="BD56" i="31" s="1"/>
  <c r="AY56" i="31"/>
  <c r="P112" i="21"/>
  <c r="BD62" i="31" s="1"/>
  <c r="AY62" i="31"/>
  <c r="P106" i="21"/>
  <c r="P97" i="21"/>
  <c r="P93" i="21"/>
  <c r="AX14" i="31"/>
  <c r="AY74" i="31"/>
  <c r="AX64" i="31"/>
  <c r="AX56" i="31"/>
  <c r="AX28" i="31"/>
  <c r="AY23" i="31"/>
  <c r="AY102" i="31"/>
  <c r="AX101" i="31"/>
  <c r="AX63" i="31"/>
  <c r="AX53" i="31"/>
  <c r="AX25" i="31"/>
  <c r="AX76" i="31"/>
  <c r="AX62" i="31"/>
  <c r="AX15" i="31"/>
  <c r="AY12" i="31"/>
  <c r="P189" i="21"/>
  <c r="BD107" i="31" s="1"/>
  <c r="P156" i="21"/>
  <c r="P124" i="21"/>
  <c r="P104" i="21"/>
  <c r="BD58" i="31" s="1"/>
  <c r="AY58" i="31"/>
  <c r="P89" i="21"/>
  <c r="P185" i="21"/>
  <c r="P183" i="21"/>
  <c r="BD103" i="31" s="1"/>
  <c r="AY103" i="31"/>
  <c r="P170" i="21"/>
  <c r="BD98" i="31" s="1"/>
  <c r="P166" i="21"/>
  <c r="BD94" i="31" s="1"/>
  <c r="P163" i="21"/>
  <c r="BD92" i="31" s="1"/>
  <c r="P144" i="21"/>
  <c r="P131" i="21"/>
  <c r="P118" i="21"/>
  <c r="P98" i="21"/>
  <c r="BD57" i="31" s="1"/>
  <c r="AY57" i="31"/>
  <c r="P92" i="21"/>
  <c r="P179" i="21"/>
  <c r="P140" i="21"/>
  <c r="BD75" i="31" s="1"/>
  <c r="AY75" i="31"/>
  <c r="P134" i="21"/>
  <c r="P88" i="21"/>
  <c r="BD54" i="31" s="1"/>
  <c r="AY54" i="31"/>
  <c r="P86" i="21"/>
  <c r="P186" i="21"/>
  <c r="P182" i="21"/>
  <c r="P167" i="21"/>
  <c r="BD95" i="31" s="1"/>
  <c r="P160" i="21"/>
  <c r="P147" i="21"/>
  <c r="BD80" i="31" s="1"/>
  <c r="AY80" i="31"/>
  <c r="P143" i="21"/>
  <c r="BD78" i="31" s="1"/>
  <c r="AY78" i="31"/>
  <c r="P128" i="21"/>
  <c r="BD68" i="31" s="1"/>
  <c r="AY68" i="31"/>
  <c r="AX51" i="31"/>
  <c r="AX45" i="31"/>
  <c r="AY41" i="31"/>
  <c r="AX36" i="31"/>
  <c r="AY33" i="31"/>
  <c r="AY26" i="31"/>
  <c r="AX23" i="31"/>
  <c r="AY21" i="31"/>
  <c r="AX20" i="31"/>
  <c r="AX13" i="31"/>
  <c r="AX12" i="31"/>
  <c r="AX103" i="31"/>
  <c r="AY101" i="31"/>
  <c r="AX88" i="31"/>
  <c r="AX80" i="31"/>
  <c r="AX58" i="31"/>
  <c r="AX41" i="31"/>
  <c r="AX34" i="31"/>
  <c r="AX33" i="31"/>
  <c r="AX26" i="31"/>
  <c r="AX22" i="31"/>
  <c r="AX21" i="31"/>
  <c r="AX18" i="31"/>
  <c r="AY17" i="31"/>
  <c r="AY105" i="31"/>
  <c r="AX68" i="31"/>
  <c r="AX67" i="31"/>
  <c r="AY59" i="31"/>
  <c r="AX31" i="31"/>
  <c r="AY28" i="31"/>
  <c r="AX17" i="31"/>
  <c r="AY14" i="31"/>
  <c r="P176" i="21"/>
  <c r="P84" i="21"/>
  <c r="P188" i="21"/>
  <c r="BD106" i="31" s="1"/>
  <c r="P116" i="21"/>
  <c r="P180" i="21"/>
  <c r="P100" i="21"/>
  <c r="P172" i="21"/>
  <c r="P184" i="21"/>
  <c r="BD104" i="31" s="1"/>
  <c r="P168" i="21"/>
  <c r="BD96" i="31" s="1"/>
  <c r="AX69" i="31"/>
  <c r="AX60" i="31"/>
  <c r="AX55" i="31"/>
  <c r="AY77" i="31"/>
  <c r="AX71" i="31"/>
  <c r="P83" i="21"/>
  <c r="AY79" i="31"/>
  <c r="AX73" i="31"/>
  <c r="AY70" i="31"/>
  <c r="AX66" i="31"/>
  <c r="AY53" i="31"/>
  <c r="P79" i="21"/>
  <c r="BD50" i="31" s="1"/>
  <c r="P75" i="21"/>
  <c r="AY45" i="31"/>
  <c r="P71" i="21"/>
  <c r="BD45" i="31" s="1"/>
  <c r="P67" i="21"/>
  <c r="P63" i="21"/>
  <c r="P59" i="21"/>
  <c r="AY36" i="31"/>
  <c r="P55" i="21"/>
  <c r="BD36" i="31" s="1"/>
  <c r="AY34" i="31"/>
  <c r="P51" i="21"/>
  <c r="BD34" i="31" s="1"/>
  <c r="AY31" i="31"/>
  <c r="P47" i="21"/>
  <c r="BD31" i="31" s="1"/>
  <c r="P43" i="21"/>
  <c r="P39" i="21"/>
  <c r="AY25" i="31"/>
  <c r="P35" i="21"/>
  <c r="BD25" i="31" s="1"/>
  <c r="AY22" i="31"/>
  <c r="P31" i="21"/>
  <c r="BD22" i="31" s="1"/>
  <c r="P27" i="21"/>
  <c r="AY18" i="31"/>
  <c r="P23" i="21"/>
  <c r="BD18" i="31" s="1"/>
  <c r="AY15" i="31"/>
  <c r="P19" i="21"/>
  <c r="BD15" i="31" s="1"/>
  <c r="AY13" i="31"/>
  <c r="P15" i="21"/>
  <c r="BD13" i="31" s="1"/>
  <c r="P11" i="21"/>
  <c r="N23" i="8"/>
  <c r="N118" i="8"/>
  <c r="N120" i="8"/>
  <c r="N126" i="8"/>
  <c r="N128" i="8"/>
  <c r="N92" i="8"/>
  <c r="N76" i="8"/>
  <c r="N100" i="8"/>
  <c r="O100" i="8" s="1"/>
  <c r="N108" i="8"/>
  <c r="N86" i="8"/>
  <c r="N88" i="8"/>
  <c r="S10" i="31"/>
  <c r="J108" i="8"/>
  <c r="N40" i="8"/>
  <c r="N44" i="8"/>
  <c r="N112" i="8"/>
  <c r="O112" i="8" s="1"/>
  <c r="N19" i="8"/>
  <c r="N42" i="8"/>
  <c r="N60" i="8"/>
  <c r="N80" i="8"/>
  <c r="N107" i="8"/>
  <c r="N41" i="8"/>
  <c r="N54" i="8"/>
  <c r="N56" i="8"/>
  <c r="O56" i="8" s="1"/>
  <c r="N59" i="8"/>
  <c r="N72" i="8"/>
  <c r="N75" i="8"/>
  <c r="N83" i="8"/>
  <c r="N84" i="8"/>
  <c r="J88" i="8"/>
  <c r="R84" i="12" s="1"/>
  <c r="R85" i="12" s="1"/>
  <c r="N94" i="8"/>
  <c r="N96" i="8"/>
  <c r="O96" i="8" s="1"/>
  <c r="J100" i="8"/>
  <c r="N115" i="8"/>
  <c r="N116" i="8"/>
  <c r="J120" i="8"/>
  <c r="N124" i="8"/>
  <c r="N150" i="8"/>
  <c r="N25" i="8"/>
  <c r="N52" i="8"/>
  <c r="O52" i="8" s="1"/>
  <c r="N68" i="8"/>
  <c r="N91" i="8"/>
  <c r="N102" i="8"/>
  <c r="N104" i="8"/>
  <c r="N123" i="8"/>
  <c r="N132" i="8"/>
  <c r="N174" i="8"/>
  <c r="I13" i="8"/>
  <c r="N17" i="8"/>
  <c r="J25" i="8"/>
  <c r="N43" i="8"/>
  <c r="N48" i="8"/>
  <c r="N51" i="8"/>
  <c r="N62" i="8"/>
  <c r="N64" i="8"/>
  <c r="N67" i="8"/>
  <c r="O67" i="8" s="1"/>
  <c r="N99" i="8"/>
  <c r="N110" i="8"/>
  <c r="J132" i="8"/>
  <c r="L13" i="8"/>
  <c r="M13" i="8" s="1"/>
  <c r="N27" i="8"/>
  <c r="J40" i="8"/>
  <c r="R36" i="12" s="1"/>
  <c r="J41" i="8"/>
  <c r="J42" i="8"/>
  <c r="R38" i="12" s="1"/>
  <c r="J43" i="8"/>
  <c r="J48" i="8"/>
  <c r="J56" i="8"/>
  <c r="J64" i="8"/>
  <c r="R60" i="12" s="1"/>
  <c r="J72" i="8"/>
  <c r="J128" i="8"/>
  <c r="R118" i="12" s="1"/>
  <c r="N142" i="8"/>
  <c r="N144" i="8"/>
  <c r="O144" i="8" s="1"/>
  <c r="N159" i="8"/>
  <c r="N167" i="8"/>
  <c r="N168" i="8"/>
  <c r="N182" i="8"/>
  <c r="N106" i="8"/>
  <c r="N114" i="8"/>
  <c r="N122" i="8"/>
  <c r="N130" i="8"/>
  <c r="O130" i="8" s="1"/>
  <c r="N134" i="8"/>
  <c r="N136" i="8"/>
  <c r="N139" i="8"/>
  <c r="J142" i="8"/>
  <c r="N143" i="8"/>
  <c r="N145" i="8"/>
  <c r="N147" i="8"/>
  <c r="N153" i="8"/>
  <c r="N155" i="8"/>
  <c r="N166" i="8"/>
  <c r="N175" i="8"/>
  <c r="N176" i="8"/>
  <c r="T38" i="12"/>
  <c r="U38" i="12" s="1"/>
  <c r="AH29" i="31" s="1"/>
  <c r="T54" i="12"/>
  <c r="U54" i="12" s="1"/>
  <c r="AH38" i="31" s="1"/>
  <c r="R171" i="12"/>
  <c r="AE102" i="31" s="1"/>
  <c r="N11" i="8"/>
  <c r="O11" i="8" s="1"/>
  <c r="N15" i="8"/>
  <c r="J17" i="8"/>
  <c r="R13" i="12" s="1"/>
  <c r="N18" i="8"/>
  <c r="N21" i="8"/>
  <c r="J23" i="8"/>
  <c r="N28" i="8"/>
  <c r="N29" i="8"/>
  <c r="N30" i="8"/>
  <c r="O30" i="8" s="1"/>
  <c r="N31" i="8"/>
  <c r="N32" i="8"/>
  <c r="N33" i="8"/>
  <c r="O33" i="8" s="1"/>
  <c r="N34" i="8"/>
  <c r="O34" i="8" s="1"/>
  <c r="N35" i="8"/>
  <c r="N36" i="8"/>
  <c r="N37" i="8"/>
  <c r="O37" i="8" s="1"/>
  <c r="N38" i="8"/>
  <c r="O38" i="8" s="1"/>
  <c r="N39" i="8"/>
  <c r="J54" i="8"/>
  <c r="R50" i="12" s="1"/>
  <c r="J62" i="8"/>
  <c r="J86" i="8"/>
  <c r="J94" i="8"/>
  <c r="R90" i="12" s="1"/>
  <c r="J102" i="8"/>
  <c r="J110" i="8"/>
  <c r="J118" i="8"/>
  <c r="J126" i="8"/>
  <c r="N160" i="8"/>
  <c r="N161" i="8"/>
  <c r="O161" i="8" s="1"/>
  <c r="N183" i="8"/>
  <c r="O183" i="8" s="1"/>
  <c r="N184" i="8"/>
  <c r="R150" i="12"/>
  <c r="S150" i="12" s="1"/>
  <c r="AF89" i="31" s="1"/>
  <c r="R160" i="12"/>
  <c r="S160" i="12" s="1"/>
  <c r="AF96" i="31" s="1"/>
  <c r="L12" i="31"/>
  <c r="P157" i="21"/>
  <c r="BD88" i="31" s="1"/>
  <c r="AY88" i="31"/>
  <c r="P149" i="21"/>
  <c r="BD82" i="31" s="1"/>
  <c r="P145" i="21"/>
  <c r="P133" i="21"/>
  <c r="BD71" i="31" s="1"/>
  <c r="AY71" i="31"/>
  <c r="P125" i="21"/>
  <c r="BD67" i="31" s="1"/>
  <c r="AY67" i="31"/>
  <c r="P117" i="21"/>
  <c r="BD64" i="31" s="1"/>
  <c r="AY64" i="31"/>
  <c r="P113" i="21"/>
  <c r="AY61" i="31"/>
  <c r="P161" i="21"/>
  <c r="BD91" i="31" s="1"/>
  <c r="P153" i="21"/>
  <c r="BD86" i="31" s="1"/>
  <c r="P141" i="21"/>
  <c r="BD76" i="31" s="1"/>
  <c r="AY76" i="31"/>
  <c r="P137" i="21"/>
  <c r="BD73" i="31" s="1"/>
  <c r="AY73" i="31"/>
  <c r="P129" i="21"/>
  <c r="BD69" i="31" s="1"/>
  <c r="AY69" i="31"/>
  <c r="P121" i="21"/>
  <c r="AY66" i="31"/>
  <c r="P123" i="21"/>
  <c r="BD66" i="31" s="1"/>
  <c r="AY65" i="31"/>
  <c r="P119" i="21"/>
  <c r="BD65" i="31" s="1"/>
  <c r="AY63" i="31"/>
  <c r="P115" i="21"/>
  <c r="BD63" i="31" s="1"/>
  <c r="P111" i="21"/>
  <c r="AY60" i="31"/>
  <c r="P107" i="21"/>
  <c r="BD60" i="31" s="1"/>
  <c r="P103" i="21"/>
  <c r="P99" i="21"/>
  <c r="P95" i="21"/>
  <c r="P91" i="21"/>
  <c r="BD55" i="31" s="1"/>
  <c r="P87" i="21"/>
  <c r="E52" i="21"/>
  <c r="D50" i="22"/>
  <c r="E50" i="21"/>
  <c r="D48" i="22"/>
  <c r="E48" i="21"/>
  <c r="D46" i="22"/>
  <c r="E46" i="21"/>
  <c r="D44" i="22"/>
  <c r="E44" i="21"/>
  <c r="D42" i="22"/>
  <c r="E42" i="21"/>
  <c r="D40" i="22"/>
  <c r="E40" i="21"/>
  <c r="D38" i="22"/>
  <c r="E38" i="21"/>
  <c r="D36" i="22"/>
  <c r="E36" i="21"/>
  <c r="D34" i="22"/>
  <c r="E34" i="21"/>
  <c r="D32" i="22"/>
  <c r="E32" i="21"/>
  <c r="D30" i="22"/>
  <c r="E30" i="21"/>
  <c r="D28" i="22"/>
  <c r="E28" i="21"/>
  <c r="D26" i="22"/>
  <c r="E26" i="21"/>
  <c r="D24" i="22"/>
  <c r="E24" i="21"/>
  <c r="D22" i="22"/>
  <c r="E22" i="21"/>
  <c r="D20" i="22"/>
  <c r="E20" i="21"/>
  <c r="D18" i="22"/>
  <c r="E18" i="21"/>
  <c r="D16" i="22"/>
  <c r="E16" i="21"/>
  <c r="D14" i="22"/>
  <c r="E14" i="21"/>
  <c r="D12" i="22"/>
  <c r="E12" i="21"/>
  <c r="D10" i="22"/>
  <c r="T34" i="12"/>
  <c r="T88" i="12"/>
  <c r="T100" i="12"/>
  <c r="R162" i="12"/>
  <c r="R163" i="12" s="1"/>
  <c r="T163" i="12"/>
  <c r="B8" i="22"/>
  <c r="D181" i="22"/>
  <c r="B180" i="22"/>
  <c r="D177" i="22"/>
  <c r="B176" i="22"/>
  <c r="D173" i="22"/>
  <c r="B172" i="22"/>
  <c r="D169" i="22"/>
  <c r="B168" i="22"/>
  <c r="D165" i="22"/>
  <c r="B164" i="22"/>
  <c r="D163" i="22"/>
  <c r="D161" i="22"/>
  <c r="D159" i="22"/>
  <c r="D157" i="22"/>
  <c r="D155" i="22"/>
  <c r="D153" i="22"/>
  <c r="D151" i="22"/>
  <c r="D149" i="22"/>
  <c r="D147" i="22"/>
  <c r="D145" i="22"/>
  <c r="D143" i="22"/>
  <c r="D141" i="22"/>
  <c r="D139" i="22"/>
  <c r="D137" i="22"/>
  <c r="D134" i="22"/>
  <c r="D132" i="22"/>
  <c r="D130" i="22"/>
  <c r="D127" i="22"/>
  <c r="D123" i="22"/>
  <c r="D119" i="22"/>
  <c r="D115" i="22"/>
  <c r="D111" i="22"/>
  <c r="D107" i="22"/>
  <c r="D103" i="22"/>
  <c r="D99" i="22"/>
  <c r="D95" i="22"/>
  <c r="D91" i="22"/>
  <c r="D87" i="22"/>
  <c r="D83" i="22"/>
  <c r="D79" i="22"/>
  <c r="D75" i="22"/>
  <c r="D71" i="22"/>
  <c r="D67" i="22"/>
  <c r="D63" i="22"/>
  <c r="D59" i="22"/>
  <c r="D55" i="22"/>
  <c r="D51" i="22"/>
  <c r="D189" i="21"/>
  <c r="D187" i="21"/>
  <c r="D185" i="21"/>
  <c r="D183" i="21"/>
  <c r="C182" i="22"/>
  <c r="D181" i="21"/>
  <c r="C180" i="22"/>
  <c r="D179" i="21"/>
  <c r="D177" i="21"/>
  <c r="C176" i="22"/>
  <c r="D175" i="21"/>
  <c r="C174" i="22"/>
  <c r="D173" i="21"/>
  <c r="C172" i="22"/>
  <c r="D171" i="21"/>
  <c r="C170" i="22"/>
  <c r="D169" i="21"/>
  <c r="C168" i="22"/>
  <c r="D165" i="21"/>
  <c r="C164" i="22"/>
  <c r="D164" i="21"/>
  <c r="C163" i="22"/>
  <c r="B163" i="21"/>
  <c r="B162" i="22"/>
  <c r="D162" i="21"/>
  <c r="C161" i="22"/>
  <c r="B161" i="21"/>
  <c r="B160" i="22"/>
  <c r="D160" i="21"/>
  <c r="C159" i="22"/>
  <c r="B159" i="21"/>
  <c r="B158" i="22"/>
  <c r="C157" i="22"/>
  <c r="D158" i="21"/>
  <c r="B157" i="21"/>
  <c r="B156" i="22"/>
  <c r="D156" i="21"/>
  <c r="C155" i="22"/>
  <c r="B155" i="21"/>
  <c r="B154" i="22"/>
  <c r="D154" i="21"/>
  <c r="C153" i="22"/>
  <c r="B153" i="21"/>
  <c r="B152" i="22"/>
  <c r="D152" i="21"/>
  <c r="C151" i="22"/>
  <c r="B151" i="21"/>
  <c r="B150" i="22"/>
  <c r="D150" i="21"/>
  <c r="C149" i="22"/>
  <c r="B149" i="21"/>
  <c r="B148" i="22"/>
  <c r="D148" i="21"/>
  <c r="C147" i="22"/>
  <c r="B147" i="21"/>
  <c r="B146" i="22"/>
  <c r="D146" i="21"/>
  <c r="C145" i="22"/>
  <c r="B145" i="21"/>
  <c r="B144" i="22"/>
  <c r="D144" i="21"/>
  <c r="C143" i="22"/>
  <c r="B143" i="21"/>
  <c r="B142" i="22"/>
  <c r="D142" i="21"/>
  <c r="C141" i="22"/>
  <c r="B141" i="21"/>
  <c r="B140" i="22"/>
  <c r="D140" i="21"/>
  <c r="C139" i="22"/>
  <c r="B139" i="21"/>
  <c r="B138" i="22"/>
  <c r="D138" i="21"/>
  <c r="C137" i="22"/>
  <c r="B137" i="21"/>
  <c r="B136" i="22"/>
  <c r="D136" i="21"/>
  <c r="C134" i="22"/>
  <c r="B135" i="21"/>
  <c r="B133" i="22"/>
  <c r="D134" i="21"/>
  <c r="C132" i="22"/>
  <c r="B133" i="21"/>
  <c r="B131" i="22"/>
  <c r="D132" i="21"/>
  <c r="C130" i="22"/>
  <c r="B131" i="21"/>
  <c r="B129" i="22"/>
  <c r="D130" i="21"/>
  <c r="C128" i="22"/>
  <c r="B129" i="21"/>
  <c r="B127" i="22"/>
  <c r="D128" i="21"/>
  <c r="C126" i="22"/>
  <c r="B127" i="21"/>
  <c r="B125" i="22"/>
  <c r="D126" i="21"/>
  <c r="C124" i="22"/>
  <c r="B125" i="21"/>
  <c r="B123" i="22"/>
  <c r="D124" i="21"/>
  <c r="C122" i="22"/>
  <c r="B123" i="21"/>
  <c r="B121" i="22"/>
  <c r="D122" i="21"/>
  <c r="C120" i="22"/>
  <c r="B121" i="21"/>
  <c r="B119" i="22"/>
  <c r="D120" i="21"/>
  <c r="C118" i="22"/>
  <c r="B119" i="21"/>
  <c r="B117" i="22"/>
  <c r="D118" i="21"/>
  <c r="C116" i="22"/>
  <c r="B117" i="21"/>
  <c r="B115" i="22"/>
  <c r="D116" i="21"/>
  <c r="C114" i="22"/>
  <c r="B115" i="21"/>
  <c r="B113" i="22"/>
  <c r="D114" i="21"/>
  <c r="C112" i="22"/>
  <c r="B113" i="21"/>
  <c r="B111" i="22"/>
  <c r="D112" i="21"/>
  <c r="C110" i="22"/>
  <c r="B111" i="21"/>
  <c r="B109" i="22"/>
  <c r="D110" i="21"/>
  <c r="C108" i="22"/>
  <c r="B109" i="21"/>
  <c r="B107" i="22"/>
  <c r="D108" i="21"/>
  <c r="C106" i="22"/>
  <c r="B107" i="21"/>
  <c r="B105" i="22"/>
  <c r="D106" i="21"/>
  <c r="C104" i="22"/>
  <c r="B105" i="21"/>
  <c r="B103" i="22"/>
  <c r="D104" i="21"/>
  <c r="C102" i="22"/>
  <c r="B103" i="21"/>
  <c r="B101" i="22"/>
  <c r="D102" i="21"/>
  <c r="C100" i="22"/>
  <c r="B101" i="21"/>
  <c r="B99" i="22"/>
  <c r="D100" i="21"/>
  <c r="C98" i="22"/>
  <c r="B99" i="21"/>
  <c r="B97" i="22"/>
  <c r="D98" i="21"/>
  <c r="C96" i="22"/>
  <c r="B97" i="21"/>
  <c r="B95" i="22"/>
  <c r="D96" i="21"/>
  <c r="C94" i="22"/>
  <c r="B95" i="21"/>
  <c r="B93" i="22"/>
  <c r="D94" i="21"/>
  <c r="C92" i="22"/>
  <c r="B93" i="21"/>
  <c r="B91" i="22"/>
  <c r="D92" i="21"/>
  <c r="C90" i="22"/>
  <c r="B91" i="21"/>
  <c r="B89" i="22"/>
  <c r="D90" i="21"/>
  <c r="C88" i="22"/>
  <c r="B89" i="21"/>
  <c r="B87" i="22"/>
  <c r="D88" i="21"/>
  <c r="C86" i="22"/>
  <c r="B87" i="21"/>
  <c r="B85" i="22"/>
  <c r="D86" i="21"/>
  <c r="C84" i="22"/>
  <c r="B85" i="21"/>
  <c r="B83" i="22"/>
  <c r="D84" i="21"/>
  <c r="C82" i="22"/>
  <c r="B83" i="21"/>
  <c r="B81" i="22"/>
  <c r="D82" i="21"/>
  <c r="C80" i="22"/>
  <c r="B81" i="21"/>
  <c r="B79" i="22"/>
  <c r="D80" i="21"/>
  <c r="C78" i="22"/>
  <c r="B79" i="21"/>
  <c r="B77" i="22"/>
  <c r="D78" i="21"/>
  <c r="C76" i="22"/>
  <c r="B77" i="21"/>
  <c r="B75" i="22"/>
  <c r="D76" i="21"/>
  <c r="C74" i="22"/>
  <c r="B75" i="21"/>
  <c r="B73" i="22"/>
  <c r="D74" i="21"/>
  <c r="C72" i="22"/>
  <c r="B73" i="21"/>
  <c r="B71" i="22"/>
  <c r="D72" i="21"/>
  <c r="C70" i="22"/>
  <c r="B71" i="21"/>
  <c r="B69" i="22"/>
  <c r="D70" i="21"/>
  <c r="C68" i="22"/>
  <c r="B69" i="21"/>
  <c r="B67" i="22"/>
  <c r="D68" i="21"/>
  <c r="C66" i="22"/>
  <c r="B67" i="21"/>
  <c r="B65" i="22"/>
  <c r="D66" i="21"/>
  <c r="C64" i="22"/>
  <c r="B65" i="21"/>
  <c r="B63" i="22"/>
  <c r="D64" i="21"/>
  <c r="C62" i="22"/>
  <c r="B63" i="21"/>
  <c r="B61" i="22"/>
  <c r="D62" i="21"/>
  <c r="C60" i="22"/>
  <c r="B61" i="21"/>
  <c r="B59" i="22"/>
  <c r="D60" i="21"/>
  <c r="C58" i="22"/>
  <c r="B59" i="21"/>
  <c r="B57" i="22"/>
  <c r="D58" i="21"/>
  <c r="C56" i="22"/>
  <c r="B57" i="21"/>
  <c r="B55" i="22"/>
  <c r="D56" i="21"/>
  <c r="C54" i="22"/>
  <c r="B55" i="21"/>
  <c r="B53" i="22"/>
  <c r="D54" i="21"/>
  <c r="C52" i="22"/>
  <c r="B53" i="21"/>
  <c r="B51" i="22"/>
  <c r="D52" i="21"/>
  <c r="C50" i="22"/>
  <c r="B51" i="21"/>
  <c r="B49" i="22"/>
  <c r="D50" i="21"/>
  <c r="C48" i="22"/>
  <c r="B49" i="21"/>
  <c r="B47" i="22"/>
  <c r="D48" i="21"/>
  <c r="C46" i="22"/>
  <c r="B47" i="21"/>
  <c r="B45" i="22"/>
  <c r="D46" i="21"/>
  <c r="C44" i="22"/>
  <c r="B45" i="21"/>
  <c r="B43" i="22"/>
  <c r="D44" i="21"/>
  <c r="C42" i="22"/>
  <c r="B43" i="21"/>
  <c r="B41" i="22"/>
  <c r="D42" i="21"/>
  <c r="C40" i="22"/>
  <c r="B41" i="21"/>
  <c r="B39" i="22"/>
  <c r="D40" i="21"/>
  <c r="C38" i="22"/>
  <c r="B39" i="21"/>
  <c r="B37" i="22"/>
  <c r="D38" i="21"/>
  <c r="C36" i="22"/>
  <c r="B37" i="21"/>
  <c r="B35" i="22"/>
  <c r="D36" i="21"/>
  <c r="C34" i="22"/>
  <c r="B35" i="21"/>
  <c r="B33" i="22"/>
  <c r="D34" i="21"/>
  <c r="C32" i="22"/>
  <c r="B33" i="21"/>
  <c r="B31" i="22"/>
  <c r="D32" i="21"/>
  <c r="C30" i="22"/>
  <c r="B31" i="21"/>
  <c r="B29" i="22"/>
  <c r="D30" i="21"/>
  <c r="C28" i="22"/>
  <c r="B29" i="21"/>
  <c r="B27" i="22"/>
  <c r="D28" i="21"/>
  <c r="C26" i="22"/>
  <c r="B27" i="21"/>
  <c r="B25" i="22"/>
  <c r="D26" i="21"/>
  <c r="C24" i="22"/>
  <c r="B25" i="21"/>
  <c r="B23" i="22"/>
  <c r="D24" i="21"/>
  <c r="C22" i="22"/>
  <c r="B23" i="21"/>
  <c r="B21" i="22"/>
  <c r="D22" i="21"/>
  <c r="C20" i="22"/>
  <c r="B21" i="21"/>
  <c r="B19" i="22"/>
  <c r="D20" i="21"/>
  <c r="C18" i="22"/>
  <c r="B19" i="21"/>
  <c r="B17" i="22"/>
  <c r="D18" i="21"/>
  <c r="C16" i="22"/>
  <c r="B17" i="21"/>
  <c r="B15" i="22"/>
  <c r="D16" i="21"/>
  <c r="C14" i="22"/>
  <c r="B15" i="21"/>
  <c r="B13" i="22"/>
  <c r="D14" i="21"/>
  <c r="C12" i="22"/>
  <c r="B13" i="21"/>
  <c r="B11" i="22"/>
  <c r="D12" i="21"/>
  <c r="C10" i="22"/>
  <c r="B11" i="21"/>
  <c r="B9" i="22"/>
  <c r="D188" i="22"/>
  <c r="D187" i="22"/>
  <c r="D186" i="22"/>
  <c r="D185" i="22"/>
  <c r="D184" i="22"/>
  <c r="D183" i="22"/>
  <c r="D182" i="22"/>
  <c r="B181" i="22"/>
  <c r="D178" i="22"/>
  <c r="B177" i="22"/>
  <c r="D174" i="22"/>
  <c r="B173" i="22"/>
  <c r="D170" i="22"/>
  <c r="B169" i="22"/>
  <c r="B165" i="22"/>
  <c r="D126" i="22"/>
  <c r="D122" i="22"/>
  <c r="D118" i="22"/>
  <c r="D114" i="22"/>
  <c r="D110" i="22"/>
  <c r="D106" i="22"/>
  <c r="D102" i="22"/>
  <c r="D98" i="22"/>
  <c r="D94" i="22"/>
  <c r="D90" i="22"/>
  <c r="D86" i="22"/>
  <c r="D82" i="22"/>
  <c r="D78" i="22"/>
  <c r="D74" i="22"/>
  <c r="D70" i="22"/>
  <c r="D66" i="22"/>
  <c r="D62" i="22"/>
  <c r="D58" i="22"/>
  <c r="D54" i="22"/>
  <c r="D10" i="21"/>
  <c r="E51" i="21"/>
  <c r="D49" i="22"/>
  <c r="E49" i="21"/>
  <c r="D47" i="22"/>
  <c r="E47" i="21"/>
  <c r="D45" i="22"/>
  <c r="E45" i="21"/>
  <c r="D43" i="22"/>
  <c r="E43" i="21"/>
  <c r="D41" i="22"/>
  <c r="E41" i="21"/>
  <c r="D39" i="22"/>
  <c r="E39" i="21"/>
  <c r="D37" i="22"/>
  <c r="E37" i="21"/>
  <c r="D35" i="22"/>
  <c r="E35" i="21"/>
  <c r="D33" i="22"/>
  <c r="E33" i="21"/>
  <c r="D31" i="22"/>
  <c r="E31" i="21"/>
  <c r="D29" i="22"/>
  <c r="E29" i="21"/>
  <c r="D27" i="22"/>
  <c r="E27" i="21"/>
  <c r="D25" i="22"/>
  <c r="E25" i="21"/>
  <c r="D23" i="22"/>
  <c r="E23" i="21"/>
  <c r="D21" i="22"/>
  <c r="E21" i="21"/>
  <c r="D19" i="22"/>
  <c r="E19" i="21"/>
  <c r="D17" i="22"/>
  <c r="E17" i="21"/>
  <c r="D15" i="22"/>
  <c r="E15" i="21"/>
  <c r="D13" i="22"/>
  <c r="E13" i="21"/>
  <c r="D11" i="22"/>
  <c r="E11" i="21"/>
  <c r="D9" i="22"/>
  <c r="T22" i="12"/>
  <c r="T23" i="12"/>
  <c r="T79" i="12"/>
  <c r="T85" i="12"/>
  <c r="T95" i="12"/>
  <c r="T103" i="12"/>
  <c r="T121" i="12"/>
  <c r="T134" i="12"/>
  <c r="T138" i="12"/>
  <c r="S179" i="12"/>
  <c r="AF107" i="31" s="1"/>
  <c r="AE107" i="31"/>
  <c r="D8" i="22"/>
  <c r="C188" i="22"/>
  <c r="C186" i="22"/>
  <c r="C184" i="22"/>
  <c r="B182" i="22"/>
  <c r="D179" i="22"/>
  <c r="D175" i="22"/>
  <c r="B174" i="22"/>
  <c r="D171" i="22"/>
  <c r="B170" i="22"/>
  <c r="D167" i="22"/>
  <c r="D162" i="22"/>
  <c r="D160" i="22"/>
  <c r="D158" i="22"/>
  <c r="D156" i="22"/>
  <c r="D154" i="22"/>
  <c r="D152" i="22"/>
  <c r="D150" i="22"/>
  <c r="D148" i="22"/>
  <c r="D146" i="22"/>
  <c r="D144" i="22"/>
  <c r="D142" i="22"/>
  <c r="D140" i="22"/>
  <c r="D138" i="22"/>
  <c r="D136" i="22"/>
  <c r="D133" i="22"/>
  <c r="D131" i="22"/>
  <c r="D129" i="22"/>
  <c r="D125" i="22"/>
  <c r="D121" i="22"/>
  <c r="D117" i="22"/>
  <c r="D113" i="22"/>
  <c r="D109" i="22"/>
  <c r="D105" i="22"/>
  <c r="D101" i="22"/>
  <c r="D97" i="22"/>
  <c r="D93" i="22"/>
  <c r="D89" i="22"/>
  <c r="D85" i="22"/>
  <c r="D81" i="22"/>
  <c r="D77" i="22"/>
  <c r="D73" i="22"/>
  <c r="D69" i="22"/>
  <c r="D65" i="22"/>
  <c r="D61" i="22"/>
  <c r="D57" i="22"/>
  <c r="D53" i="22"/>
  <c r="D188" i="21"/>
  <c r="D186" i="21"/>
  <c r="D184" i="21"/>
  <c r="D182" i="21"/>
  <c r="C181" i="22"/>
  <c r="D180" i="21"/>
  <c r="D178" i="21"/>
  <c r="C177" i="22"/>
  <c r="D176" i="21"/>
  <c r="C175" i="22"/>
  <c r="D174" i="21"/>
  <c r="C173" i="22"/>
  <c r="C171" i="22"/>
  <c r="D172" i="21"/>
  <c r="D170" i="21"/>
  <c r="C169" i="22"/>
  <c r="D168" i="21"/>
  <c r="C167" i="22"/>
  <c r="D166" i="21"/>
  <c r="C165" i="22"/>
  <c r="B164" i="21"/>
  <c r="B163" i="22"/>
  <c r="D163" i="21"/>
  <c r="C162" i="22"/>
  <c r="B162" i="21"/>
  <c r="B161" i="22"/>
  <c r="D161" i="21"/>
  <c r="C160" i="22"/>
  <c r="B160" i="21"/>
  <c r="B159" i="22"/>
  <c r="D159" i="21"/>
  <c r="C158" i="22"/>
  <c r="B158" i="21"/>
  <c r="B157" i="22"/>
  <c r="D157" i="21"/>
  <c r="C156" i="22"/>
  <c r="B156" i="21"/>
  <c r="B155" i="22"/>
  <c r="D155" i="21"/>
  <c r="C154" i="22"/>
  <c r="B154" i="21"/>
  <c r="B153" i="22"/>
  <c r="D153" i="21"/>
  <c r="C152" i="22"/>
  <c r="B152" i="21"/>
  <c r="B151" i="22"/>
  <c r="D151" i="21"/>
  <c r="C150" i="22"/>
  <c r="B150" i="21"/>
  <c r="B149" i="22"/>
  <c r="D149" i="21"/>
  <c r="C148" i="22"/>
  <c r="B148" i="21"/>
  <c r="B147" i="22"/>
  <c r="D147" i="21"/>
  <c r="C146" i="22"/>
  <c r="B146" i="21"/>
  <c r="B145" i="22"/>
  <c r="D145" i="21"/>
  <c r="C144" i="22"/>
  <c r="B144" i="21"/>
  <c r="B143" i="22"/>
  <c r="D143" i="21"/>
  <c r="C142" i="22"/>
  <c r="B142" i="21"/>
  <c r="B141" i="22"/>
  <c r="D141" i="21"/>
  <c r="C140" i="22"/>
  <c r="B140" i="21"/>
  <c r="B139" i="22"/>
  <c r="D139" i="21"/>
  <c r="C138" i="22"/>
  <c r="B138" i="21"/>
  <c r="B137" i="22"/>
  <c r="D137" i="21"/>
  <c r="C136" i="22"/>
  <c r="B136" i="21"/>
  <c r="B134" i="22"/>
  <c r="D135" i="21"/>
  <c r="C133" i="22"/>
  <c r="B134" i="21"/>
  <c r="B132" i="22"/>
  <c r="D133" i="21"/>
  <c r="C131" i="22"/>
  <c r="B132" i="21"/>
  <c r="B130" i="22"/>
  <c r="D131" i="21"/>
  <c r="C129" i="22"/>
  <c r="B130" i="21"/>
  <c r="B128" i="22"/>
  <c r="D129" i="21"/>
  <c r="C127" i="22"/>
  <c r="B128" i="21"/>
  <c r="B126" i="22"/>
  <c r="D127" i="21"/>
  <c r="C125" i="22"/>
  <c r="B126" i="21"/>
  <c r="B124" i="22"/>
  <c r="D125" i="21"/>
  <c r="C123" i="22"/>
  <c r="B124" i="21"/>
  <c r="B122" i="22"/>
  <c r="D123" i="21"/>
  <c r="C121" i="22"/>
  <c r="B122" i="21"/>
  <c r="B120" i="22"/>
  <c r="D121" i="21"/>
  <c r="C119" i="22"/>
  <c r="B120" i="21"/>
  <c r="B118" i="22"/>
  <c r="D119" i="21"/>
  <c r="C117" i="22"/>
  <c r="B118" i="21"/>
  <c r="B116" i="22"/>
  <c r="D117" i="21"/>
  <c r="C115" i="22"/>
  <c r="B116" i="21"/>
  <c r="B114" i="22"/>
  <c r="D115" i="21"/>
  <c r="C113" i="22"/>
  <c r="B114" i="21"/>
  <c r="B112" i="22"/>
  <c r="D113" i="21"/>
  <c r="C111" i="22"/>
  <c r="B112" i="21"/>
  <c r="B110" i="22"/>
  <c r="D111" i="21"/>
  <c r="C109" i="22"/>
  <c r="B110" i="21"/>
  <c r="B108" i="22"/>
  <c r="D109" i="21"/>
  <c r="C107" i="22"/>
  <c r="B108" i="21"/>
  <c r="B106" i="22"/>
  <c r="D107" i="21"/>
  <c r="C105" i="22"/>
  <c r="B106" i="21"/>
  <c r="B104" i="22"/>
  <c r="D105" i="21"/>
  <c r="C103" i="22"/>
  <c r="B104" i="21"/>
  <c r="B102" i="22"/>
  <c r="D103" i="21"/>
  <c r="C101" i="22"/>
  <c r="B102" i="21"/>
  <c r="B100" i="22"/>
  <c r="D101" i="21"/>
  <c r="C99" i="22"/>
  <c r="B100" i="21"/>
  <c r="B98" i="22"/>
  <c r="D99" i="21"/>
  <c r="C97" i="22"/>
  <c r="B98" i="21"/>
  <c r="B96" i="22"/>
  <c r="D97" i="21"/>
  <c r="C95" i="22"/>
  <c r="B96" i="21"/>
  <c r="B94" i="22"/>
  <c r="D95" i="21"/>
  <c r="C93" i="22"/>
  <c r="B94" i="21"/>
  <c r="B92" i="22"/>
  <c r="D93" i="21"/>
  <c r="C91" i="22"/>
  <c r="B92" i="21"/>
  <c r="B90" i="22"/>
  <c r="D91" i="21"/>
  <c r="C89" i="22"/>
  <c r="B90" i="21"/>
  <c r="B88" i="22"/>
  <c r="D89" i="21"/>
  <c r="C87" i="22"/>
  <c r="B88" i="21"/>
  <c r="B86" i="22"/>
  <c r="D87" i="21"/>
  <c r="C85" i="22"/>
  <c r="B86" i="21"/>
  <c r="B84" i="22"/>
  <c r="D85" i="21"/>
  <c r="C83" i="22"/>
  <c r="B84" i="21"/>
  <c r="B82" i="22"/>
  <c r="D83" i="21"/>
  <c r="C81" i="22"/>
  <c r="B82" i="21"/>
  <c r="B80" i="22"/>
  <c r="D81" i="21"/>
  <c r="C79" i="22"/>
  <c r="B80" i="21"/>
  <c r="B78" i="22"/>
  <c r="D79" i="21"/>
  <c r="C77" i="22"/>
  <c r="B78" i="21"/>
  <c r="B76" i="22"/>
  <c r="D77" i="21"/>
  <c r="C75" i="22"/>
  <c r="B76" i="21"/>
  <c r="B74" i="22"/>
  <c r="D75" i="21"/>
  <c r="C73" i="22"/>
  <c r="B74" i="21"/>
  <c r="B72" i="22"/>
  <c r="D73" i="21"/>
  <c r="C71" i="22"/>
  <c r="B72" i="21"/>
  <c r="B70" i="22"/>
  <c r="D71" i="21"/>
  <c r="C69" i="22"/>
  <c r="B70" i="21"/>
  <c r="B68" i="22"/>
  <c r="D69" i="21"/>
  <c r="C67" i="22"/>
  <c r="B68" i="21"/>
  <c r="B66" i="22"/>
  <c r="D67" i="21"/>
  <c r="C65" i="22"/>
  <c r="B66" i="21"/>
  <c r="B64" i="22"/>
  <c r="D65" i="21"/>
  <c r="C63" i="22"/>
  <c r="B64" i="21"/>
  <c r="B62" i="22"/>
  <c r="D63" i="21"/>
  <c r="C61" i="22"/>
  <c r="B62" i="21"/>
  <c r="B60" i="22"/>
  <c r="D61" i="21"/>
  <c r="C59" i="22"/>
  <c r="B60" i="21"/>
  <c r="B58" i="22"/>
  <c r="D59" i="21"/>
  <c r="C57" i="22"/>
  <c r="B58" i="21"/>
  <c r="B56" i="22"/>
  <c r="D57" i="21"/>
  <c r="C55" i="22"/>
  <c r="B56" i="21"/>
  <c r="B54" i="22"/>
  <c r="D55" i="21"/>
  <c r="C53" i="22"/>
  <c r="B54" i="21"/>
  <c r="B52" i="22"/>
  <c r="D53" i="21"/>
  <c r="C51" i="22"/>
  <c r="B52" i="21"/>
  <c r="B50" i="22"/>
  <c r="D51" i="21"/>
  <c r="C49" i="22"/>
  <c r="B50" i="21"/>
  <c r="B48" i="22"/>
  <c r="D49" i="21"/>
  <c r="C47" i="22"/>
  <c r="B48" i="21"/>
  <c r="B46" i="22"/>
  <c r="D47" i="21"/>
  <c r="C45" i="22"/>
  <c r="B46" i="21"/>
  <c r="B44" i="22"/>
  <c r="D45" i="21"/>
  <c r="C43" i="22"/>
  <c r="B44" i="21"/>
  <c r="B42" i="22"/>
  <c r="D43" i="21"/>
  <c r="C41" i="22"/>
  <c r="B42" i="21"/>
  <c r="B40" i="22"/>
  <c r="D41" i="21"/>
  <c r="C39" i="22"/>
  <c r="B40" i="21"/>
  <c r="B38" i="22"/>
  <c r="D39" i="21"/>
  <c r="C37" i="22"/>
  <c r="B38" i="21"/>
  <c r="B36" i="22"/>
  <c r="D37" i="21"/>
  <c r="C35" i="22"/>
  <c r="B36" i="21"/>
  <c r="B34" i="22"/>
  <c r="D35" i="21"/>
  <c r="C33" i="22"/>
  <c r="B34" i="21"/>
  <c r="B32" i="22"/>
  <c r="D33" i="21"/>
  <c r="C31" i="22"/>
  <c r="B32" i="21"/>
  <c r="B30" i="22"/>
  <c r="D31" i="21"/>
  <c r="C29" i="22"/>
  <c r="B30" i="21"/>
  <c r="B28" i="22"/>
  <c r="D29" i="21"/>
  <c r="C27" i="22"/>
  <c r="B28" i="21"/>
  <c r="B26" i="22"/>
  <c r="D27" i="21"/>
  <c r="C25" i="22"/>
  <c r="B26" i="21"/>
  <c r="B24" i="22"/>
  <c r="D25" i="21"/>
  <c r="C23" i="22"/>
  <c r="B24" i="21"/>
  <c r="B22" i="22"/>
  <c r="D23" i="21"/>
  <c r="C21" i="22"/>
  <c r="B22" i="21"/>
  <c r="B20" i="22"/>
  <c r="D21" i="21"/>
  <c r="C19" i="22"/>
  <c r="B20" i="21"/>
  <c r="B18" i="22"/>
  <c r="D19" i="21"/>
  <c r="C17" i="22"/>
  <c r="B18" i="21"/>
  <c r="B16" i="22"/>
  <c r="D17" i="21"/>
  <c r="C15" i="22"/>
  <c r="B16" i="21"/>
  <c r="B14" i="22"/>
  <c r="D15" i="21"/>
  <c r="C13" i="22"/>
  <c r="B14" i="21"/>
  <c r="B12" i="22"/>
  <c r="D13" i="21"/>
  <c r="C11" i="22"/>
  <c r="B12" i="21"/>
  <c r="B10" i="22"/>
  <c r="D11" i="21"/>
  <c r="C9" i="22"/>
  <c r="B188" i="22"/>
  <c r="B187" i="22"/>
  <c r="B186" i="22"/>
  <c r="B185" i="22"/>
  <c r="B184" i="22"/>
  <c r="B183" i="22"/>
  <c r="D180" i="22"/>
  <c r="D176" i="22"/>
  <c r="B175" i="22"/>
  <c r="D172" i="22"/>
  <c r="B171" i="22"/>
  <c r="D168" i="22"/>
  <c r="B167" i="22"/>
  <c r="D164" i="22"/>
  <c r="D128" i="22"/>
  <c r="D124" i="22"/>
  <c r="D120" i="22"/>
  <c r="D116" i="22"/>
  <c r="D112" i="22"/>
  <c r="D108" i="22"/>
  <c r="D104" i="22"/>
  <c r="D100" i="22"/>
  <c r="D96" i="22"/>
  <c r="D92" i="22"/>
  <c r="D88" i="22"/>
  <c r="D84" i="22"/>
  <c r="D80" i="22"/>
  <c r="D76" i="22"/>
  <c r="D72" i="22"/>
  <c r="D68" i="22"/>
  <c r="D64" i="22"/>
  <c r="D60" i="22"/>
  <c r="D56" i="22"/>
  <c r="D52" i="22"/>
  <c r="S103" i="31"/>
  <c r="T103" i="31" s="1"/>
  <c r="S47" i="31"/>
  <c r="S39" i="31"/>
  <c r="S14" i="31"/>
  <c r="T14" i="31" s="1"/>
  <c r="S30" i="31"/>
  <c r="T30" i="31" s="1"/>
  <c r="S25" i="31"/>
  <c r="O14" i="31"/>
  <c r="S107" i="31"/>
  <c r="T107" i="31" s="1"/>
  <c r="S87" i="31"/>
  <c r="S75" i="31"/>
  <c r="S45" i="31"/>
  <c r="S40" i="31"/>
  <c r="T40" i="31" s="1"/>
  <c r="S36" i="31"/>
  <c r="T36" i="31" s="1"/>
  <c r="S32" i="31"/>
  <c r="S18" i="31"/>
  <c r="S106" i="31"/>
  <c r="S42" i="31"/>
  <c r="T42" i="31" s="1"/>
  <c r="S16" i="31"/>
  <c r="S13" i="31"/>
  <c r="S11" i="31"/>
  <c r="S34" i="31"/>
  <c r="T34" i="31" s="1"/>
  <c r="S15" i="31"/>
  <c r="O12" i="31"/>
  <c r="S104" i="31"/>
  <c r="S105" i="31"/>
  <c r="T105" i="31" s="1"/>
  <c r="R103" i="31"/>
  <c r="S100" i="31"/>
  <c r="S95" i="31"/>
  <c r="S90" i="31"/>
  <c r="T90" i="31" s="1"/>
  <c r="S83" i="31"/>
  <c r="S68" i="31"/>
  <c r="S62" i="31"/>
  <c r="T62" i="31" s="1"/>
  <c r="S58" i="31"/>
  <c r="T58" i="31" s="1"/>
  <c r="S54" i="31"/>
  <c r="S50" i="31"/>
  <c r="S37" i="31"/>
  <c r="T37" i="31" s="1"/>
  <c r="S31" i="31"/>
  <c r="T31" i="31" s="1"/>
  <c r="S27" i="31"/>
  <c r="S22" i="31"/>
  <c r="S19" i="31"/>
  <c r="T19" i="31" s="1"/>
  <c r="R67" i="12"/>
  <c r="R68" i="12" s="1"/>
  <c r="T70" i="12"/>
  <c r="R72" i="12"/>
  <c r="U112" i="12"/>
  <c r="U129" i="12"/>
  <c r="U145" i="12"/>
  <c r="AH85" i="31" s="1"/>
  <c r="U161" i="12"/>
  <c r="AH97" i="31" s="1"/>
  <c r="R165" i="12"/>
  <c r="R173" i="12"/>
  <c r="R174" i="12" s="1"/>
  <c r="R6" i="12"/>
  <c r="AE10" i="31" s="1"/>
  <c r="T6" i="12"/>
  <c r="AG10" i="31" s="1"/>
  <c r="U10" i="12"/>
  <c r="S10" i="12"/>
  <c r="U14" i="12"/>
  <c r="S14" i="12"/>
  <c r="S16" i="12"/>
  <c r="AF16" i="31" s="1"/>
  <c r="U16" i="12"/>
  <c r="U26" i="12"/>
  <c r="S26" i="12"/>
  <c r="S28" i="12"/>
  <c r="U28" i="12"/>
  <c r="S32" i="12"/>
  <c r="U32" i="12"/>
  <c r="T36" i="12"/>
  <c r="T40" i="12"/>
  <c r="R40" i="12"/>
  <c r="R41" i="12" s="1"/>
  <c r="S44" i="12"/>
  <c r="AF32" i="31" s="1"/>
  <c r="U44" i="12"/>
  <c r="AH32" i="31" s="1"/>
  <c r="U46" i="12"/>
  <c r="S46" i="12"/>
  <c r="T50" i="12"/>
  <c r="R52" i="12"/>
  <c r="T52" i="12"/>
  <c r="U62" i="12"/>
  <c r="S62" i="12"/>
  <c r="R64" i="12"/>
  <c r="T64" i="12"/>
  <c r="T66" i="12"/>
  <c r="R66" i="12"/>
  <c r="R74" i="12"/>
  <c r="T74" i="12"/>
  <c r="T75" i="12" s="1"/>
  <c r="T84" i="12"/>
  <c r="S104" i="12"/>
  <c r="U104" i="12"/>
  <c r="T118" i="12"/>
  <c r="S131" i="12"/>
  <c r="AF75" i="31" s="1"/>
  <c r="U131" i="12"/>
  <c r="AH75" i="31" s="1"/>
  <c r="R133" i="12"/>
  <c r="R134" i="12" s="1"/>
  <c r="T133" i="12"/>
  <c r="S139" i="12"/>
  <c r="U139" i="12"/>
  <c r="S149" i="12"/>
  <c r="U149" i="12"/>
  <c r="S153" i="12"/>
  <c r="U153" i="12"/>
  <c r="S7" i="12"/>
  <c r="U7" i="12"/>
  <c r="R11" i="12"/>
  <c r="T13" i="12"/>
  <c r="R15" i="12"/>
  <c r="T15" i="12"/>
  <c r="T17" i="12"/>
  <c r="R17" i="12"/>
  <c r="R19" i="12"/>
  <c r="T19" i="12"/>
  <c r="U21" i="12"/>
  <c r="AH20" i="31" s="1"/>
  <c r="S21" i="12"/>
  <c r="AF20" i="31" s="1"/>
  <c r="T25" i="12"/>
  <c r="R25" i="12"/>
  <c r="R27" i="12"/>
  <c r="T27" i="12"/>
  <c r="R29" i="12"/>
  <c r="T29" i="12"/>
  <c r="R31" i="12"/>
  <c r="T31" i="12"/>
  <c r="R33" i="12"/>
  <c r="R34" i="12" s="1"/>
  <c r="S35" i="12"/>
  <c r="U35" i="12"/>
  <c r="U37" i="12"/>
  <c r="AH28" i="31" s="1"/>
  <c r="S37" i="12"/>
  <c r="AF28" i="31" s="1"/>
  <c r="S39" i="12"/>
  <c r="U39" i="12"/>
  <c r="R43" i="12"/>
  <c r="T43" i="12"/>
  <c r="T45" i="12"/>
  <c r="R47" i="12"/>
  <c r="U49" i="12"/>
  <c r="S49" i="12"/>
  <c r="S51" i="12"/>
  <c r="AF36" i="31" s="1"/>
  <c r="U51" i="12"/>
  <c r="S55" i="12"/>
  <c r="U55" i="12"/>
  <c r="S59" i="12"/>
  <c r="U59" i="12"/>
  <c r="S63" i="12"/>
  <c r="U63" i="12"/>
  <c r="S65" i="12"/>
  <c r="U65" i="12"/>
  <c r="S69" i="12"/>
  <c r="U69" i="12"/>
  <c r="S71" i="12"/>
  <c r="U71" i="12"/>
  <c r="S73" i="12"/>
  <c r="U73" i="12"/>
  <c r="T77" i="12"/>
  <c r="R81" i="12"/>
  <c r="R82" i="12" s="1"/>
  <c r="T81" i="12"/>
  <c r="T82" i="12" s="1"/>
  <c r="S83" i="12"/>
  <c r="U83" i="12"/>
  <c r="R87" i="12"/>
  <c r="T87" i="12"/>
  <c r="S89" i="12"/>
  <c r="U89" i="12"/>
  <c r="S91" i="12"/>
  <c r="U91" i="12"/>
  <c r="S93" i="12"/>
  <c r="U93" i="12"/>
  <c r="R97" i="12"/>
  <c r="T97" i="12"/>
  <c r="R99" i="12"/>
  <c r="R100" i="12" s="1"/>
  <c r="T99" i="12"/>
  <c r="S101" i="12"/>
  <c r="U101" i="12"/>
  <c r="R105" i="12"/>
  <c r="T105" i="12"/>
  <c r="R107" i="12"/>
  <c r="T107" i="12"/>
  <c r="R109" i="12"/>
  <c r="T109" i="12"/>
  <c r="R111" i="12"/>
  <c r="T111" i="12"/>
  <c r="R113" i="12"/>
  <c r="T113" i="12"/>
  <c r="R115" i="12"/>
  <c r="T115" i="12"/>
  <c r="S117" i="12"/>
  <c r="U117" i="12"/>
  <c r="R123" i="12"/>
  <c r="T123" i="12"/>
  <c r="R125" i="12"/>
  <c r="T125" i="12"/>
  <c r="R128" i="12"/>
  <c r="T128" i="12"/>
  <c r="R130" i="12"/>
  <c r="R132" i="12"/>
  <c r="T132" i="12"/>
  <c r="R136" i="12"/>
  <c r="T136" i="12"/>
  <c r="T140" i="12"/>
  <c r="R142" i="12"/>
  <c r="T142" i="12"/>
  <c r="R144" i="12"/>
  <c r="T144" i="12"/>
  <c r="R146" i="12"/>
  <c r="T146" i="12"/>
  <c r="R152" i="12"/>
  <c r="R154" i="12"/>
  <c r="T154" i="12"/>
  <c r="S164" i="12"/>
  <c r="U164" i="12"/>
  <c r="S166" i="12"/>
  <c r="U166" i="12"/>
  <c r="S172" i="12"/>
  <c r="U172" i="12"/>
  <c r="S178" i="12"/>
  <c r="AF106" i="31" s="1"/>
  <c r="U178" i="12"/>
  <c r="T179" i="12"/>
  <c r="U96" i="12"/>
  <c r="U80" i="12"/>
  <c r="T72" i="12"/>
  <c r="T60" i="12"/>
  <c r="T11" i="12"/>
  <c r="S129" i="12"/>
  <c r="U176" i="12"/>
  <c r="U170" i="12"/>
  <c r="T150" i="12"/>
  <c r="U143" i="12"/>
  <c r="AH83" i="31" s="1"/>
  <c r="U108" i="12"/>
  <c r="U86" i="12"/>
  <c r="T33" i="12"/>
  <c r="S112" i="12"/>
  <c r="T173" i="12"/>
  <c r="T174" i="12" s="1"/>
  <c r="T171" i="12"/>
  <c r="U155" i="12"/>
  <c r="T148" i="12"/>
  <c r="U135" i="12"/>
  <c r="U106" i="12"/>
  <c r="T67" i="12"/>
  <c r="T68" i="12" s="1"/>
  <c r="U53" i="12"/>
  <c r="S161" i="12"/>
  <c r="AF97" i="31" s="1"/>
  <c r="R8" i="12"/>
  <c r="R9" i="12" s="1"/>
  <c r="T8" i="12"/>
  <c r="S12" i="12"/>
  <c r="U12" i="12"/>
  <c r="T20" i="12"/>
  <c r="R20" i="12"/>
  <c r="U24" i="12"/>
  <c r="S24" i="12"/>
  <c r="U30" i="12"/>
  <c r="AH24" i="31" s="1"/>
  <c r="S30" i="12"/>
  <c r="AF24" i="31" s="1"/>
  <c r="U42" i="12"/>
  <c r="S42" i="12"/>
  <c r="R56" i="12"/>
  <c r="R57" i="12" s="1"/>
  <c r="T56" i="12"/>
  <c r="S58" i="12"/>
  <c r="U58" i="12"/>
  <c r="S76" i="12"/>
  <c r="U76" i="12"/>
  <c r="T90" i="12"/>
  <c r="T92" i="12"/>
  <c r="R94" i="12"/>
  <c r="T94" i="12"/>
  <c r="S98" i="12"/>
  <c r="U98" i="12"/>
  <c r="R102" i="12"/>
  <c r="R103" i="12" s="1"/>
  <c r="T102" i="12"/>
  <c r="S110" i="12"/>
  <c r="U110" i="12"/>
  <c r="S114" i="12"/>
  <c r="U114" i="12"/>
  <c r="R120" i="12"/>
  <c r="T120" i="12"/>
  <c r="S122" i="12"/>
  <c r="U122" i="12"/>
  <c r="S124" i="12"/>
  <c r="U124" i="12"/>
  <c r="T137" i="12"/>
  <c r="R137" i="12"/>
  <c r="S141" i="12"/>
  <c r="U141" i="12"/>
  <c r="S147" i="12"/>
  <c r="AF87" i="31" s="1"/>
  <c r="U147" i="12"/>
  <c r="AH87" i="31" s="1"/>
  <c r="S151" i="12"/>
  <c r="AF90" i="31" s="1"/>
  <c r="U151" i="12"/>
  <c r="AH90" i="31" s="1"/>
  <c r="T156" i="12"/>
  <c r="T157" i="12" s="1"/>
  <c r="T158" i="12" s="1"/>
  <c r="R167" i="12"/>
  <c r="T167" i="12"/>
  <c r="R169" i="12"/>
  <c r="T177" i="12"/>
  <c r="U168" i="12"/>
  <c r="T165" i="12"/>
  <c r="T162" i="12"/>
  <c r="U126" i="12"/>
  <c r="U119" i="12"/>
  <c r="T47" i="12"/>
  <c r="U18" i="12"/>
  <c r="S145" i="12"/>
  <c r="R22" i="12"/>
  <c r="R23" i="12" s="1"/>
  <c r="J57" i="8"/>
  <c r="N57" i="8"/>
  <c r="J89" i="8"/>
  <c r="N89" i="8"/>
  <c r="N98" i="8"/>
  <c r="O98" i="8" s="1"/>
  <c r="J98" i="8"/>
  <c r="R92" i="12" s="1"/>
  <c r="J65" i="8"/>
  <c r="N65" i="8"/>
  <c r="N74" i="8"/>
  <c r="O74" i="8" s="1"/>
  <c r="J74" i="8"/>
  <c r="R70" i="12" s="1"/>
  <c r="J97" i="8"/>
  <c r="N97" i="8"/>
  <c r="J13" i="8"/>
  <c r="N14" i="8"/>
  <c r="J14" i="8"/>
  <c r="N66" i="8"/>
  <c r="O66" i="8" s="1"/>
  <c r="J66" i="8"/>
  <c r="N50" i="8"/>
  <c r="J50" i="8"/>
  <c r="N70" i="8"/>
  <c r="O70" i="8" s="1"/>
  <c r="J73" i="8"/>
  <c r="N73" i="8"/>
  <c r="N82" i="8"/>
  <c r="J82" i="8"/>
  <c r="N46" i="8"/>
  <c r="O46" i="8" s="1"/>
  <c r="J49" i="8"/>
  <c r="R45" i="12" s="1"/>
  <c r="N49" i="8"/>
  <c r="N58" i="8"/>
  <c r="O58" i="8" s="1"/>
  <c r="J58" i="8"/>
  <c r="R54" i="12" s="1"/>
  <c r="N78" i="8"/>
  <c r="J81" i="8"/>
  <c r="R77" i="12" s="1"/>
  <c r="N81" i="8"/>
  <c r="N90" i="8"/>
  <c r="O90" i="8" s="1"/>
  <c r="J90" i="8"/>
  <c r="J141" i="8"/>
  <c r="N141" i="8"/>
  <c r="O141" i="8" s="1"/>
  <c r="M162" i="8"/>
  <c r="T152" i="12" s="1"/>
  <c r="N162" i="8"/>
  <c r="N170" i="8"/>
  <c r="M170" i="8"/>
  <c r="J172" i="8"/>
  <c r="N172" i="8"/>
  <c r="N181" i="8"/>
  <c r="J181" i="8"/>
  <c r="N12" i="8"/>
  <c r="N20" i="8"/>
  <c r="N22" i="8"/>
  <c r="N24" i="8"/>
  <c r="N26" i="8"/>
  <c r="N45" i="8"/>
  <c r="N53" i="8"/>
  <c r="N61" i="8"/>
  <c r="O61" i="8" s="1"/>
  <c r="N69" i="8"/>
  <c r="O69" i="8" s="1"/>
  <c r="N77" i="8"/>
  <c r="N85" i="8"/>
  <c r="N93" i="8"/>
  <c r="N101" i="8"/>
  <c r="J106" i="8"/>
  <c r="N109" i="8"/>
  <c r="J114" i="8"/>
  <c r="N117" i="8"/>
  <c r="O117" i="8" s="1"/>
  <c r="J122" i="8"/>
  <c r="N125" i="8"/>
  <c r="N135" i="8"/>
  <c r="O135" i="8" s="1"/>
  <c r="N138" i="8"/>
  <c r="O138" i="8" s="1"/>
  <c r="M148" i="8"/>
  <c r="N148" i="8"/>
  <c r="J150" i="8"/>
  <c r="R140" i="12" s="1"/>
  <c r="N152" i="8"/>
  <c r="O152" i="8" s="1"/>
  <c r="N154" i="8"/>
  <c r="N186" i="8"/>
  <c r="M186" i="8"/>
  <c r="J188" i="8"/>
  <c r="R177" i="12" s="1"/>
  <c r="N188" i="8"/>
  <c r="J157" i="8"/>
  <c r="N157" i="8"/>
  <c r="M177" i="8"/>
  <c r="N177" i="8"/>
  <c r="N10" i="8"/>
  <c r="N16" i="8"/>
  <c r="N47" i="8"/>
  <c r="N55" i="8"/>
  <c r="N63" i="8"/>
  <c r="N71" i="8"/>
  <c r="N79" i="8"/>
  <c r="N87" i="8"/>
  <c r="N95" i="8"/>
  <c r="N103" i="8"/>
  <c r="N111" i="8"/>
  <c r="O111" i="8" s="1"/>
  <c r="N119" i="8"/>
  <c r="N127" i="8"/>
  <c r="J149" i="8"/>
  <c r="N149" i="8"/>
  <c r="O149" i="8" s="1"/>
  <c r="N151" i="8"/>
  <c r="N158" i="8"/>
  <c r="J158" i="8"/>
  <c r="R148" i="12" s="1"/>
  <c r="N163" i="8"/>
  <c r="O163" i="8" s="1"/>
  <c r="M163" i="8"/>
  <c r="J165" i="8"/>
  <c r="N165" i="8"/>
  <c r="O165" i="8" s="1"/>
  <c r="M169" i="8"/>
  <c r="T160" i="12" s="1"/>
  <c r="N169" i="8"/>
  <c r="N173" i="8"/>
  <c r="J173" i="8"/>
  <c r="N178" i="8"/>
  <c r="O178" i="8" s="1"/>
  <c r="M178" i="8"/>
  <c r="T169" i="12" s="1"/>
  <c r="J180" i="8"/>
  <c r="N180" i="8"/>
  <c r="N105" i="8"/>
  <c r="O105" i="8" s="1"/>
  <c r="N113" i="8"/>
  <c r="N121" i="8"/>
  <c r="M140" i="8"/>
  <c r="T130" i="12" s="1"/>
  <c r="N140" i="8"/>
  <c r="O140" i="8" s="1"/>
  <c r="N146" i="8"/>
  <c r="M185" i="8"/>
  <c r="T175" i="12" s="1"/>
  <c r="N185" i="8"/>
  <c r="O185" i="8" s="1"/>
  <c r="N189" i="8"/>
  <c r="O189" i="8" s="1"/>
  <c r="J189" i="8"/>
  <c r="N129" i="8"/>
  <c r="N131" i="8"/>
  <c r="N133" i="8"/>
  <c r="O133" i="8" s="1"/>
  <c r="N156" i="8"/>
  <c r="N164" i="8"/>
  <c r="N171" i="8"/>
  <c r="N179" i="8"/>
  <c r="O179" i="8" s="1"/>
  <c r="N187" i="8"/>
  <c r="N190" i="8"/>
  <c r="R52" i="31"/>
  <c r="S52" i="31"/>
  <c r="T52" i="31" s="1"/>
  <c r="R99" i="31"/>
  <c r="S99" i="31"/>
  <c r="R93" i="31"/>
  <c r="S93" i="31"/>
  <c r="T93" i="31" s="1"/>
  <c r="R85" i="31"/>
  <c r="S85" i="31"/>
  <c r="R79" i="31"/>
  <c r="S79" i="31"/>
  <c r="T79" i="31" s="1"/>
  <c r="R77" i="31"/>
  <c r="S77" i="31"/>
  <c r="R106" i="31"/>
  <c r="R104" i="31"/>
  <c r="S98" i="31"/>
  <c r="S94" i="31"/>
  <c r="S92" i="31"/>
  <c r="T92" i="31" s="1"/>
  <c r="S89" i="31"/>
  <c r="T89" i="31" s="1"/>
  <c r="S86" i="31"/>
  <c r="S82" i="31"/>
  <c r="S80" i="31"/>
  <c r="T80" i="31" s="1"/>
  <c r="S78" i="31"/>
  <c r="T78" i="31" s="1"/>
  <c r="S74" i="31"/>
  <c r="S72" i="31"/>
  <c r="S66" i="31"/>
  <c r="S65" i="31"/>
  <c r="T65" i="31" s="1"/>
  <c r="S63" i="31"/>
  <c r="S60" i="31"/>
  <c r="S55" i="31"/>
  <c r="T55" i="31" s="1"/>
  <c r="R49" i="31"/>
  <c r="S49" i="31"/>
  <c r="R24" i="31"/>
  <c r="S24" i="31"/>
  <c r="T24" i="31" s="1"/>
  <c r="R101" i="31"/>
  <c r="S101" i="31"/>
  <c r="R70" i="31"/>
  <c r="S70" i="31"/>
  <c r="T70" i="31" s="1"/>
  <c r="R56" i="31"/>
  <c r="S56" i="31"/>
  <c r="R35" i="31"/>
  <c r="S35" i="31"/>
  <c r="R102" i="31"/>
  <c r="S102" i="31"/>
  <c r="R97" i="31"/>
  <c r="S97" i="31"/>
  <c r="T97" i="31" s="1"/>
  <c r="R57" i="31"/>
  <c r="S57" i="31"/>
  <c r="R46" i="31"/>
  <c r="S46" i="31"/>
  <c r="T46" i="31" s="1"/>
  <c r="R38" i="31"/>
  <c r="S38" i="31"/>
  <c r="R29" i="31"/>
  <c r="S29" i="31"/>
  <c r="T29" i="31" s="1"/>
  <c r="S96" i="31"/>
  <c r="T96" i="31" s="1"/>
  <c r="S91" i="31"/>
  <c r="S88" i="31"/>
  <c r="T88" i="31" s="1"/>
  <c r="S84" i="31"/>
  <c r="S81" i="31"/>
  <c r="T81" i="31" s="1"/>
  <c r="S76" i="31"/>
  <c r="S73" i="31"/>
  <c r="S71" i="31"/>
  <c r="S69" i="31"/>
  <c r="T69" i="31" s="1"/>
  <c r="S67" i="31"/>
  <c r="S64" i="31"/>
  <c r="S61" i="31"/>
  <c r="T61" i="31" s="1"/>
  <c r="S59" i="31"/>
  <c r="T59" i="31" s="1"/>
  <c r="S53" i="31"/>
  <c r="S51" i="31"/>
  <c r="S41" i="31"/>
  <c r="T41" i="31" s="1"/>
  <c r="S33" i="31"/>
  <c r="T33" i="31" s="1"/>
  <c r="S28" i="31"/>
  <c r="S26" i="31"/>
  <c r="S23" i="31"/>
  <c r="S21" i="31"/>
  <c r="T21" i="31" s="1"/>
  <c r="S20" i="31"/>
  <c r="S17" i="31"/>
  <c r="O39" i="8"/>
  <c r="O153" i="8"/>
  <c r="T15" i="31"/>
  <c r="O73" i="8"/>
  <c r="O43" i="8"/>
  <c r="O42" i="8"/>
  <c r="O94" i="8"/>
  <c r="O18" i="8"/>
  <c r="O32" i="8"/>
  <c r="O103" i="8"/>
  <c r="T22" i="31"/>
  <c r="O121" i="8"/>
  <c r="T49" i="31"/>
  <c r="O159" i="8"/>
  <c r="T45" i="31"/>
  <c r="O174" i="8"/>
  <c r="T51" i="31"/>
  <c r="T73" i="31"/>
  <c r="O59" i="8"/>
  <c r="O154" i="8"/>
  <c r="O55" i="8"/>
  <c r="T47" i="31"/>
  <c r="O107" i="8"/>
  <c r="O116" i="8"/>
  <c r="O171" i="8"/>
  <c r="O44" i="8"/>
  <c r="O72" i="8"/>
  <c r="O68" i="8"/>
  <c r="T23" i="31"/>
  <c r="O126" i="8"/>
  <c r="T10" i="31"/>
  <c r="O80" i="8"/>
  <c r="O104" i="8"/>
  <c r="O48" i="8"/>
  <c r="O176" i="8"/>
  <c r="O21" i="8"/>
  <c r="O79" i="8"/>
  <c r="O106" i="8"/>
  <c r="O84" i="8"/>
  <c r="T101" i="31"/>
  <c r="T39" i="31"/>
  <c r="O28" i="8"/>
  <c r="T60" i="31"/>
  <c r="O88" i="8"/>
  <c r="O158" i="8"/>
  <c r="O156" i="8"/>
  <c r="O25" i="8"/>
  <c r="T57" i="31"/>
  <c r="T67" i="31"/>
  <c r="T28" i="31"/>
  <c r="O83" i="8"/>
  <c r="O101" i="8"/>
  <c r="T72" i="31"/>
  <c r="O54" i="8"/>
  <c r="O50" i="8"/>
  <c r="O132" i="8"/>
  <c r="T32" i="31"/>
  <c r="O71" i="8"/>
  <c r="O87" i="8"/>
  <c r="O20" i="8"/>
  <c r="O110" i="8"/>
  <c r="O78" i="8"/>
  <c r="O181" i="8"/>
  <c r="O40" i="8"/>
  <c r="O113" i="8"/>
  <c r="O118" i="8"/>
  <c r="T26" i="31"/>
  <c r="O128" i="8"/>
  <c r="O63" i="8"/>
  <c r="O120" i="8"/>
  <c r="T17" i="31"/>
  <c r="O93" i="8"/>
  <c r="T102" i="31"/>
  <c r="O162" i="8"/>
  <c r="O19" i="8"/>
  <c r="O164" i="8"/>
  <c r="O97" i="8"/>
  <c r="T99" i="31"/>
  <c r="T87" i="31"/>
  <c r="O36" i="8"/>
  <c r="T16" i="31"/>
  <c r="O148" i="8"/>
  <c r="O129" i="8"/>
  <c r="O125" i="8"/>
  <c r="O146" i="8"/>
  <c r="O89" i="8"/>
  <c r="T63" i="31"/>
  <c r="O14" i="8"/>
  <c r="O77" i="8"/>
  <c r="O172" i="8"/>
  <c r="O177" i="8"/>
  <c r="T98" i="31"/>
  <c r="O187" i="8"/>
  <c r="O109" i="8"/>
  <c r="O47" i="8"/>
  <c r="T68" i="31"/>
  <c r="O26" i="8"/>
  <c r="O175" i="8"/>
  <c r="T106" i="31"/>
  <c r="O60" i="8"/>
  <c r="O157" i="8"/>
  <c r="O65" i="8"/>
  <c r="O49" i="8"/>
  <c r="O16" i="8"/>
  <c r="O160" i="8"/>
  <c r="O169" i="8"/>
  <c r="O86" i="8"/>
  <c r="T82" i="31"/>
  <c r="T50" i="31"/>
  <c r="O190" i="8"/>
  <c r="T83" i="31"/>
  <c r="O29" i="8"/>
  <c r="T56" i="31"/>
  <c r="O151" i="8"/>
  <c r="O27" i="8"/>
  <c r="T85" i="31"/>
  <c r="O167" i="8"/>
  <c r="T38" i="31"/>
  <c r="O57" i="8"/>
  <c r="O122" i="8"/>
  <c r="O82" i="8"/>
  <c r="O114" i="8"/>
  <c r="T66" i="31"/>
  <c r="T27" i="31"/>
  <c r="O35" i="8"/>
  <c r="O170" i="8"/>
  <c r="T100" i="31"/>
  <c r="T12" i="31"/>
  <c r="O92" i="8"/>
  <c r="O91" i="8"/>
  <c r="T13" i="31"/>
  <c r="O24" i="8"/>
  <c r="T77" i="31"/>
  <c r="O64" i="8"/>
  <c r="O188" i="8"/>
  <c r="T11" i="31"/>
  <c r="O85" i="8"/>
  <c r="T18" i="31"/>
  <c r="T94" i="31"/>
  <c r="O62" i="8"/>
  <c r="O134" i="8"/>
  <c r="O155" i="8"/>
  <c r="T95" i="31"/>
  <c r="O17" i="8"/>
  <c r="T84" i="31"/>
  <c r="O150" i="8"/>
  <c r="O51" i="8"/>
  <c r="T25" i="31"/>
  <c r="O127" i="8"/>
  <c r="T20" i="31"/>
  <c r="O53" i="8"/>
  <c r="O136" i="8"/>
  <c r="O186" i="8"/>
  <c r="O108" i="8"/>
  <c r="O166" i="8"/>
  <c r="O184" i="8"/>
  <c r="O123" i="8"/>
  <c r="O168" i="8"/>
  <c r="T53" i="31"/>
  <c r="O95" i="8"/>
  <c r="O143" i="8"/>
  <c r="T64" i="31"/>
  <c r="O81" i="8"/>
  <c r="T91" i="31"/>
  <c r="O173" i="8"/>
  <c r="O31" i="8"/>
  <c r="T54" i="31"/>
  <c r="O99" i="8"/>
  <c r="T86" i="31"/>
  <c r="O147" i="8"/>
  <c r="T75" i="31"/>
  <c r="O115" i="8"/>
  <c r="T76" i="31"/>
  <c r="T71" i="31"/>
  <c r="O22" i="8"/>
  <c r="O102" i="8"/>
  <c r="O139" i="8"/>
  <c r="O15" i="8"/>
  <c r="O182" i="8"/>
  <c r="O76" i="8"/>
  <c r="T104" i="31"/>
  <c r="O75" i="8"/>
  <c r="O142" i="8"/>
  <c r="O180" i="8"/>
  <c r="O131" i="8"/>
  <c r="O41" i="8"/>
  <c r="O145" i="8"/>
  <c r="O119" i="8"/>
  <c r="T35" i="31"/>
  <c r="O45" i="8"/>
  <c r="T74" i="31"/>
  <c r="O124" i="8"/>
  <c r="O23" i="8"/>
  <c r="P152" i="21" l="1"/>
  <c r="BD85" i="31" s="1"/>
  <c r="P159" i="21"/>
  <c r="BD90" i="31" s="1"/>
  <c r="P150" i="21"/>
  <c r="BD83" i="31" s="1"/>
  <c r="BD89" i="31"/>
  <c r="P69" i="21"/>
  <c r="BD43" i="31" s="1"/>
  <c r="AY43" i="31"/>
  <c r="P148" i="21"/>
  <c r="BD81" i="31" s="1"/>
  <c r="AY81" i="31"/>
  <c r="P20" i="21"/>
  <c r="BD16" i="31" s="1"/>
  <c r="AY16" i="31"/>
  <c r="P70" i="21"/>
  <c r="BD44" i="31" s="1"/>
  <c r="AY44" i="31"/>
  <c r="P77" i="21"/>
  <c r="BD48" i="31" s="1"/>
  <c r="AY48" i="31"/>
  <c r="P136" i="21"/>
  <c r="BD72" i="31" s="1"/>
  <c r="AY72" i="31"/>
  <c r="P154" i="21"/>
  <c r="BD87" i="31" s="1"/>
  <c r="AY87" i="31"/>
  <c r="P34" i="21"/>
  <c r="BD24" i="31" s="1"/>
  <c r="AY24" i="31"/>
  <c r="P82" i="21"/>
  <c r="BD52" i="31" s="1"/>
  <c r="AY52" i="31"/>
  <c r="P151" i="21"/>
  <c r="BD84" i="31" s="1"/>
  <c r="AY84" i="31"/>
  <c r="B166" i="22"/>
  <c r="D166" i="22"/>
  <c r="D167" i="21"/>
  <c r="U158" i="12"/>
  <c r="T159" i="12"/>
  <c r="S159" i="12"/>
  <c r="AF95" i="31" s="1"/>
  <c r="AE95" i="31"/>
  <c r="AG38" i="31"/>
  <c r="I13" i="24"/>
  <c r="I11" i="24"/>
  <c r="N13" i="8"/>
  <c r="O13" i="8" s="1"/>
  <c r="S171" i="12"/>
  <c r="AF102" i="31" s="1"/>
  <c r="AE89" i="31"/>
  <c r="AE96" i="31"/>
  <c r="AG29" i="31"/>
  <c r="S177" i="12"/>
  <c r="AF105" i="31" s="1"/>
  <c r="AE105" i="31"/>
  <c r="S148" i="12"/>
  <c r="AF88" i="31" s="1"/>
  <c r="AE88" i="31"/>
  <c r="V44" i="12"/>
  <c r="W44" i="12" s="1"/>
  <c r="V143" i="12"/>
  <c r="AI83" i="31" s="1"/>
  <c r="V69" i="12"/>
  <c r="V7" i="12"/>
  <c r="W7" i="12" s="1"/>
  <c r="V26" i="12"/>
  <c r="V63" i="12"/>
  <c r="W63" i="12" s="1"/>
  <c r="V153" i="12"/>
  <c r="V32" i="12"/>
  <c r="U157" i="12"/>
  <c r="AH94" i="31" s="1"/>
  <c r="AG94" i="31"/>
  <c r="U174" i="12"/>
  <c r="AH104" i="31" s="1"/>
  <c r="AG104" i="31"/>
  <c r="U82" i="12"/>
  <c r="S57" i="12"/>
  <c r="U68" i="12"/>
  <c r="S100" i="12"/>
  <c r="S82" i="12"/>
  <c r="S34" i="12"/>
  <c r="AE104" i="31"/>
  <c r="S174" i="12"/>
  <c r="R175" i="12"/>
  <c r="S68" i="12"/>
  <c r="S103" i="12"/>
  <c r="AE12" i="31"/>
  <c r="S9" i="12"/>
  <c r="AF12" i="31" s="1"/>
  <c r="S23" i="12"/>
  <c r="S134" i="12"/>
  <c r="AE78" i="31"/>
  <c r="S85" i="12"/>
  <c r="U75" i="12"/>
  <c r="AH50" i="31" s="1"/>
  <c r="AG50" i="31"/>
  <c r="S41" i="12"/>
  <c r="V168" i="12"/>
  <c r="V18" i="12"/>
  <c r="V126" i="12"/>
  <c r="U177" i="12"/>
  <c r="AG105" i="31"/>
  <c r="S167" i="12"/>
  <c r="AF100" i="31" s="1"/>
  <c r="AE100" i="31"/>
  <c r="S156" i="12"/>
  <c r="AF93" i="31" s="1"/>
  <c r="AE93" i="31"/>
  <c r="S120" i="12"/>
  <c r="AF70" i="31" s="1"/>
  <c r="AE70" i="31"/>
  <c r="S92" i="12"/>
  <c r="AF57" i="31" s="1"/>
  <c r="AE57" i="31"/>
  <c r="S90" i="12"/>
  <c r="AF56" i="31" s="1"/>
  <c r="AE56" i="31"/>
  <c r="V58" i="12"/>
  <c r="V24" i="12"/>
  <c r="V12" i="12"/>
  <c r="V106" i="12"/>
  <c r="V155" i="12"/>
  <c r="V112" i="12"/>
  <c r="V108" i="12"/>
  <c r="V170" i="12"/>
  <c r="V129" i="12"/>
  <c r="V80" i="12"/>
  <c r="V178" i="12"/>
  <c r="AH106" i="31"/>
  <c r="U154" i="12"/>
  <c r="AH92" i="31" s="1"/>
  <c r="AG92" i="31"/>
  <c r="U146" i="12"/>
  <c r="AH86" i="31" s="1"/>
  <c r="AG86" i="31"/>
  <c r="U142" i="12"/>
  <c r="AH82" i="31" s="1"/>
  <c r="AG82" i="31"/>
  <c r="U136" i="12"/>
  <c r="U130" i="12"/>
  <c r="AH74" i="31" s="1"/>
  <c r="AG74" i="31"/>
  <c r="U125" i="12"/>
  <c r="AH72" i="31" s="1"/>
  <c r="AG72" i="31"/>
  <c r="U113" i="12"/>
  <c r="AG66" i="31"/>
  <c r="U109" i="12"/>
  <c r="AH65" i="31" s="1"/>
  <c r="AG65" i="31"/>
  <c r="U105" i="12"/>
  <c r="AH63" i="31" s="1"/>
  <c r="AG63" i="31"/>
  <c r="S97" i="12"/>
  <c r="AF60" i="31" s="1"/>
  <c r="AE60" i="31"/>
  <c r="U77" i="12"/>
  <c r="AH51" i="31" s="1"/>
  <c r="AG51" i="31"/>
  <c r="V51" i="12"/>
  <c r="AH36" i="31"/>
  <c r="S47" i="12"/>
  <c r="AF34" i="31" s="1"/>
  <c r="AE34" i="31"/>
  <c r="S43" i="12"/>
  <c r="AF31" i="31" s="1"/>
  <c r="AE31" i="31"/>
  <c r="U31" i="12"/>
  <c r="AH25" i="31" s="1"/>
  <c r="AG25" i="31"/>
  <c r="U27" i="12"/>
  <c r="AH22" i="31" s="1"/>
  <c r="AG22" i="31"/>
  <c r="S17" i="12"/>
  <c r="AF17" i="31" s="1"/>
  <c r="AE17" i="31"/>
  <c r="U13" i="12"/>
  <c r="AH14" i="31" s="1"/>
  <c r="AG14" i="31"/>
  <c r="S74" i="12"/>
  <c r="AE49" i="31"/>
  <c r="S64" i="12"/>
  <c r="AF42" i="31" s="1"/>
  <c r="AE42" i="31"/>
  <c r="S52" i="12"/>
  <c r="AF37" i="31" s="1"/>
  <c r="AE37" i="31"/>
  <c r="U40" i="12"/>
  <c r="AH30" i="31" s="1"/>
  <c r="AG30" i="31"/>
  <c r="S6" i="12"/>
  <c r="AF10" i="31" s="1"/>
  <c r="S60" i="12"/>
  <c r="AF40" i="31" s="1"/>
  <c r="AE40" i="31"/>
  <c r="U103" i="12"/>
  <c r="R75" i="12"/>
  <c r="T41" i="12"/>
  <c r="U175" i="12"/>
  <c r="U34" i="12"/>
  <c r="U47" i="12"/>
  <c r="AH34" i="31" s="1"/>
  <c r="AG34" i="31"/>
  <c r="U162" i="12"/>
  <c r="AG98" i="31"/>
  <c r="U169" i="12"/>
  <c r="AH101" i="31" s="1"/>
  <c r="AG101" i="31"/>
  <c r="U156" i="12"/>
  <c r="AH93" i="31" s="1"/>
  <c r="AG93" i="31"/>
  <c r="S137" i="12"/>
  <c r="AF79" i="31" s="1"/>
  <c r="AE79" i="31"/>
  <c r="U102" i="12"/>
  <c r="AH62" i="31" s="1"/>
  <c r="AG62" i="31"/>
  <c r="U94" i="12"/>
  <c r="AH58" i="31" s="1"/>
  <c r="AG58" i="31"/>
  <c r="U56" i="12"/>
  <c r="AH39" i="31" s="1"/>
  <c r="AG39" i="31"/>
  <c r="S20" i="12"/>
  <c r="AF19" i="31" s="1"/>
  <c r="AE19" i="31"/>
  <c r="U8" i="12"/>
  <c r="AH11" i="31" s="1"/>
  <c r="AG11" i="31"/>
  <c r="V53" i="12"/>
  <c r="U171" i="12"/>
  <c r="AG102" i="31"/>
  <c r="U11" i="12"/>
  <c r="AH13" i="31" s="1"/>
  <c r="AG13" i="31"/>
  <c r="V96" i="12"/>
  <c r="S154" i="12"/>
  <c r="AF92" i="31" s="1"/>
  <c r="AE92" i="31"/>
  <c r="S146" i="12"/>
  <c r="AF86" i="31" s="1"/>
  <c r="AE86" i="31"/>
  <c r="S142" i="12"/>
  <c r="AF82" i="31" s="1"/>
  <c r="AE82" i="31"/>
  <c r="S136" i="12"/>
  <c r="S130" i="12"/>
  <c r="AF74" i="31" s="1"/>
  <c r="AE74" i="31"/>
  <c r="S125" i="12"/>
  <c r="AF72" i="31" s="1"/>
  <c r="AE72" i="31"/>
  <c r="S113" i="12"/>
  <c r="AF66" i="31" s="1"/>
  <c r="AE66" i="31"/>
  <c r="S109" i="12"/>
  <c r="AF65" i="31" s="1"/>
  <c r="AE65" i="31"/>
  <c r="S105" i="12"/>
  <c r="AE63" i="31"/>
  <c r="U99" i="12"/>
  <c r="AH61" i="31" s="1"/>
  <c r="AG61" i="31"/>
  <c r="U87" i="12"/>
  <c r="AH55" i="31" s="1"/>
  <c r="AG55" i="31"/>
  <c r="S77" i="12"/>
  <c r="AE51" i="31"/>
  <c r="U45" i="12"/>
  <c r="AH33" i="31" s="1"/>
  <c r="AG33" i="31"/>
  <c r="S31" i="12"/>
  <c r="AF25" i="31" s="1"/>
  <c r="AE25" i="31"/>
  <c r="S27" i="12"/>
  <c r="AF22" i="31" s="1"/>
  <c r="AE22" i="31"/>
  <c r="U17" i="12"/>
  <c r="AH17" i="31" s="1"/>
  <c r="AG17" i="31"/>
  <c r="S13" i="12"/>
  <c r="AF14" i="31" s="1"/>
  <c r="AE14" i="31"/>
  <c r="U133" i="12"/>
  <c r="AH77" i="31" s="1"/>
  <c r="AG77" i="31"/>
  <c r="U118" i="12"/>
  <c r="AH68" i="31" s="1"/>
  <c r="AG68" i="31"/>
  <c r="U84" i="12"/>
  <c r="AH54" i="31" s="1"/>
  <c r="AG54" i="31"/>
  <c r="S66" i="12"/>
  <c r="S50" i="12"/>
  <c r="AF35" i="31" s="1"/>
  <c r="AE35" i="31"/>
  <c r="U36" i="12"/>
  <c r="AH27" i="31" s="1"/>
  <c r="AG27" i="31"/>
  <c r="V16" i="12"/>
  <c r="AH16" i="31"/>
  <c r="V10" i="12"/>
  <c r="S173" i="12"/>
  <c r="AF103" i="31" s="1"/>
  <c r="AE103" i="31"/>
  <c r="S67" i="12"/>
  <c r="AF45" i="31" s="1"/>
  <c r="AE45" i="31"/>
  <c r="U134" i="12"/>
  <c r="AH78" i="31" s="1"/>
  <c r="AG78" i="31"/>
  <c r="U85" i="12"/>
  <c r="T57" i="12"/>
  <c r="U23" i="12"/>
  <c r="S163" i="12"/>
  <c r="U100" i="12"/>
  <c r="S22" i="12"/>
  <c r="U165" i="12"/>
  <c r="AG99" i="31"/>
  <c r="S169" i="12"/>
  <c r="AF101" i="31" s="1"/>
  <c r="AE101" i="31"/>
  <c r="U137" i="12"/>
  <c r="AH79" i="31" s="1"/>
  <c r="AG79" i="31"/>
  <c r="S102" i="12"/>
  <c r="AF62" i="31" s="1"/>
  <c r="AE62" i="31"/>
  <c r="S94" i="12"/>
  <c r="AF58" i="31" s="1"/>
  <c r="AE58" i="31"/>
  <c r="S56" i="12"/>
  <c r="AF39" i="31" s="1"/>
  <c r="AE39" i="31"/>
  <c r="U20" i="12"/>
  <c r="AH19" i="31" s="1"/>
  <c r="AG19" i="31"/>
  <c r="S8" i="12"/>
  <c r="AE11" i="31"/>
  <c r="U67" i="12"/>
  <c r="AG45" i="31"/>
  <c r="V135" i="12"/>
  <c r="U173" i="12"/>
  <c r="AG103" i="31"/>
  <c r="U33" i="12"/>
  <c r="AH26" i="31" s="1"/>
  <c r="AG26" i="31"/>
  <c r="U150" i="12"/>
  <c r="AG89" i="31"/>
  <c r="V176" i="12"/>
  <c r="U60" i="12"/>
  <c r="AG40" i="31"/>
  <c r="U152" i="12"/>
  <c r="AG91" i="31"/>
  <c r="U144" i="12"/>
  <c r="AH84" i="31" s="1"/>
  <c r="AG84" i="31"/>
  <c r="U140" i="12"/>
  <c r="AH81" i="31" s="1"/>
  <c r="AG81" i="31"/>
  <c r="U132" i="12"/>
  <c r="AH76" i="31" s="1"/>
  <c r="AG76" i="31"/>
  <c r="U128" i="12"/>
  <c r="AH73" i="31" s="1"/>
  <c r="AG73" i="31"/>
  <c r="U123" i="12"/>
  <c r="AH71" i="31" s="1"/>
  <c r="AG71" i="31"/>
  <c r="U115" i="12"/>
  <c r="AH67" i="31" s="1"/>
  <c r="AG67" i="31"/>
  <c r="U111" i="12"/>
  <c r="U107" i="12"/>
  <c r="AH64" i="31" s="1"/>
  <c r="AG64" i="31"/>
  <c r="S99" i="12"/>
  <c r="AF61" i="31" s="1"/>
  <c r="AE61" i="31"/>
  <c r="S87" i="12"/>
  <c r="AE55" i="31"/>
  <c r="U81" i="12"/>
  <c r="AH53" i="31" s="1"/>
  <c r="AG53" i="31"/>
  <c r="S45" i="12"/>
  <c r="AF33" i="31" s="1"/>
  <c r="AE33" i="31"/>
  <c r="U29" i="12"/>
  <c r="AH23" i="31" s="1"/>
  <c r="AG23" i="31"/>
  <c r="S25" i="12"/>
  <c r="AF21" i="31" s="1"/>
  <c r="AE21" i="31"/>
  <c r="U19" i="12"/>
  <c r="AH18" i="31" s="1"/>
  <c r="AG18" i="31"/>
  <c r="U15" i="12"/>
  <c r="AH15" i="31" s="1"/>
  <c r="AG15" i="31"/>
  <c r="S11" i="12"/>
  <c r="AF13" i="31" s="1"/>
  <c r="AE13" i="31"/>
  <c r="V149" i="12"/>
  <c r="S133" i="12"/>
  <c r="AF77" i="31" s="1"/>
  <c r="AE77" i="31"/>
  <c r="S118" i="12"/>
  <c r="AF68" i="31" s="1"/>
  <c r="AE68" i="31"/>
  <c r="S84" i="12"/>
  <c r="AF54" i="31" s="1"/>
  <c r="AE54" i="31"/>
  <c r="U66" i="12"/>
  <c r="U50" i="12"/>
  <c r="AH35" i="31" s="1"/>
  <c r="AG35" i="31"/>
  <c r="S36" i="12"/>
  <c r="AE27" i="31"/>
  <c r="S72" i="12"/>
  <c r="AF47" i="31" s="1"/>
  <c r="AE47" i="31"/>
  <c r="R138" i="12"/>
  <c r="R121" i="12"/>
  <c r="U95" i="12"/>
  <c r="AH59" i="31" s="1"/>
  <c r="AG59" i="31"/>
  <c r="T61" i="12"/>
  <c r="U22" i="12"/>
  <c r="U163" i="12"/>
  <c r="T116" i="12"/>
  <c r="U88" i="12"/>
  <c r="T78" i="12"/>
  <c r="R48" i="12"/>
  <c r="V145" i="12"/>
  <c r="AF85" i="31"/>
  <c r="V119" i="12"/>
  <c r="AH69" i="31"/>
  <c r="U167" i="12"/>
  <c r="AH100" i="31" s="1"/>
  <c r="AG100" i="31"/>
  <c r="U120" i="12"/>
  <c r="AH70" i="31" s="1"/>
  <c r="AG70" i="31"/>
  <c r="U92" i="12"/>
  <c r="AH57" i="31" s="1"/>
  <c r="AG57" i="31"/>
  <c r="U90" i="12"/>
  <c r="AH56" i="31" s="1"/>
  <c r="AG56" i="31"/>
  <c r="S38" i="12"/>
  <c r="AE29" i="31"/>
  <c r="U148" i="12"/>
  <c r="AG88" i="31"/>
  <c r="S54" i="12"/>
  <c r="AE38" i="31"/>
  <c r="V86" i="12"/>
  <c r="U160" i="12"/>
  <c r="AG96" i="31"/>
  <c r="S70" i="12"/>
  <c r="AE46" i="31"/>
  <c r="U72" i="12"/>
  <c r="AG47" i="31"/>
  <c r="U179" i="12"/>
  <c r="AG107" i="31"/>
  <c r="S152" i="12"/>
  <c r="AF91" i="31" s="1"/>
  <c r="AE91" i="31"/>
  <c r="S144" i="12"/>
  <c r="AF84" i="31" s="1"/>
  <c r="AE84" i="31"/>
  <c r="S140" i="12"/>
  <c r="AE81" i="31"/>
  <c r="S132" i="12"/>
  <c r="AF76" i="31" s="1"/>
  <c r="AE76" i="31"/>
  <c r="S128" i="12"/>
  <c r="AF73" i="31" s="1"/>
  <c r="AE73" i="31"/>
  <c r="S123" i="12"/>
  <c r="AE71" i="31"/>
  <c r="S115" i="12"/>
  <c r="AF67" i="31" s="1"/>
  <c r="AE67" i="31"/>
  <c r="S111" i="12"/>
  <c r="S107" i="12"/>
  <c r="AF64" i="31" s="1"/>
  <c r="AE64" i="31"/>
  <c r="U97" i="12"/>
  <c r="AG60" i="31"/>
  <c r="S81" i="12"/>
  <c r="AF53" i="31" s="1"/>
  <c r="AE53" i="31"/>
  <c r="U43" i="12"/>
  <c r="AH31" i="31" s="1"/>
  <c r="AG31" i="31"/>
  <c r="S33" i="12"/>
  <c r="AF26" i="31" s="1"/>
  <c r="AE26" i="31"/>
  <c r="S29" i="12"/>
  <c r="AF23" i="31" s="1"/>
  <c r="AE23" i="31"/>
  <c r="U25" i="12"/>
  <c r="AH21" i="31" s="1"/>
  <c r="AG21" i="31"/>
  <c r="S19" i="12"/>
  <c r="AE18" i="31"/>
  <c r="S15" i="12"/>
  <c r="AF15" i="31" s="1"/>
  <c r="AE15" i="31"/>
  <c r="U74" i="12"/>
  <c r="AH49" i="31" s="1"/>
  <c r="AG49" i="31"/>
  <c r="U64" i="12"/>
  <c r="AH42" i="31" s="1"/>
  <c r="AG42" i="31"/>
  <c r="U52" i="12"/>
  <c r="AH37" i="31" s="1"/>
  <c r="AG37" i="31"/>
  <c r="S40" i="12"/>
  <c r="AE30" i="31"/>
  <c r="U6" i="12"/>
  <c r="AH10" i="31" s="1"/>
  <c r="S165" i="12"/>
  <c r="AF99" i="31" s="1"/>
  <c r="AE99" i="31"/>
  <c r="U70" i="12"/>
  <c r="AH46" i="31" s="1"/>
  <c r="AG46" i="31"/>
  <c r="U138" i="12"/>
  <c r="AH80" i="31" s="1"/>
  <c r="AG80" i="31"/>
  <c r="U121" i="12"/>
  <c r="R95" i="12"/>
  <c r="U79" i="12"/>
  <c r="R61" i="12"/>
  <c r="T9" i="12"/>
  <c r="S162" i="12"/>
  <c r="AF98" i="31" s="1"/>
  <c r="AE98" i="31"/>
  <c r="R116" i="12"/>
  <c r="R88" i="12"/>
  <c r="R78" i="12"/>
  <c r="T48" i="12"/>
  <c r="V172" i="12"/>
  <c r="V166" i="12"/>
  <c r="V93" i="12"/>
  <c r="V71" i="12"/>
  <c r="V55" i="12"/>
  <c r="V39" i="12"/>
  <c r="V35" i="12"/>
  <c r="V28" i="12"/>
  <c r="V42" i="12"/>
  <c r="V141" i="12"/>
  <c r="V76" i="12"/>
  <c r="V161" i="12"/>
  <c r="V139" i="12"/>
  <c r="V30" i="12"/>
  <c r="V164" i="12"/>
  <c r="V124" i="12"/>
  <c r="V98" i="12"/>
  <c r="V65" i="12"/>
  <c r="V59" i="12"/>
  <c r="V37" i="12"/>
  <c r="V62" i="12"/>
  <c r="V147" i="12"/>
  <c r="V114" i="12"/>
  <c r="V89" i="12"/>
  <c r="V73" i="12"/>
  <c r="V49" i="12"/>
  <c r="V131" i="12"/>
  <c r="V104" i="12"/>
  <c r="V46" i="12"/>
  <c r="V151" i="12"/>
  <c r="V122" i="12"/>
  <c r="V110" i="12"/>
  <c r="V117" i="12"/>
  <c r="V101" i="12"/>
  <c r="V91" i="12"/>
  <c r="V83" i="12"/>
  <c r="V21" i="12"/>
  <c r="V14" i="12"/>
  <c r="J11" i="24"/>
  <c r="O12" i="8"/>
  <c r="O10" i="8"/>
  <c r="J13" i="24"/>
  <c r="W153" i="12"/>
  <c r="AG95" i="31" l="1"/>
  <c r="U159" i="12"/>
  <c r="AI32" i="31"/>
  <c r="V156" i="12"/>
  <c r="W156" i="12" s="1"/>
  <c r="V84" i="12"/>
  <c r="AI54" i="31" s="1"/>
  <c r="V47" i="12"/>
  <c r="AI34" i="31" s="1"/>
  <c r="V81" i="12"/>
  <c r="AI53" i="31" s="1"/>
  <c r="V144" i="12"/>
  <c r="W144" i="12" s="1"/>
  <c r="V130" i="12"/>
  <c r="V17" i="12"/>
  <c r="V167" i="12"/>
  <c r="W167" i="12" s="1"/>
  <c r="V27" i="12"/>
  <c r="AI22" i="31" s="1"/>
  <c r="V90" i="12"/>
  <c r="AI56" i="31" s="1"/>
  <c r="V13" i="12"/>
  <c r="AI14" i="31" s="1"/>
  <c r="V146" i="12"/>
  <c r="AI86" i="31" s="1"/>
  <c r="V52" i="12"/>
  <c r="W52" i="12" s="1"/>
  <c r="V118" i="12"/>
  <c r="V120" i="12"/>
  <c r="V20" i="12"/>
  <c r="W20" i="12" s="1"/>
  <c r="V137" i="12"/>
  <c r="AI79" i="31" s="1"/>
  <c r="V102" i="12"/>
  <c r="W102" i="12" s="1"/>
  <c r="V31" i="12"/>
  <c r="W31" i="12" s="1"/>
  <c r="V154" i="12"/>
  <c r="W154" i="12" s="1"/>
  <c r="V43" i="12"/>
  <c r="W43" i="12" s="1"/>
  <c r="V107" i="12"/>
  <c r="V128" i="12"/>
  <c r="W128" i="12" s="1"/>
  <c r="V169" i="12"/>
  <c r="AI101" i="31" s="1"/>
  <c r="AI20" i="31"/>
  <c r="AI75" i="31"/>
  <c r="V33" i="12"/>
  <c r="AI28" i="31"/>
  <c r="U48" i="12"/>
  <c r="AF18" i="31"/>
  <c r="V19" i="12"/>
  <c r="V111" i="12"/>
  <c r="V72" i="12"/>
  <c r="AH47" i="31"/>
  <c r="V160" i="12"/>
  <c r="AH96" i="31"/>
  <c r="V54" i="12"/>
  <c r="AF38" i="31"/>
  <c r="U61" i="12"/>
  <c r="AH41" i="31" s="1"/>
  <c r="AG41" i="31"/>
  <c r="V150" i="12"/>
  <c r="AH89" i="31"/>
  <c r="V165" i="12"/>
  <c r="AH99" i="31"/>
  <c r="V66" i="12"/>
  <c r="AF63" i="31"/>
  <c r="V105" i="12"/>
  <c r="V50" i="12"/>
  <c r="V133" i="12"/>
  <c r="V25" i="12"/>
  <c r="V109" i="12"/>
  <c r="V11" i="12"/>
  <c r="V99" i="12"/>
  <c r="V92" i="12"/>
  <c r="V94" i="12"/>
  <c r="V15" i="12"/>
  <c r="V125" i="12"/>
  <c r="V142" i="12"/>
  <c r="AI24" i="31"/>
  <c r="AI97" i="31"/>
  <c r="V56" i="12"/>
  <c r="AE52" i="31"/>
  <c r="S78" i="12"/>
  <c r="R79" i="12"/>
  <c r="AF78" i="31"/>
  <c r="V134" i="12"/>
  <c r="V34" i="12"/>
  <c r="V100" i="12"/>
  <c r="S88" i="12"/>
  <c r="AE59" i="31"/>
  <c r="S95" i="12"/>
  <c r="AF30" i="31"/>
  <c r="V40" i="12"/>
  <c r="AF81" i="31"/>
  <c r="V140" i="12"/>
  <c r="AH107" i="31"/>
  <c r="V179" i="12"/>
  <c r="V70" i="12"/>
  <c r="AF46" i="31"/>
  <c r="V148" i="12"/>
  <c r="AH88" i="31"/>
  <c r="V38" i="12"/>
  <c r="AF29" i="31"/>
  <c r="AI85" i="31"/>
  <c r="V36" i="12"/>
  <c r="AF27" i="31"/>
  <c r="AF55" i="31"/>
  <c r="V87" i="12"/>
  <c r="V152" i="12"/>
  <c r="AH91" i="31"/>
  <c r="V8" i="12"/>
  <c r="K13" i="24" s="1"/>
  <c r="L13" i="24" s="1"/>
  <c r="AF11" i="31"/>
  <c r="AI16" i="31"/>
  <c r="AF51" i="31"/>
  <c r="V77" i="12"/>
  <c r="V136" i="12"/>
  <c r="V171" i="12"/>
  <c r="AH102" i="31"/>
  <c r="AI36" i="31"/>
  <c r="AI106" i="31"/>
  <c r="V177" i="12"/>
  <c r="AH105" i="31"/>
  <c r="V85" i="12"/>
  <c r="V23" i="12"/>
  <c r="V103" i="12"/>
  <c r="S175" i="12"/>
  <c r="AG12" i="31"/>
  <c r="U9" i="12"/>
  <c r="AI90" i="31"/>
  <c r="V64" i="12"/>
  <c r="V45" i="12"/>
  <c r="V115" i="12"/>
  <c r="AI87" i="31"/>
  <c r="V29" i="12"/>
  <c r="V132" i="12"/>
  <c r="S116" i="12"/>
  <c r="AE41" i="31"/>
  <c r="S61" i="12"/>
  <c r="S48" i="12"/>
  <c r="U116" i="12"/>
  <c r="S121" i="12"/>
  <c r="U57" i="12"/>
  <c r="U41" i="12"/>
  <c r="AF104" i="31"/>
  <c r="V174" i="12"/>
  <c r="V97" i="12"/>
  <c r="AH60" i="31"/>
  <c r="AF71" i="31"/>
  <c r="V123" i="12"/>
  <c r="AI69" i="31"/>
  <c r="U78" i="12"/>
  <c r="AH52" i="31" s="1"/>
  <c r="AG52" i="31"/>
  <c r="AE80" i="31"/>
  <c r="S138" i="12"/>
  <c r="V60" i="12"/>
  <c r="AH40" i="31"/>
  <c r="V173" i="12"/>
  <c r="AH103" i="31"/>
  <c r="V67" i="12"/>
  <c r="AH45" i="31"/>
  <c r="V22" i="12"/>
  <c r="V163" i="12"/>
  <c r="S157" i="12"/>
  <c r="V157" i="12" s="1"/>
  <c r="AE94" i="31"/>
  <c r="V162" i="12"/>
  <c r="AH98" i="31"/>
  <c r="AE50" i="31"/>
  <c r="S75" i="12"/>
  <c r="V6" i="12"/>
  <c r="AI10" i="31" s="1"/>
  <c r="AF49" i="31"/>
  <c r="V74" i="12"/>
  <c r="V113" i="12"/>
  <c r="AH66" i="31"/>
  <c r="V68" i="12"/>
  <c r="V82" i="12"/>
  <c r="B12" i="24"/>
  <c r="C12" i="24"/>
  <c r="D12" i="24"/>
  <c r="E12" i="24"/>
  <c r="F12" i="24"/>
  <c r="G12" i="24"/>
  <c r="B13" i="24"/>
  <c r="C13" i="24"/>
  <c r="D13" i="24"/>
  <c r="E13" i="24"/>
  <c r="F13" i="24"/>
  <c r="G13" i="24"/>
  <c r="B14" i="24"/>
  <c r="C14" i="24"/>
  <c r="D14" i="24"/>
  <c r="E14" i="24"/>
  <c r="F14" i="24"/>
  <c r="G14" i="24"/>
  <c r="B15" i="24"/>
  <c r="C15" i="24"/>
  <c r="D15" i="24"/>
  <c r="E15" i="24"/>
  <c r="F15" i="24"/>
  <c r="G15" i="24"/>
  <c r="B16" i="24"/>
  <c r="C16" i="24"/>
  <c r="D16" i="24"/>
  <c r="E16" i="24"/>
  <c r="F16" i="24"/>
  <c r="G16" i="24"/>
  <c r="B17" i="24"/>
  <c r="C17" i="24"/>
  <c r="D17" i="24"/>
  <c r="E17" i="24"/>
  <c r="F17" i="24"/>
  <c r="G17" i="24"/>
  <c r="B18" i="24"/>
  <c r="C18" i="24"/>
  <c r="D18" i="24"/>
  <c r="E18" i="24"/>
  <c r="F18" i="24"/>
  <c r="G18" i="24"/>
  <c r="B19" i="24"/>
  <c r="C19" i="24"/>
  <c r="D19" i="24"/>
  <c r="E19" i="24"/>
  <c r="F19" i="24"/>
  <c r="G19" i="24"/>
  <c r="B20" i="24"/>
  <c r="C20" i="24"/>
  <c r="D20" i="24"/>
  <c r="E20" i="24"/>
  <c r="F20" i="24"/>
  <c r="G20" i="24"/>
  <c r="B21" i="24"/>
  <c r="C21" i="24"/>
  <c r="D21" i="24"/>
  <c r="E21" i="24"/>
  <c r="F21" i="24"/>
  <c r="G21" i="24"/>
  <c r="B22" i="24"/>
  <c r="C22" i="24"/>
  <c r="D22" i="24"/>
  <c r="E22" i="24"/>
  <c r="F22" i="24"/>
  <c r="G22" i="24"/>
  <c r="B23" i="24"/>
  <c r="C23" i="24"/>
  <c r="D23" i="24"/>
  <c r="E23" i="24"/>
  <c r="F23" i="24"/>
  <c r="G23" i="24"/>
  <c r="B24" i="24"/>
  <c r="C24" i="24"/>
  <c r="D24" i="24"/>
  <c r="E24" i="24"/>
  <c r="F24" i="24"/>
  <c r="G24" i="24"/>
  <c r="B25" i="24"/>
  <c r="C25" i="24"/>
  <c r="D25" i="24"/>
  <c r="E25" i="24"/>
  <c r="F25" i="24"/>
  <c r="G25" i="24"/>
  <c r="B26" i="24"/>
  <c r="C26" i="24"/>
  <c r="D26" i="24"/>
  <c r="E26" i="24"/>
  <c r="F26" i="24"/>
  <c r="G26" i="24"/>
  <c r="B27" i="24"/>
  <c r="C27" i="24"/>
  <c r="D27" i="24"/>
  <c r="E27" i="24"/>
  <c r="F27" i="24"/>
  <c r="G27" i="24"/>
  <c r="B28" i="24"/>
  <c r="C28" i="24"/>
  <c r="D28" i="24"/>
  <c r="E28" i="24"/>
  <c r="F28" i="24"/>
  <c r="G28" i="24"/>
  <c r="B29" i="24"/>
  <c r="C29" i="24"/>
  <c r="D29" i="24"/>
  <c r="E29" i="24"/>
  <c r="F29" i="24"/>
  <c r="G29" i="24"/>
  <c r="B30" i="24"/>
  <c r="C30" i="24"/>
  <c r="D30" i="24"/>
  <c r="E30" i="24"/>
  <c r="F30" i="24"/>
  <c r="G30" i="24"/>
  <c r="B31" i="24"/>
  <c r="C31" i="24"/>
  <c r="D31" i="24"/>
  <c r="E31" i="24"/>
  <c r="F31" i="24"/>
  <c r="G31" i="24"/>
  <c r="B32" i="24"/>
  <c r="C32" i="24"/>
  <c r="D32" i="24"/>
  <c r="E32" i="24"/>
  <c r="F32" i="24"/>
  <c r="G32" i="24"/>
  <c r="B33" i="24"/>
  <c r="C33" i="24"/>
  <c r="D33" i="24"/>
  <c r="E33" i="24"/>
  <c r="F33" i="24"/>
  <c r="G33" i="24"/>
  <c r="B34" i="24"/>
  <c r="C34" i="24"/>
  <c r="D34" i="24"/>
  <c r="E34" i="24"/>
  <c r="F34" i="24"/>
  <c r="G34" i="24"/>
  <c r="B35" i="24"/>
  <c r="C35" i="24"/>
  <c r="D35" i="24"/>
  <c r="E35" i="24"/>
  <c r="F35" i="24"/>
  <c r="G35" i="24"/>
  <c r="B36" i="24"/>
  <c r="C36" i="24"/>
  <c r="D36" i="24"/>
  <c r="E36" i="24"/>
  <c r="F36" i="24"/>
  <c r="G36" i="24"/>
  <c r="B37" i="24"/>
  <c r="C37" i="24"/>
  <c r="D37" i="24"/>
  <c r="E37" i="24"/>
  <c r="F37" i="24"/>
  <c r="G37" i="24"/>
  <c r="B38" i="24"/>
  <c r="C38" i="24"/>
  <c r="D38" i="24"/>
  <c r="E38" i="24"/>
  <c r="F38" i="24"/>
  <c r="G38" i="24"/>
  <c r="B39" i="24"/>
  <c r="C39" i="24"/>
  <c r="D39" i="24"/>
  <c r="E39" i="24"/>
  <c r="F39" i="24"/>
  <c r="G39" i="24"/>
  <c r="B40" i="24"/>
  <c r="C40" i="24"/>
  <c r="D40" i="24"/>
  <c r="E40" i="24"/>
  <c r="F40" i="24"/>
  <c r="G40" i="24"/>
  <c r="B41" i="24"/>
  <c r="C41" i="24"/>
  <c r="D41" i="24"/>
  <c r="E41" i="24"/>
  <c r="F41" i="24"/>
  <c r="G41" i="24"/>
  <c r="B42" i="24"/>
  <c r="C42" i="24"/>
  <c r="D42" i="24"/>
  <c r="E42" i="24"/>
  <c r="F42" i="24"/>
  <c r="G42" i="24"/>
  <c r="B43" i="24"/>
  <c r="C43" i="24"/>
  <c r="D43" i="24"/>
  <c r="E43" i="24"/>
  <c r="F43" i="24"/>
  <c r="G43" i="24"/>
  <c r="B44" i="24"/>
  <c r="C44" i="24"/>
  <c r="D44" i="24"/>
  <c r="E44" i="24"/>
  <c r="F44" i="24"/>
  <c r="G44" i="24"/>
  <c r="B45" i="24"/>
  <c r="C45" i="24"/>
  <c r="D45" i="24"/>
  <c r="E45" i="24"/>
  <c r="F45" i="24"/>
  <c r="G45" i="24"/>
  <c r="B46" i="24"/>
  <c r="C46" i="24"/>
  <c r="D46" i="24"/>
  <c r="E46" i="24"/>
  <c r="F46" i="24"/>
  <c r="G46" i="24"/>
  <c r="B47" i="24"/>
  <c r="C47" i="24"/>
  <c r="D47" i="24"/>
  <c r="E47" i="24"/>
  <c r="F47" i="24"/>
  <c r="G47" i="24"/>
  <c r="B48" i="24"/>
  <c r="C48" i="24"/>
  <c r="D48" i="24"/>
  <c r="E48" i="24"/>
  <c r="F48" i="24"/>
  <c r="G48" i="24"/>
  <c r="B49" i="24"/>
  <c r="C49" i="24"/>
  <c r="D49" i="24"/>
  <c r="E49" i="24"/>
  <c r="F49" i="24"/>
  <c r="G49" i="24"/>
  <c r="B50" i="24"/>
  <c r="C50" i="24"/>
  <c r="D50" i="24"/>
  <c r="E50" i="24"/>
  <c r="F50" i="24"/>
  <c r="G50" i="24"/>
  <c r="B51" i="24"/>
  <c r="C51" i="24"/>
  <c r="D51" i="24"/>
  <c r="E51" i="24"/>
  <c r="F51" i="24"/>
  <c r="G51" i="24"/>
  <c r="B52" i="24"/>
  <c r="C52" i="24"/>
  <c r="D52" i="24"/>
  <c r="E52" i="24"/>
  <c r="F52" i="24"/>
  <c r="G52" i="24"/>
  <c r="B53" i="24"/>
  <c r="C53" i="24"/>
  <c r="D53" i="24"/>
  <c r="E53" i="24"/>
  <c r="F53" i="24"/>
  <c r="G53" i="24"/>
  <c r="B54" i="24"/>
  <c r="C54" i="24"/>
  <c r="D54" i="24"/>
  <c r="E54" i="24"/>
  <c r="F54" i="24"/>
  <c r="G54" i="24"/>
  <c r="B55" i="24"/>
  <c r="C55" i="24"/>
  <c r="D55" i="24"/>
  <c r="E55" i="24"/>
  <c r="F55" i="24"/>
  <c r="G55" i="24"/>
  <c r="B56" i="24"/>
  <c r="C56" i="24"/>
  <c r="D56" i="24"/>
  <c r="E56" i="24"/>
  <c r="F56" i="24"/>
  <c r="G56" i="24"/>
  <c r="B57" i="24"/>
  <c r="C57" i="24"/>
  <c r="D57" i="24"/>
  <c r="E57" i="24"/>
  <c r="F57" i="24"/>
  <c r="G57" i="24"/>
  <c r="B58" i="24"/>
  <c r="C58" i="24"/>
  <c r="D58" i="24"/>
  <c r="E58" i="24"/>
  <c r="F58" i="24"/>
  <c r="G58" i="24"/>
  <c r="B59" i="24"/>
  <c r="C59" i="24"/>
  <c r="D59" i="24"/>
  <c r="E59" i="24"/>
  <c r="F59" i="24"/>
  <c r="G59" i="24"/>
  <c r="B60" i="24"/>
  <c r="C60" i="24"/>
  <c r="D60" i="24"/>
  <c r="E60" i="24"/>
  <c r="F60" i="24"/>
  <c r="G60" i="24"/>
  <c r="B61" i="24"/>
  <c r="C61" i="24"/>
  <c r="D61" i="24"/>
  <c r="E61" i="24"/>
  <c r="F61" i="24"/>
  <c r="G61" i="24"/>
  <c r="B62" i="24"/>
  <c r="C62" i="24"/>
  <c r="D62" i="24"/>
  <c r="E62" i="24"/>
  <c r="F62" i="24"/>
  <c r="G62" i="24"/>
  <c r="B63" i="24"/>
  <c r="C63" i="24"/>
  <c r="D63" i="24"/>
  <c r="E63" i="24"/>
  <c r="F63" i="24"/>
  <c r="G63" i="24"/>
  <c r="B64" i="24"/>
  <c r="C64" i="24"/>
  <c r="D64" i="24"/>
  <c r="E64" i="24"/>
  <c r="F64" i="24"/>
  <c r="G64" i="24"/>
  <c r="B65" i="24"/>
  <c r="C65" i="24"/>
  <c r="D65" i="24"/>
  <c r="E65" i="24"/>
  <c r="F65" i="24"/>
  <c r="G65" i="24"/>
  <c r="B66" i="24"/>
  <c r="C66" i="24"/>
  <c r="D66" i="24"/>
  <c r="E66" i="24"/>
  <c r="F66" i="24"/>
  <c r="G66" i="24"/>
  <c r="B67" i="24"/>
  <c r="C67" i="24"/>
  <c r="D67" i="24"/>
  <c r="E67" i="24"/>
  <c r="F67" i="24"/>
  <c r="G67" i="24"/>
  <c r="B68" i="24"/>
  <c r="C68" i="24"/>
  <c r="D68" i="24"/>
  <c r="E68" i="24"/>
  <c r="F68" i="24"/>
  <c r="G68" i="24"/>
  <c r="B69" i="24"/>
  <c r="C69" i="24"/>
  <c r="D69" i="24"/>
  <c r="E69" i="24"/>
  <c r="F69" i="24"/>
  <c r="G69" i="24"/>
  <c r="B70" i="24"/>
  <c r="C70" i="24"/>
  <c r="D70" i="24"/>
  <c r="E70" i="24"/>
  <c r="F70" i="24"/>
  <c r="G70" i="24"/>
  <c r="B71" i="24"/>
  <c r="C71" i="24"/>
  <c r="D71" i="24"/>
  <c r="E71" i="24"/>
  <c r="F71" i="24"/>
  <c r="G71" i="24"/>
  <c r="B72" i="24"/>
  <c r="C72" i="24"/>
  <c r="D72" i="24"/>
  <c r="E72" i="24"/>
  <c r="F72" i="24"/>
  <c r="G72" i="24"/>
  <c r="B73" i="24"/>
  <c r="C73" i="24"/>
  <c r="D73" i="24"/>
  <c r="E73" i="24"/>
  <c r="F73" i="24"/>
  <c r="G73" i="24"/>
  <c r="B74" i="24"/>
  <c r="C74" i="24"/>
  <c r="D74" i="24"/>
  <c r="E74" i="24"/>
  <c r="F74" i="24"/>
  <c r="G74" i="24"/>
  <c r="B75" i="24"/>
  <c r="C75" i="24"/>
  <c r="D75" i="24"/>
  <c r="E75" i="24"/>
  <c r="F75" i="24"/>
  <c r="G75" i="24"/>
  <c r="B76" i="24"/>
  <c r="C76" i="24"/>
  <c r="D76" i="24"/>
  <c r="E76" i="24"/>
  <c r="F76" i="24"/>
  <c r="G76" i="24"/>
  <c r="B77" i="24"/>
  <c r="C77" i="24"/>
  <c r="D77" i="24"/>
  <c r="E77" i="24"/>
  <c r="F77" i="24"/>
  <c r="G77" i="24"/>
  <c r="B78" i="24"/>
  <c r="C78" i="24"/>
  <c r="D78" i="24"/>
  <c r="E78" i="24"/>
  <c r="F78" i="24"/>
  <c r="G78" i="24"/>
  <c r="B79" i="24"/>
  <c r="C79" i="24"/>
  <c r="D79" i="24"/>
  <c r="E79" i="24"/>
  <c r="F79" i="24"/>
  <c r="G79" i="24"/>
  <c r="B80" i="24"/>
  <c r="C80" i="24"/>
  <c r="D80" i="24"/>
  <c r="E80" i="24"/>
  <c r="F80" i="24"/>
  <c r="G80" i="24"/>
  <c r="B81" i="24"/>
  <c r="C81" i="24"/>
  <c r="D81" i="24"/>
  <c r="E81" i="24"/>
  <c r="F81" i="24"/>
  <c r="G81" i="24"/>
  <c r="B82" i="24"/>
  <c r="C82" i="24"/>
  <c r="D82" i="24"/>
  <c r="E82" i="24"/>
  <c r="F82" i="24"/>
  <c r="G82" i="24"/>
  <c r="B83" i="24"/>
  <c r="C83" i="24"/>
  <c r="D83" i="24"/>
  <c r="E83" i="24"/>
  <c r="F83" i="24"/>
  <c r="G83" i="24"/>
  <c r="B84" i="24"/>
  <c r="C84" i="24"/>
  <c r="D84" i="24"/>
  <c r="E84" i="24"/>
  <c r="F84" i="24"/>
  <c r="G84" i="24"/>
  <c r="B85" i="24"/>
  <c r="C85" i="24"/>
  <c r="D85" i="24"/>
  <c r="E85" i="24"/>
  <c r="F85" i="24"/>
  <c r="G85" i="24"/>
  <c r="B86" i="24"/>
  <c r="C86" i="24"/>
  <c r="D86" i="24"/>
  <c r="E86" i="24"/>
  <c r="F86" i="24"/>
  <c r="G86" i="24"/>
  <c r="B87" i="24"/>
  <c r="C87" i="24"/>
  <c r="D87" i="24"/>
  <c r="E87" i="24"/>
  <c r="F87" i="24"/>
  <c r="G87" i="24"/>
  <c r="B88" i="24"/>
  <c r="C88" i="24"/>
  <c r="D88" i="24"/>
  <c r="E88" i="24"/>
  <c r="F88" i="24"/>
  <c r="G88" i="24"/>
  <c r="B89" i="24"/>
  <c r="C89" i="24"/>
  <c r="D89" i="24"/>
  <c r="E89" i="24"/>
  <c r="F89" i="24"/>
  <c r="G89" i="24"/>
  <c r="B90" i="24"/>
  <c r="C90" i="24"/>
  <c r="D90" i="24"/>
  <c r="E90" i="24"/>
  <c r="F90" i="24"/>
  <c r="G90" i="24"/>
  <c r="B91" i="24"/>
  <c r="C91" i="24"/>
  <c r="D91" i="24"/>
  <c r="E91" i="24"/>
  <c r="F91" i="24"/>
  <c r="G91" i="24"/>
  <c r="B92" i="24"/>
  <c r="C92" i="24"/>
  <c r="D92" i="24"/>
  <c r="E92" i="24"/>
  <c r="F92" i="24"/>
  <c r="G92" i="24"/>
  <c r="B93" i="24"/>
  <c r="C93" i="24"/>
  <c r="D93" i="24"/>
  <c r="E93" i="24"/>
  <c r="F93" i="24"/>
  <c r="G93" i="24"/>
  <c r="B94" i="24"/>
  <c r="C94" i="24"/>
  <c r="D94" i="24"/>
  <c r="E94" i="24"/>
  <c r="F94" i="24"/>
  <c r="G94" i="24"/>
  <c r="B95" i="24"/>
  <c r="C95" i="24"/>
  <c r="D95" i="24"/>
  <c r="E95" i="24"/>
  <c r="F95" i="24"/>
  <c r="G95" i="24"/>
  <c r="B96" i="24"/>
  <c r="C96" i="24"/>
  <c r="D96" i="24"/>
  <c r="E96" i="24"/>
  <c r="F96" i="24"/>
  <c r="G96" i="24"/>
  <c r="B97" i="24"/>
  <c r="C97" i="24"/>
  <c r="D97" i="24"/>
  <c r="E97" i="24"/>
  <c r="F97" i="24"/>
  <c r="G97" i="24"/>
  <c r="B98" i="24"/>
  <c r="C98" i="24"/>
  <c r="D98" i="24"/>
  <c r="E98" i="24"/>
  <c r="F98" i="24"/>
  <c r="G98" i="24"/>
  <c r="B99" i="24"/>
  <c r="C99" i="24"/>
  <c r="D99" i="24"/>
  <c r="E99" i="24"/>
  <c r="F99" i="24"/>
  <c r="G99" i="24"/>
  <c r="B100" i="24"/>
  <c r="C100" i="24"/>
  <c r="D100" i="24"/>
  <c r="E100" i="24"/>
  <c r="F100" i="24"/>
  <c r="G100" i="24"/>
  <c r="B101" i="24"/>
  <c r="C101" i="24"/>
  <c r="D101" i="24"/>
  <c r="E101" i="24"/>
  <c r="F101" i="24"/>
  <c r="G101" i="24"/>
  <c r="B102" i="24"/>
  <c r="C102" i="24"/>
  <c r="D102" i="24"/>
  <c r="E102" i="24"/>
  <c r="F102" i="24"/>
  <c r="G102" i="24"/>
  <c r="B103" i="24"/>
  <c r="C103" i="24"/>
  <c r="D103" i="24"/>
  <c r="E103" i="24"/>
  <c r="F103" i="24"/>
  <c r="G103" i="24"/>
  <c r="B104" i="24"/>
  <c r="C104" i="24"/>
  <c r="D104" i="24"/>
  <c r="E104" i="24"/>
  <c r="F104" i="24"/>
  <c r="G104" i="24"/>
  <c r="B105" i="24"/>
  <c r="C105" i="24"/>
  <c r="D105" i="24"/>
  <c r="E105" i="24"/>
  <c r="F105" i="24"/>
  <c r="G105" i="24"/>
  <c r="B106" i="24"/>
  <c r="C106" i="24"/>
  <c r="D106" i="24"/>
  <c r="E106" i="24"/>
  <c r="F106" i="24"/>
  <c r="G106" i="24"/>
  <c r="B107" i="24"/>
  <c r="C107" i="24"/>
  <c r="D107" i="24"/>
  <c r="E107" i="24"/>
  <c r="F107" i="24"/>
  <c r="G107" i="24"/>
  <c r="B108" i="24"/>
  <c r="C108" i="24"/>
  <c r="D108" i="24"/>
  <c r="E108" i="24"/>
  <c r="F108" i="24"/>
  <c r="G108" i="24"/>
  <c r="B109" i="24"/>
  <c r="C109" i="24"/>
  <c r="D109" i="24"/>
  <c r="E109" i="24"/>
  <c r="F109" i="24"/>
  <c r="G109" i="24"/>
  <c r="B110" i="24"/>
  <c r="C110" i="24"/>
  <c r="D110" i="24"/>
  <c r="E110" i="24"/>
  <c r="F110" i="24"/>
  <c r="G110" i="24"/>
  <c r="B111" i="24"/>
  <c r="C111" i="24"/>
  <c r="D111" i="24"/>
  <c r="E111" i="24"/>
  <c r="F111" i="24"/>
  <c r="G111" i="24"/>
  <c r="B112" i="24"/>
  <c r="C112" i="24"/>
  <c r="D112" i="24"/>
  <c r="E112" i="24"/>
  <c r="F112" i="24"/>
  <c r="G112" i="24"/>
  <c r="B113" i="24"/>
  <c r="C113" i="24"/>
  <c r="D113" i="24"/>
  <c r="E113" i="24"/>
  <c r="F113" i="24"/>
  <c r="G113" i="24"/>
  <c r="B114" i="24"/>
  <c r="C114" i="24"/>
  <c r="D114" i="24"/>
  <c r="E114" i="24"/>
  <c r="F114" i="24"/>
  <c r="G114" i="24"/>
  <c r="B115" i="24"/>
  <c r="C115" i="24"/>
  <c r="D115" i="24"/>
  <c r="E115" i="24"/>
  <c r="F115" i="24"/>
  <c r="G115" i="24"/>
  <c r="B116" i="24"/>
  <c r="C116" i="24"/>
  <c r="D116" i="24"/>
  <c r="E116" i="24"/>
  <c r="F116" i="24"/>
  <c r="G116" i="24"/>
  <c r="B117" i="24"/>
  <c r="C117" i="24"/>
  <c r="D117" i="24"/>
  <c r="E117" i="24"/>
  <c r="F117" i="24"/>
  <c r="G117" i="24"/>
  <c r="B118" i="24"/>
  <c r="C118" i="24"/>
  <c r="D118" i="24"/>
  <c r="E118" i="24"/>
  <c r="F118" i="24"/>
  <c r="G118" i="24"/>
  <c r="B119" i="24"/>
  <c r="C119" i="24"/>
  <c r="D119" i="24"/>
  <c r="E119" i="24"/>
  <c r="F119" i="24"/>
  <c r="G119" i="24"/>
  <c r="B120" i="24"/>
  <c r="C120" i="24"/>
  <c r="D120" i="24"/>
  <c r="E120" i="24"/>
  <c r="F120" i="24"/>
  <c r="G120" i="24"/>
  <c r="B121" i="24"/>
  <c r="C121" i="24"/>
  <c r="D121" i="24"/>
  <c r="E121" i="24"/>
  <c r="F121" i="24"/>
  <c r="G121" i="24"/>
  <c r="B122" i="24"/>
  <c r="C122" i="24"/>
  <c r="D122" i="24"/>
  <c r="E122" i="24"/>
  <c r="F122" i="24"/>
  <c r="G122" i="24"/>
  <c r="B123" i="24"/>
  <c r="C123" i="24"/>
  <c r="D123" i="24"/>
  <c r="E123" i="24"/>
  <c r="F123" i="24"/>
  <c r="G123" i="24"/>
  <c r="B124" i="24"/>
  <c r="C124" i="24"/>
  <c r="D124" i="24"/>
  <c r="E124" i="24"/>
  <c r="F124" i="24"/>
  <c r="G124" i="24"/>
  <c r="B125" i="24"/>
  <c r="C125" i="24"/>
  <c r="D125" i="24"/>
  <c r="E125" i="24"/>
  <c r="F125" i="24"/>
  <c r="G125" i="24"/>
  <c r="B126" i="24"/>
  <c r="C126" i="24"/>
  <c r="D126" i="24"/>
  <c r="E126" i="24"/>
  <c r="F126" i="24"/>
  <c r="G126" i="24"/>
  <c r="B127" i="24"/>
  <c r="C127" i="24"/>
  <c r="D127" i="24"/>
  <c r="E127" i="24"/>
  <c r="F127" i="24"/>
  <c r="G127" i="24"/>
  <c r="B128" i="24"/>
  <c r="C128" i="24"/>
  <c r="D128" i="24"/>
  <c r="E128" i="24"/>
  <c r="F128" i="24"/>
  <c r="G128" i="24"/>
  <c r="B129" i="24"/>
  <c r="C129" i="24"/>
  <c r="D129" i="24"/>
  <c r="E129" i="24"/>
  <c r="F129" i="24"/>
  <c r="G129" i="24"/>
  <c r="B130" i="24"/>
  <c r="C130" i="24"/>
  <c r="D130" i="24"/>
  <c r="E130" i="24"/>
  <c r="F130" i="24"/>
  <c r="G130" i="24"/>
  <c r="B131" i="24"/>
  <c r="C131" i="24"/>
  <c r="D131" i="24"/>
  <c r="E131" i="24"/>
  <c r="F131" i="24"/>
  <c r="G131" i="24"/>
  <c r="B132" i="24"/>
  <c r="C132" i="24"/>
  <c r="D132" i="24"/>
  <c r="E132" i="24"/>
  <c r="F132" i="24"/>
  <c r="G132" i="24"/>
  <c r="B133" i="24"/>
  <c r="C133" i="24"/>
  <c r="D133" i="24"/>
  <c r="E133" i="24"/>
  <c r="F133" i="24"/>
  <c r="G133" i="24"/>
  <c r="B134" i="24"/>
  <c r="C134" i="24"/>
  <c r="D134" i="24"/>
  <c r="E134" i="24"/>
  <c r="F134" i="24"/>
  <c r="G134" i="24"/>
  <c r="B135" i="24"/>
  <c r="C135" i="24"/>
  <c r="D135" i="24"/>
  <c r="E135" i="24"/>
  <c r="F135" i="24"/>
  <c r="G135" i="24"/>
  <c r="B136" i="24"/>
  <c r="C136" i="24"/>
  <c r="D136" i="24"/>
  <c r="E136" i="24"/>
  <c r="F136" i="24"/>
  <c r="G136" i="24"/>
  <c r="B137" i="24"/>
  <c r="C137" i="24"/>
  <c r="D137" i="24"/>
  <c r="E137" i="24"/>
  <c r="F137" i="24"/>
  <c r="G137" i="24"/>
  <c r="B138" i="24"/>
  <c r="C138" i="24"/>
  <c r="D138" i="24"/>
  <c r="E138" i="24"/>
  <c r="F138" i="24"/>
  <c r="G138" i="24"/>
  <c r="B139" i="24"/>
  <c r="C139" i="24"/>
  <c r="D139" i="24"/>
  <c r="E139" i="24"/>
  <c r="F139" i="24"/>
  <c r="G139" i="24"/>
  <c r="B140" i="24"/>
  <c r="C140" i="24"/>
  <c r="D140" i="24"/>
  <c r="E140" i="24"/>
  <c r="F140" i="24"/>
  <c r="G140" i="24"/>
  <c r="B141" i="24"/>
  <c r="C141" i="24"/>
  <c r="D141" i="24"/>
  <c r="E141" i="24"/>
  <c r="F141" i="24"/>
  <c r="G141" i="24"/>
  <c r="B142" i="24"/>
  <c r="C142" i="24"/>
  <c r="D142" i="24"/>
  <c r="E142" i="24"/>
  <c r="F142" i="24"/>
  <c r="G142" i="24"/>
  <c r="B143" i="24"/>
  <c r="C143" i="24"/>
  <c r="D143" i="24"/>
  <c r="E143" i="24"/>
  <c r="F143" i="24"/>
  <c r="G143" i="24"/>
  <c r="B144" i="24"/>
  <c r="C144" i="24"/>
  <c r="D144" i="24"/>
  <c r="E144" i="24"/>
  <c r="F144" i="24"/>
  <c r="G144" i="24"/>
  <c r="B145" i="24"/>
  <c r="C145" i="24"/>
  <c r="D145" i="24"/>
  <c r="E145" i="24"/>
  <c r="F145" i="24"/>
  <c r="G145" i="24"/>
  <c r="B146" i="24"/>
  <c r="C146" i="24"/>
  <c r="D146" i="24"/>
  <c r="E146" i="24"/>
  <c r="F146" i="24"/>
  <c r="G146" i="24"/>
  <c r="B147" i="24"/>
  <c r="C147" i="24"/>
  <c r="D147" i="24"/>
  <c r="E147" i="24"/>
  <c r="F147" i="24"/>
  <c r="G147" i="24"/>
  <c r="B148" i="24"/>
  <c r="C148" i="24"/>
  <c r="D148" i="24"/>
  <c r="E148" i="24"/>
  <c r="F148" i="24"/>
  <c r="G148" i="24"/>
  <c r="B149" i="24"/>
  <c r="C149" i="24"/>
  <c r="D149" i="24"/>
  <c r="E149" i="24"/>
  <c r="F149" i="24"/>
  <c r="G149" i="24"/>
  <c r="B150" i="24"/>
  <c r="C150" i="24"/>
  <c r="D150" i="24"/>
  <c r="E150" i="24"/>
  <c r="F150" i="24"/>
  <c r="G150" i="24"/>
  <c r="B151" i="24"/>
  <c r="C151" i="24"/>
  <c r="D151" i="24"/>
  <c r="E151" i="24"/>
  <c r="F151" i="24"/>
  <c r="G151" i="24"/>
  <c r="B152" i="24"/>
  <c r="C152" i="24"/>
  <c r="D152" i="24"/>
  <c r="E152" i="24"/>
  <c r="F152" i="24"/>
  <c r="G152" i="24"/>
  <c r="B153" i="24"/>
  <c r="C153" i="24"/>
  <c r="D153" i="24"/>
  <c r="E153" i="24"/>
  <c r="F153" i="24"/>
  <c r="G153" i="24"/>
  <c r="B154" i="24"/>
  <c r="C154" i="24"/>
  <c r="D154" i="24"/>
  <c r="E154" i="24"/>
  <c r="F154" i="24"/>
  <c r="G154" i="24"/>
  <c r="B155" i="24"/>
  <c r="C155" i="24"/>
  <c r="D155" i="24"/>
  <c r="E155" i="24"/>
  <c r="F155" i="24"/>
  <c r="G155" i="24"/>
  <c r="B156" i="24"/>
  <c r="C156" i="24"/>
  <c r="D156" i="24"/>
  <c r="E156" i="24"/>
  <c r="F156" i="24"/>
  <c r="G156" i="24"/>
  <c r="B157" i="24"/>
  <c r="C157" i="24"/>
  <c r="D157" i="24"/>
  <c r="E157" i="24"/>
  <c r="F157" i="24"/>
  <c r="G157" i="24"/>
  <c r="B158" i="24"/>
  <c r="C158" i="24"/>
  <c r="D158" i="24"/>
  <c r="E158" i="24"/>
  <c r="F158" i="24"/>
  <c r="G158" i="24"/>
  <c r="B159" i="24"/>
  <c r="C159" i="24"/>
  <c r="D159" i="24"/>
  <c r="E159" i="24"/>
  <c r="F159" i="24"/>
  <c r="G159" i="24"/>
  <c r="B160" i="24"/>
  <c r="C160" i="24"/>
  <c r="D160" i="24"/>
  <c r="E160" i="24"/>
  <c r="F160" i="24"/>
  <c r="G160" i="24"/>
  <c r="B161" i="24"/>
  <c r="C161" i="24"/>
  <c r="D161" i="24"/>
  <c r="E161" i="24"/>
  <c r="F161" i="24"/>
  <c r="G161" i="24"/>
  <c r="B162" i="24"/>
  <c r="C162" i="24"/>
  <c r="D162" i="24"/>
  <c r="E162" i="24"/>
  <c r="F162" i="24"/>
  <c r="G162" i="24"/>
  <c r="B163" i="24"/>
  <c r="C163" i="24"/>
  <c r="D163" i="24"/>
  <c r="E163" i="24"/>
  <c r="F163" i="24"/>
  <c r="G163" i="24"/>
  <c r="B164" i="24"/>
  <c r="C164" i="24"/>
  <c r="D164" i="24"/>
  <c r="E164" i="24"/>
  <c r="F164" i="24"/>
  <c r="G164" i="24"/>
  <c r="B165" i="24"/>
  <c r="C165" i="24"/>
  <c r="D165" i="24"/>
  <c r="E165" i="24"/>
  <c r="F165" i="24"/>
  <c r="G165" i="24"/>
  <c r="B166" i="24"/>
  <c r="C166" i="24"/>
  <c r="D166" i="24"/>
  <c r="E166" i="24"/>
  <c r="F166" i="24"/>
  <c r="G166" i="24"/>
  <c r="B167" i="24"/>
  <c r="C167" i="24"/>
  <c r="D167" i="24"/>
  <c r="E167" i="24"/>
  <c r="F167" i="24"/>
  <c r="G167" i="24"/>
  <c r="B168" i="24"/>
  <c r="C168" i="24"/>
  <c r="D168" i="24"/>
  <c r="E168" i="24"/>
  <c r="F168" i="24"/>
  <c r="G168" i="24"/>
  <c r="B169" i="24"/>
  <c r="C169" i="24"/>
  <c r="D169" i="24"/>
  <c r="E169" i="24"/>
  <c r="F169" i="24"/>
  <c r="G169" i="24"/>
  <c r="B170" i="24"/>
  <c r="C170" i="24"/>
  <c r="D170" i="24"/>
  <c r="E170" i="24"/>
  <c r="F170" i="24"/>
  <c r="G170" i="24"/>
  <c r="B171" i="24"/>
  <c r="C171" i="24"/>
  <c r="D171" i="24"/>
  <c r="E171" i="24"/>
  <c r="F171" i="24"/>
  <c r="G171" i="24"/>
  <c r="B172" i="24"/>
  <c r="C172" i="24"/>
  <c r="D172" i="24"/>
  <c r="E172" i="24"/>
  <c r="F172" i="24"/>
  <c r="G172" i="24"/>
  <c r="B173" i="24"/>
  <c r="C173" i="24"/>
  <c r="D173" i="24"/>
  <c r="E173" i="24"/>
  <c r="F173" i="24"/>
  <c r="G173" i="24"/>
  <c r="B174" i="24"/>
  <c r="C174" i="24"/>
  <c r="D174" i="24"/>
  <c r="E174" i="24"/>
  <c r="F174" i="24"/>
  <c r="G174" i="24"/>
  <c r="B175" i="24"/>
  <c r="C175" i="24"/>
  <c r="D175" i="24"/>
  <c r="E175" i="24"/>
  <c r="F175" i="24"/>
  <c r="G175" i="24"/>
  <c r="B176" i="24"/>
  <c r="C176" i="24"/>
  <c r="D176" i="24"/>
  <c r="E176" i="24"/>
  <c r="F176" i="24"/>
  <c r="G176" i="24"/>
  <c r="B177" i="24"/>
  <c r="C177" i="24"/>
  <c r="D177" i="24"/>
  <c r="E177" i="24"/>
  <c r="F177" i="24"/>
  <c r="G177" i="24"/>
  <c r="B178" i="24"/>
  <c r="C178" i="24"/>
  <c r="D178" i="24"/>
  <c r="E178" i="24"/>
  <c r="F178" i="24"/>
  <c r="G178" i="24"/>
  <c r="B179" i="24"/>
  <c r="C179" i="24"/>
  <c r="D179" i="24"/>
  <c r="E179" i="24"/>
  <c r="F179" i="24"/>
  <c r="G179" i="24"/>
  <c r="B180" i="24"/>
  <c r="C180" i="24"/>
  <c r="D180" i="24"/>
  <c r="E180" i="24"/>
  <c r="F180" i="24"/>
  <c r="G180" i="24"/>
  <c r="B181" i="24"/>
  <c r="C181" i="24"/>
  <c r="D181" i="24"/>
  <c r="E181" i="24"/>
  <c r="F181" i="24"/>
  <c r="G181" i="24"/>
  <c r="B182" i="24"/>
  <c r="C182" i="24"/>
  <c r="D182" i="24"/>
  <c r="E182" i="24"/>
  <c r="F182" i="24"/>
  <c r="G182" i="24"/>
  <c r="B183" i="24"/>
  <c r="C183" i="24"/>
  <c r="D183" i="24"/>
  <c r="E183" i="24"/>
  <c r="F183" i="24"/>
  <c r="G183" i="24"/>
  <c r="B184" i="24"/>
  <c r="C184" i="24"/>
  <c r="D184" i="24"/>
  <c r="E184" i="24"/>
  <c r="F184" i="24"/>
  <c r="G184" i="24"/>
  <c r="B185" i="24"/>
  <c r="C185" i="24"/>
  <c r="D185" i="24"/>
  <c r="E185" i="24"/>
  <c r="F185" i="24"/>
  <c r="G185" i="24"/>
  <c r="B186" i="24"/>
  <c r="C186" i="24"/>
  <c r="D186" i="24"/>
  <c r="E186" i="24"/>
  <c r="F186" i="24"/>
  <c r="G186" i="24"/>
  <c r="B187" i="24"/>
  <c r="C187" i="24"/>
  <c r="D187" i="24"/>
  <c r="E187" i="24"/>
  <c r="F187" i="24"/>
  <c r="G187" i="24"/>
  <c r="B188" i="24"/>
  <c r="C188" i="24"/>
  <c r="D188" i="24"/>
  <c r="E188" i="24"/>
  <c r="F188" i="24"/>
  <c r="G188" i="24"/>
  <c r="B189" i="24"/>
  <c r="C189" i="24"/>
  <c r="D189" i="24"/>
  <c r="E189" i="24"/>
  <c r="F189" i="24"/>
  <c r="G189" i="24"/>
  <c r="B190" i="24"/>
  <c r="C190" i="24"/>
  <c r="D190" i="24"/>
  <c r="E190" i="24"/>
  <c r="F190" i="24"/>
  <c r="G190" i="24"/>
  <c r="W118" i="12"/>
  <c r="W39" i="12"/>
  <c r="W18" i="12"/>
  <c r="W117" i="12"/>
  <c r="W129" i="12"/>
  <c r="W108" i="12"/>
  <c r="W155" i="12"/>
  <c r="W135" i="12"/>
  <c r="W32" i="12"/>
  <c r="W24" i="12"/>
  <c r="W143" i="12"/>
  <c r="W86" i="12"/>
  <c r="W151" i="12"/>
  <c r="W112" i="12"/>
  <c r="W139" i="12"/>
  <c r="W168" i="12"/>
  <c r="W93" i="12"/>
  <c r="W10" i="12"/>
  <c r="W76" i="12"/>
  <c r="W42" i="12"/>
  <c r="W107" i="12"/>
  <c r="W124" i="12"/>
  <c r="W178" i="12"/>
  <c r="W149" i="12"/>
  <c r="W30" i="12"/>
  <c r="W53" i="12"/>
  <c r="W14" i="12"/>
  <c r="W83" i="12"/>
  <c r="W110" i="12"/>
  <c r="W21" i="12"/>
  <c r="W114" i="12"/>
  <c r="W12" i="12"/>
  <c r="W166" i="12"/>
  <c r="W65" i="12"/>
  <c r="W91" i="12"/>
  <c r="W73" i="12"/>
  <c r="W17" i="12"/>
  <c r="W59" i="12"/>
  <c r="W26" i="12"/>
  <c r="W145" i="12"/>
  <c r="W120" i="12"/>
  <c r="W98" i="12"/>
  <c r="W119" i="12"/>
  <c r="W131" i="12"/>
  <c r="W130" i="12"/>
  <c r="W141" i="12"/>
  <c r="W106" i="12"/>
  <c r="W170" i="12"/>
  <c r="W80" i="12"/>
  <c r="W69" i="12"/>
  <c r="W96" i="12"/>
  <c r="W49" i="12"/>
  <c r="W71" i="12"/>
  <c r="W104" i="12"/>
  <c r="W55" i="12"/>
  <c r="W101" i="12"/>
  <c r="W35" i="12"/>
  <c r="W62" i="12"/>
  <c r="W176" i="12"/>
  <c r="W161" i="12"/>
  <c r="W28" i="12"/>
  <c r="W122" i="12"/>
  <c r="W51" i="12"/>
  <c r="W46" i="12"/>
  <c r="W16" i="12"/>
  <c r="W58" i="12"/>
  <c r="W89" i="12"/>
  <c r="W37" i="12"/>
  <c r="W126" i="12"/>
  <c r="W147" i="12"/>
  <c r="W164" i="12"/>
  <c r="W172" i="12"/>
  <c r="AJ19" i="31" l="1"/>
  <c r="AJ100" i="31"/>
  <c r="AJ93" i="31"/>
  <c r="AJ73" i="31"/>
  <c r="AJ70" i="31"/>
  <c r="AJ17" i="31"/>
  <c r="AJ64" i="31"/>
  <c r="AJ68" i="31"/>
  <c r="AJ74" i="31"/>
  <c r="AJ31" i="31"/>
  <c r="AJ37" i="31"/>
  <c r="AJ84" i="31"/>
  <c r="AJ92" i="31"/>
  <c r="AJ25" i="31"/>
  <c r="AJ62" i="31"/>
  <c r="AI64" i="31"/>
  <c r="AH95" i="31"/>
  <c r="V159" i="12"/>
  <c r="AI17" i="31"/>
  <c r="AI93" i="31"/>
  <c r="AI37" i="31"/>
  <c r="AI100" i="31"/>
  <c r="AI31" i="31"/>
  <c r="AI92" i="31"/>
  <c r="AI19" i="31"/>
  <c r="AI84" i="31"/>
  <c r="AI74" i="31"/>
  <c r="AI68" i="31"/>
  <c r="AI25" i="31"/>
  <c r="AI73" i="31"/>
  <c r="AI70" i="31"/>
  <c r="AI62" i="31"/>
  <c r="AI66" i="31"/>
  <c r="AF50" i="31"/>
  <c r="V75" i="12"/>
  <c r="AI45" i="31"/>
  <c r="AI40" i="31"/>
  <c r="AI33" i="31"/>
  <c r="AI81" i="31"/>
  <c r="AF59" i="31"/>
  <c r="V95" i="12"/>
  <c r="AI78" i="31"/>
  <c r="AI15" i="31"/>
  <c r="AI35" i="31"/>
  <c r="AI99" i="31"/>
  <c r="AI38" i="31"/>
  <c r="AI47" i="31"/>
  <c r="AI98" i="31"/>
  <c r="AF94" i="31"/>
  <c r="AF80" i="31"/>
  <c r="V138" i="12"/>
  <c r="AI104" i="31"/>
  <c r="V121" i="12"/>
  <c r="V48" i="12"/>
  <c r="V116" i="12"/>
  <c r="AI76" i="31"/>
  <c r="AI67" i="31"/>
  <c r="AI102" i="31"/>
  <c r="AI11" i="31"/>
  <c r="AI91" i="31"/>
  <c r="AI88" i="31"/>
  <c r="AI46" i="31"/>
  <c r="AI58" i="31"/>
  <c r="AI63" i="31"/>
  <c r="AI26" i="31"/>
  <c r="AI103" i="31"/>
  <c r="AI60" i="31"/>
  <c r="AI23" i="31"/>
  <c r="AH12" i="31"/>
  <c r="V9" i="12"/>
  <c r="V41" i="12"/>
  <c r="AI51" i="31"/>
  <c r="AI55" i="31"/>
  <c r="AI107" i="31"/>
  <c r="AI30" i="31"/>
  <c r="V88" i="12"/>
  <c r="V57" i="12"/>
  <c r="S79" i="12"/>
  <c r="AI82" i="31"/>
  <c r="AI57" i="31"/>
  <c r="AI13" i="31"/>
  <c r="AI21" i="31"/>
  <c r="AI89" i="31"/>
  <c r="AI96" i="31"/>
  <c r="AI49" i="31"/>
  <c r="AI71" i="31"/>
  <c r="AF41" i="31"/>
  <c r="V61" i="12"/>
  <c r="AI42" i="31"/>
  <c r="V175" i="12"/>
  <c r="AI105" i="31"/>
  <c r="AI27" i="31"/>
  <c r="AI29" i="31"/>
  <c r="AF52" i="31"/>
  <c r="V78" i="12"/>
  <c r="AI39" i="31"/>
  <c r="AI72" i="31"/>
  <c r="AI61" i="31"/>
  <c r="AI65" i="31"/>
  <c r="AI77" i="31"/>
  <c r="AI18" i="31"/>
  <c r="H15" i="24"/>
  <c r="H16" i="24"/>
  <c r="H12" i="24"/>
  <c r="H13" i="24"/>
  <c r="B11" i="24"/>
  <c r="G11" i="24"/>
  <c r="E11" i="24"/>
  <c r="D11" i="24"/>
  <c r="W81" i="12"/>
  <c r="W152" i="12"/>
  <c r="W171" i="12"/>
  <c r="W177" i="12"/>
  <c r="W47" i="12"/>
  <c r="W40" i="12"/>
  <c r="W54" i="12"/>
  <c r="W111" i="12"/>
  <c r="W6" i="12"/>
  <c r="W29" i="12"/>
  <c r="W132" i="12"/>
  <c r="W140" i="12"/>
  <c r="W162" i="12"/>
  <c r="W8" i="12"/>
  <c r="W109" i="12"/>
  <c r="W163" i="12"/>
  <c r="W22" i="12"/>
  <c r="W25" i="12"/>
  <c r="W84" i="12"/>
  <c r="W123" i="12"/>
  <c r="W148" i="12"/>
  <c r="W56" i="12"/>
  <c r="W169" i="12"/>
  <c r="W87" i="12"/>
  <c r="W50" i="12"/>
  <c r="W60" i="12"/>
  <c r="W67" i="12"/>
  <c r="W45" i="12"/>
  <c r="W77" i="12"/>
  <c r="W179" i="12"/>
  <c r="W97" i="12"/>
  <c r="W23" i="12"/>
  <c r="W82" i="12"/>
  <c r="W68" i="12"/>
  <c r="W134" i="12"/>
  <c r="W125" i="12"/>
  <c r="W137" i="12"/>
  <c r="W142" i="12"/>
  <c r="W64" i="12"/>
  <c r="W27" i="12"/>
  <c r="W99" i="12"/>
  <c r="W66" i="12"/>
  <c r="W13" i="12"/>
  <c r="W165" i="12"/>
  <c r="W105" i="12"/>
  <c r="W115" i="12"/>
  <c r="W100" i="12"/>
  <c r="W33" i="12"/>
  <c r="W150" i="12"/>
  <c r="W19" i="12"/>
  <c r="W15" i="12"/>
  <c r="W70" i="12"/>
  <c r="W103" i="12"/>
  <c r="W146" i="12"/>
  <c r="W113" i="12"/>
  <c r="W74" i="12"/>
  <c r="W72" i="12"/>
  <c r="W11" i="12"/>
  <c r="W38" i="12"/>
  <c r="W94" i="12"/>
  <c r="W160" i="12"/>
  <c r="W92" i="12"/>
  <c r="W36" i="12"/>
  <c r="W174" i="12"/>
  <c r="W85" i="12"/>
  <c r="W133" i="12"/>
  <c r="W90" i="12"/>
  <c r="W34" i="12"/>
  <c r="W136" i="12"/>
  <c r="W173" i="12"/>
  <c r="AJ39" i="31" l="1"/>
  <c r="AJ13" i="31"/>
  <c r="AJ65" i="31"/>
  <c r="AJ29" i="31"/>
  <c r="AJ72" i="31"/>
  <c r="AJ71" i="31"/>
  <c r="AJ21" i="31"/>
  <c r="AJ55" i="31"/>
  <c r="AJ23" i="31"/>
  <c r="AJ88" i="31"/>
  <c r="AJ67" i="31"/>
  <c r="AJ81" i="31"/>
  <c r="AJ56" i="31"/>
  <c r="AJ79" i="31"/>
  <c r="AJ47" i="31"/>
  <c r="AJ15" i="31"/>
  <c r="AJ45" i="31"/>
  <c r="AJ53" i="31"/>
  <c r="AJ51" i="31"/>
  <c r="AJ60" i="31"/>
  <c r="AJ63" i="31"/>
  <c r="AJ91" i="31"/>
  <c r="AJ10" i="31"/>
  <c r="AJ78" i="31"/>
  <c r="AJ86" i="31"/>
  <c r="AJ38" i="31"/>
  <c r="AJ105" i="31"/>
  <c r="AJ49" i="31"/>
  <c r="AJ42" i="31"/>
  <c r="AJ96" i="31"/>
  <c r="AJ57" i="31"/>
  <c r="AJ30" i="31"/>
  <c r="AJ103" i="31"/>
  <c r="AJ58" i="31"/>
  <c r="AJ11" i="31"/>
  <c r="AJ14" i="31"/>
  <c r="AJ101" i="31"/>
  <c r="AJ61" i="31"/>
  <c r="AJ99" i="31"/>
  <c r="AJ33" i="31"/>
  <c r="AJ34" i="31"/>
  <c r="AJ54" i="31"/>
  <c r="AJ89" i="31"/>
  <c r="AJ82" i="31"/>
  <c r="AJ46" i="31"/>
  <c r="AJ102" i="31"/>
  <c r="AJ104" i="31"/>
  <c r="AJ66" i="31"/>
  <c r="AJ77" i="31"/>
  <c r="AJ27" i="31"/>
  <c r="AJ26" i="31"/>
  <c r="AJ98" i="31"/>
  <c r="AJ35" i="31"/>
  <c r="AJ40" i="31"/>
  <c r="AJ22" i="31"/>
  <c r="AI95" i="31"/>
  <c r="AI52" i="31"/>
  <c r="AI41" i="31"/>
  <c r="V79" i="12"/>
  <c r="AI12" i="31"/>
  <c r="AI80" i="31"/>
  <c r="AI94" i="31"/>
  <c r="AI59" i="31"/>
  <c r="AI50" i="31"/>
  <c r="I188" i="24"/>
  <c r="I172" i="24"/>
  <c r="I157" i="24"/>
  <c r="I141" i="24"/>
  <c r="J141" i="24" s="1"/>
  <c r="I118" i="24"/>
  <c r="J118" i="24" s="1"/>
  <c r="I131" i="24"/>
  <c r="J131" i="24" s="1"/>
  <c r="I105" i="24"/>
  <c r="J105" i="24" s="1"/>
  <c r="I89" i="24"/>
  <c r="I73" i="24"/>
  <c r="I57" i="24"/>
  <c r="I43" i="24"/>
  <c r="I35" i="24"/>
  <c r="J35" i="24" s="1"/>
  <c r="I179" i="24"/>
  <c r="J179" i="24" s="1"/>
  <c r="I28" i="24"/>
  <c r="J28" i="24" s="1"/>
  <c r="I160" i="24"/>
  <c r="I120" i="24"/>
  <c r="J120" i="24" s="1"/>
  <c r="I64" i="24"/>
  <c r="I154" i="24"/>
  <c r="I74" i="24"/>
  <c r="J74" i="24" s="1"/>
  <c r="I110" i="24"/>
  <c r="I158" i="24"/>
  <c r="I156" i="24"/>
  <c r="J156" i="24" s="1"/>
  <c r="I23" i="24"/>
  <c r="J23" i="24" s="1"/>
  <c r="I178" i="24"/>
  <c r="J178" i="24" s="1"/>
  <c r="I163" i="24"/>
  <c r="I147" i="24"/>
  <c r="I130" i="24"/>
  <c r="I127" i="24"/>
  <c r="J127" i="24" s="1"/>
  <c r="I103" i="24"/>
  <c r="J103" i="24" s="1"/>
  <c r="I87" i="24"/>
  <c r="J87" i="24" s="1"/>
  <c r="I71" i="24"/>
  <c r="I55" i="24"/>
  <c r="J55" i="24" s="1"/>
  <c r="I42" i="24"/>
  <c r="I34" i="24"/>
  <c r="I185" i="24"/>
  <c r="I24" i="24"/>
  <c r="J24" i="24" s="1"/>
  <c r="I177" i="24"/>
  <c r="J177" i="24" s="1"/>
  <c r="I88" i="24"/>
  <c r="J88" i="24" s="1"/>
  <c r="I98" i="24"/>
  <c r="J98" i="24" s="1"/>
  <c r="I129" i="24"/>
  <c r="I132" i="24"/>
  <c r="I29" i="24"/>
  <c r="I142" i="24"/>
  <c r="I76" i="24"/>
  <c r="I52" i="24"/>
  <c r="I84" i="24"/>
  <c r="J84" i="24" s="1"/>
  <c r="I184" i="24"/>
  <c r="J184" i="24" s="1"/>
  <c r="I176" i="24"/>
  <c r="J176" i="24" s="1"/>
  <c r="I168" i="24"/>
  <c r="I161" i="24"/>
  <c r="I153" i="24"/>
  <c r="I145" i="24"/>
  <c r="I137" i="24"/>
  <c r="J137" i="24" s="1"/>
  <c r="I126" i="24"/>
  <c r="J126" i="24" s="1"/>
  <c r="I123" i="24"/>
  <c r="J123" i="24" s="1"/>
  <c r="I109" i="24"/>
  <c r="J109" i="24" s="1"/>
  <c r="I101" i="24"/>
  <c r="I93" i="24"/>
  <c r="I85" i="24"/>
  <c r="J85" i="24" s="1"/>
  <c r="I77" i="24"/>
  <c r="I69" i="24"/>
  <c r="J69" i="24" s="1"/>
  <c r="I61" i="24"/>
  <c r="I53" i="24"/>
  <c r="J53" i="24" s="1"/>
  <c r="I45" i="24"/>
  <c r="J45" i="24" s="1"/>
  <c r="I41" i="24"/>
  <c r="I37" i="24"/>
  <c r="I33" i="24"/>
  <c r="J33" i="24" s="1"/>
  <c r="I187" i="24"/>
  <c r="J187" i="24" s="1"/>
  <c r="I164" i="24"/>
  <c r="J164" i="24" s="1"/>
  <c r="I152" i="24"/>
  <c r="I128" i="24"/>
  <c r="J128" i="24" s="1"/>
  <c r="I112" i="24"/>
  <c r="I80" i="24"/>
  <c r="I48" i="24"/>
  <c r="I162" i="24"/>
  <c r="I146" i="24"/>
  <c r="J146" i="24" s="1"/>
  <c r="I90" i="24"/>
  <c r="J90" i="24" s="1"/>
  <c r="I58" i="24"/>
  <c r="J58" i="24" s="1"/>
  <c r="I86" i="24"/>
  <c r="I140" i="24"/>
  <c r="J140" i="24" s="1"/>
  <c r="I62" i="24"/>
  <c r="I116" i="24"/>
  <c r="I26" i="24"/>
  <c r="I17" i="24"/>
  <c r="J17" i="24" s="1"/>
  <c r="I25" i="24"/>
  <c r="J25" i="24" s="1"/>
  <c r="I150" i="24"/>
  <c r="J150" i="24" s="1"/>
  <c r="I14" i="24"/>
  <c r="J14" i="24" s="1"/>
  <c r="I180" i="24"/>
  <c r="I165" i="24"/>
  <c r="I149" i="24"/>
  <c r="J149" i="24" s="1"/>
  <c r="I133" i="24"/>
  <c r="J133" i="24" s="1"/>
  <c r="I115" i="24"/>
  <c r="I97" i="24"/>
  <c r="J97" i="24" s="1"/>
  <c r="I81" i="24"/>
  <c r="J81" i="24" s="1"/>
  <c r="I65" i="24"/>
  <c r="I49" i="24"/>
  <c r="J49" i="24" s="1"/>
  <c r="I113" i="24"/>
  <c r="I39" i="24"/>
  <c r="I31" i="24"/>
  <c r="J31" i="24" s="1"/>
  <c r="I181" i="24"/>
  <c r="J181" i="24" s="1"/>
  <c r="I136" i="24"/>
  <c r="I96" i="24"/>
  <c r="J96" i="24" s="1"/>
  <c r="I106" i="24"/>
  <c r="I30" i="24"/>
  <c r="J30" i="24" s="1"/>
  <c r="I121" i="24"/>
  <c r="I60" i="24"/>
  <c r="J60" i="24" s="1"/>
  <c r="I19" i="24"/>
  <c r="J19" i="24" s="1"/>
  <c r="I134" i="24"/>
  <c r="J134" i="24" s="1"/>
  <c r="I27" i="24"/>
  <c r="J27" i="24" s="1"/>
  <c r="I186" i="24"/>
  <c r="J186" i="24" s="1"/>
  <c r="I170" i="24"/>
  <c r="J170" i="24" s="1"/>
  <c r="I155" i="24"/>
  <c r="J155" i="24" s="1"/>
  <c r="I139" i="24"/>
  <c r="I114" i="24"/>
  <c r="I111" i="24"/>
  <c r="I95" i="24"/>
  <c r="I79" i="24"/>
  <c r="I63" i="24"/>
  <c r="J63" i="24" s="1"/>
  <c r="I47" i="24"/>
  <c r="J47" i="24" s="1"/>
  <c r="I46" i="24"/>
  <c r="J46" i="24" s="1"/>
  <c r="I38" i="24"/>
  <c r="I171" i="24"/>
  <c r="I117" i="24"/>
  <c r="I56" i="24"/>
  <c r="J56" i="24" s="1"/>
  <c r="I66" i="24"/>
  <c r="J66" i="24" s="1"/>
  <c r="I102" i="24"/>
  <c r="J102" i="24" s="1"/>
  <c r="I54" i="24"/>
  <c r="J54" i="24" s="1"/>
  <c r="I148" i="24"/>
  <c r="I183" i="24"/>
  <c r="I18" i="24"/>
  <c r="I175" i="24"/>
  <c r="J175" i="24" s="1"/>
  <c r="I21" i="24"/>
  <c r="J21" i="24" s="1"/>
  <c r="I15" i="24"/>
  <c r="I190" i="24"/>
  <c r="J190" i="24" s="1"/>
  <c r="I182" i="24"/>
  <c r="J182" i="24" s="1"/>
  <c r="I174" i="24"/>
  <c r="J174" i="24" s="1"/>
  <c r="I166" i="24"/>
  <c r="I159" i="24"/>
  <c r="I151" i="24"/>
  <c r="I143" i="24"/>
  <c r="J143" i="24" s="1"/>
  <c r="I135" i="24"/>
  <c r="J135" i="24" s="1"/>
  <c r="I122" i="24"/>
  <c r="J122" i="24" s="1"/>
  <c r="I119" i="24"/>
  <c r="J119" i="24" s="1"/>
  <c r="I107" i="24"/>
  <c r="J107" i="24" s="1"/>
  <c r="I99" i="24"/>
  <c r="I91" i="24"/>
  <c r="I83" i="24"/>
  <c r="I75" i="24"/>
  <c r="J75" i="24" s="1"/>
  <c r="I67" i="24"/>
  <c r="J67" i="24" s="1"/>
  <c r="I59" i="24"/>
  <c r="I51" i="24"/>
  <c r="J51" i="24" s="1"/>
  <c r="I44" i="24"/>
  <c r="J44" i="24" s="1"/>
  <c r="I40" i="24"/>
  <c r="I36" i="24"/>
  <c r="I32" i="24"/>
  <c r="J32" i="24" s="1"/>
  <c r="I189" i="24"/>
  <c r="J189" i="24" s="1"/>
  <c r="I173" i="24"/>
  <c r="J173" i="24" s="1"/>
  <c r="I20" i="24"/>
  <c r="J20" i="24" s="1"/>
  <c r="I144" i="24"/>
  <c r="I125" i="24"/>
  <c r="I104" i="24"/>
  <c r="I72" i="24"/>
  <c r="I138" i="24"/>
  <c r="I82" i="24"/>
  <c r="J82" i="24" s="1"/>
  <c r="I50" i="24"/>
  <c r="J50" i="24" s="1"/>
  <c r="I124" i="24"/>
  <c r="J124" i="24" s="1"/>
  <c r="I78" i="24"/>
  <c r="J78" i="24" s="1"/>
  <c r="I70" i="24"/>
  <c r="J70" i="24" s="1"/>
  <c r="I94" i="24"/>
  <c r="I92" i="24"/>
  <c r="I169" i="24"/>
  <c r="J169" i="24" s="1"/>
  <c r="I108" i="24"/>
  <c r="J108" i="24" s="1"/>
  <c r="I167" i="24"/>
  <c r="J167" i="24" s="1"/>
  <c r="I100" i="24"/>
  <c r="J100" i="24" s="1"/>
  <c r="I68" i="24"/>
  <c r="I22" i="24"/>
  <c r="J22" i="24" s="1"/>
  <c r="J188" i="24"/>
  <c r="J41" i="24"/>
  <c r="J76" i="24"/>
  <c r="J72" i="24"/>
  <c r="J64" i="24"/>
  <c r="J121" i="24"/>
  <c r="J42" i="24"/>
  <c r="J62" i="24"/>
  <c r="J99" i="24"/>
  <c r="J43" i="24"/>
  <c r="J185" i="24"/>
  <c r="J159" i="24"/>
  <c r="J160" i="24"/>
  <c r="J77" i="24"/>
  <c r="J163" i="24"/>
  <c r="J91" i="24"/>
  <c r="J136" i="24"/>
  <c r="J161" i="24"/>
  <c r="J114" i="24"/>
  <c r="J29" i="24"/>
  <c r="J94" i="24"/>
  <c r="J79" i="24"/>
  <c r="J144" i="24"/>
  <c r="J138" i="24"/>
  <c r="J166" i="24"/>
  <c r="J34" i="24"/>
  <c r="J71" i="24"/>
  <c r="J110" i="24"/>
  <c r="J183" i="24"/>
  <c r="J132" i="24"/>
  <c r="J130" i="24"/>
  <c r="J162" i="24"/>
  <c r="J151" i="24"/>
  <c r="J52" i="24"/>
  <c r="J39" i="24"/>
  <c r="J117" i="24"/>
  <c r="J172" i="24"/>
  <c r="J26" i="24"/>
  <c r="J73" i="24"/>
  <c r="J80" i="24"/>
  <c r="J83" i="24"/>
  <c r="J171" i="24"/>
  <c r="J37" i="24"/>
  <c r="J18" i="24"/>
  <c r="J145" i="24"/>
  <c r="J57" i="24"/>
  <c r="J65" i="24"/>
  <c r="J165" i="24"/>
  <c r="J40" i="24"/>
  <c r="J147" i="24"/>
  <c r="J36" i="24"/>
  <c r="J104" i="24"/>
  <c r="J112" i="24"/>
  <c r="J158" i="24"/>
  <c r="J93" i="24"/>
  <c r="J152" i="24"/>
  <c r="J59" i="24"/>
  <c r="J153" i="24"/>
  <c r="J111" i="24"/>
  <c r="J168" i="24"/>
  <c r="J154" i="24"/>
  <c r="J61" i="24"/>
  <c r="J101" i="24"/>
  <c r="J139" i="24"/>
  <c r="J48" i="24"/>
  <c r="J38" i="24"/>
  <c r="J95" i="24"/>
  <c r="J15" i="24"/>
  <c r="J113" i="24"/>
  <c r="J68" i="24"/>
  <c r="J89" i="24"/>
  <c r="J142" i="24"/>
  <c r="J92" i="24"/>
  <c r="J129" i="24"/>
  <c r="J180" i="24"/>
  <c r="J148" i="24"/>
  <c r="J125" i="24"/>
  <c r="J86" i="24"/>
  <c r="J116" i="24"/>
  <c r="J157" i="24"/>
  <c r="J115" i="24"/>
  <c r="J106" i="24"/>
  <c r="W41" i="12"/>
  <c r="W61" i="12"/>
  <c r="W48" i="12"/>
  <c r="W88" i="12"/>
  <c r="W138" i="12"/>
  <c r="W175" i="12"/>
  <c r="W78" i="12"/>
  <c r="W57" i="12"/>
  <c r="W157" i="12"/>
  <c r="W75" i="12"/>
  <c r="W121" i="12"/>
  <c r="W9" i="12"/>
  <c r="W159" i="12"/>
  <c r="W116" i="12"/>
  <c r="W95" i="12"/>
  <c r="AJ80" i="31" l="1"/>
  <c r="AJ41" i="31"/>
  <c r="AJ50" i="31"/>
  <c r="AJ94" i="31"/>
  <c r="AJ59" i="31"/>
  <c r="AJ52" i="31"/>
  <c r="AJ12" i="31"/>
  <c r="F11" i="24"/>
  <c r="W3" i="19"/>
  <c r="L240" i="28"/>
  <c r="L239" i="28"/>
  <c r="L238" i="28"/>
  <c r="L237" i="28"/>
  <c r="L236" i="28"/>
  <c r="L235" i="28"/>
  <c r="L234" i="28"/>
  <c r="L233" i="28"/>
  <c r="L232" i="28"/>
  <c r="L231" i="28"/>
  <c r="L230" i="28"/>
  <c r="L229" i="28"/>
  <c r="L228" i="28"/>
  <c r="L227" i="28"/>
  <c r="L226" i="28"/>
  <c r="L225" i="28"/>
  <c r="L224" i="28"/>
  <c r="L223" i="28"/>
  <c r="L222" i="28"/>
  <c r="L221" i="28"/>
  <c r="L220" i="28"/>
  <c r="L219" i="28"/>
  <c r="L218" i="28"/>
  <c r="L217" i="28"/>
  <c r="L216" i="28"/>
  <c r="L215" i="28"/>
  <c r="L214" i="28"/>
  <c r="L213" i="28"/>
  <c r="L212" i="28"/>
  <c r="L211" i="28"/>
  <c r="L210" i="28"/>
  <c r="L209" i="28"/>
  <c r="L208" i="28"/>
  <c r="L207" i="28"/>
  <c r="L206" i="28"/>
  <c r="L205" i="28"/>
  <c r="L204" i="28"/>
  <c r="L203" i="28"/>
  <c r="L202" i="28"/>
  <c r="L201" i="28"/>
  <c r="L200" i="28"/>
  <c r="L199" i="28"/>
  <c r="L198" i="28"/>
  <c r="L197" i="28"/>
  <c r="L196" i="28"/>
  <c r="L195" i="28"/>
  <c r="L194" i="28"/>
  <c r="L193" i="28"/>
  <c r="L192" i="28"/>
  <c r="L191" i="28"/>
  <c r="L190" i="28"/>
  <c r="L189" i="28"/>
  <c r="L188" i="28"/>
  <c r="L187" i="28"/>
  <c r="L186" i="28"/>
  <c r="L185" i="28"/>
  <c r="L184" i="28"/>
  <c r="L183" i="28"/>
  <c r="L182" i="28"/>
  <c r="L181" i="28"/>
  <c r="L180" i="28"/>
  <c r="L179" i="28"/>
  <c r="L178" i="28"/>
  <c r="L177" i="28"/>
  <c r="L176" i="28"/>
  <c r="L175" i="28"/>
  <c r="L174" i="28"/>
  <c r="L173" i="28"/>
  <c r="L172" i="28"/>
  <c r="L171" i="28"/>
  <c r="L170" i="28"/>
  <c r="L169" i="28"/>
  <c r="L168" i="28"/>
  <c r="L167" i="28"/>
  <c r="L166" i="28"/>
  <c r="L165" i="28"/>
  <c r="L164" i="28"/>
  <c r="L163" i="28"/>
  <c r="L162" i="28"/>
  <c r="L161" i="28"/>
  <c r="L160" i="28"/>
  <c r="L159" i="28"/>
  <c r="L158" i="28"/>
  <c r="L157" i="28"/>
  <c r="L156" i="28"/>
  <c r="L155" i="28"/>
  <c r="L154" i="28"/>
  <c r="L153" i="28"/>
  <c r="L152" i="28"/>
  <c r="L151" i="28"/>
  <c r="L150" i="28"/>
  <c r="L149" i="28"/>
  <c r="L148" i="28"/>
  <c r="L147" i="28"/>
  <c r="L146" i="28"/>
  <c r="L145" i="28"/>
  <c r="L144" i="28"/>
  <c r="L143" i="28"/>
  <c r="L142" i="28"/>
  <c r="L141" i="28"/>
  <c r="L140" i="28"/>
  <c r="L139" i="28"/>
  <c r="L138" i="28"/>
  <c r="L137" i="28"/>
  <c r="L136" i="28"/>
  <c r="L135" i="28"/>
  <c r="L134" i="28"/>
  <c r="L133" i="28"/>
  <c r="L132" i="28"/>
  <c r="L131" i="28"/>
  <c r="L130" i="28"/>
  <c r="L129" i="28"/>
  <c r="L128" i="28"/>
  <c r="L127" i="28"/>
  <c r="L126" i="28"/>
  <c r="L125" i="28"/>
  <c r="L124" i="28"/>
  <c r="L123" i="28"/>
  <c r="L122" i="28"/>
  <c r="L121" i="28"/>
  <c r="L120" i="28"/>
  <c r="L119" i="28"/>
  <c r="L118" i="28"/>
  <c r="L117" i="28"/>
  <c r="L116" i="28"/>
  <c r="L115" i="28"/>
  <c r="L114" i="28"/>
  <c r="L113" i="28"/>
  <c r="L112" i="28"/>
  <c r="L111" i="28"/>
  <c r="L110" i="28"/>
  <c r="L109" i="28"/>
  <c r="L108" i="28"/>
  <c r="L107" i="28"/>
  <c r="L106" i="28"/>
  <c r="L105" i="28"/>
  <c r="L104" i="28"/>
  <c r="L103" i="28"/>
  <c r="L102" i="28"/>
  <c r="L101" i="28"/>
  <c r="L100" i="28"/>
  <c r="L99" i="28"/>
  <c r="L98" i="28"/>
  <c r="L97" i="28"/>
  <c r="L96" i="28"/>
  <c r="L95" i="28"/>
  <c r="L94" i="28"/>
  <c r="L93" i="28"/>
  <c r="L92" i="28"/>
  <c r="L91" i="28"/>
  <c r="L90" i="28"/>
  <c r="L89" i="28"/>
  <c r="L88" i="28"/>
  <c r="L87" i="28"/>
  <c r="L86" i="28"/>
  <c r="L85" i="28"/>
  <c r="L84" i="28"/>
  <c r="L83" i="28"/>
  <c r="L82" i="28"/>
  <c r="L81" i="28"/>
  <c r="L80" i="28"/>
  <c r="L79" i="28"/>
  <c r="L78" i="28"/>
  <c r="L77" i="28"/>
  <c r="L76" i="28"/>
  <c r="L75" i="28"/>
  <c r="L74" i="28"/>
  <c r="L73" i="28"/>
  <c r="L72" i="28"/>
  <c r="L71" i="28"/>
  <c r="L70" i="28"/>
  <c r="L69" i="28"/>
  <c r="L68" i="28"/>
  <c r="L67" i="28"/>
  <c r="L66" i="28"/>
  <c r="L65" i="28"/>
  <c r="L64" i="28"/>
  <c r="L63" i="28"/>
  <c r="L62" i="28"/>
  <c r="L61" i="28"/>
  <c r="L60" i="28"/>
  <c r="L59" i="28"/>
  <c r="L58" i="28"/>
  <c r="L57" i="28"/>
  <c r="L56" i="28"/>
  <c r="L55" i="28"/>
  <c r="L54" i="28"/>
  <c r="L53" i="28"/>
  <c r="L52" i="28"/>
  <c r="L51" i="28"/>
  <c r="L50" i="28"/>
  <c r="L49" i="28"/>
  <c r="L48" i="28"/>
  <c r="L47" i="28"/>
  <c r="L46" i="28"/>
  <c r="L45" i="28"/>
  <c r="L44" i="28"/>
  <c r="L43" i="28"/>
  <c r="L42" i="28"/>
  <c r="L41" i="28"/>
  <c r="L40" i="28"/>
  <c r="L39" i="28"/>
  <c r="L38" i="28"/>
  <c r="L37" i="28"/>
  <c r="L36" i="28"/>
  <c r="L35" i="28"/>
  <c r="L34" i="28"/>
  <c r="L33" i="28"/>
  <c r="L32" i="28"/>
  <c r="L31" i="28"/>
  <c r="L30" i="28"/>
  <c r="L29" i="28"/>
  <c r="L28" i="28"/>
  <c r="L27" i="28"/>
  <c r="L26" i="28"/>
  <c r="L25" i="28"/>
  <c r="L24" i="28"/>
  <c r="L23" i="28"/>
  <c r="L22" i="28"/>
  <c r="L21" i="28"/>
  <c r="L20" i="28"/>
  <c r="L19" i="28"/>
  <c r="L18" i="28"/>
  <c r="L17" i="28"/>
  <c r="L16" i="28"/>
  <c r="L15" i="28"/>
  <c r="L14" i="28"/>
  <c r="L13" i="28"/>
  <c r="L12" i="28"/>
  <c r="L11" i="28"/>
  <c r="L10" i="28"/>
  <c r="Q10" i="21"/>
  <c r="BE10" i="31" s="1"/>
  <c r="W79" i="12"/>
  <c r="N240" i="28" l="1"/>
  <c r="N239" i="28"/>
  <c r="N238" i="28"/>
  <c r="N237" i="28"/>
  <c r="N236" i="28"/>
  <c r="N235" i="28"/>
  <c r="N234" i="28"/>
  <c r="N233" i="28"/>
  <c r="N232" i="28"/>
  <c r="N231" i="28"/>
  <c r="N230" i="28"/>
  <c r="N229" i="28"/>
  <c r="N228" i="28"/>
  <c r="N227" i="28"/>
  <c r="N226" i="28"/>
  <c r="N225" i="28"/>
  <c r="N224" i="28"/>
  <c r="N223" i="28"/>
  <c r="N222" i="28"/>
  <c r="N221" i="28"/>
  <c r="N220" i="28"/>
  <c r="N219" i="28"/>
  <c r="N218" i="28"/>
  <c r="N217" i="28"/>
  <c r="N216" i="28"/>
  <c r="N215" i="28"/>
  <c r="N214" i="28"/>
  <c r="N213" i="28"/>
  <c r="N212" i="28"/>
  <c r="N211" i="28"/>
  <c r="N210" i="28"/>
  <c r="N209" i="28"/>
  <c r="N208" i="28"/>
  <c r="N207" i="28"/>
  <c r="N206" i="28"/>
  <c r="N205" i="28"/>
  <c r="N204" i="28"/>
  <c r="N203" i="28"/>
  <c r="N202" i="28"/>
  <c r="N201" i="28"/>
  <c r="N200" i="28"/>
  <c r="N199" i="28"/>
  <c r="N198" i="28"/>
  <c r="N197" i="28"/>
  <c r="N196" i="28"/>
  <c r="N195" i="28"/>
  <c r="N194" i="28"/>
  <c r="N193" i="28"/>
  <c r="N192" i="28"/>
  <c r="N191" i="28"/>
  <c r="N190" i="28"/>
  <c r="N189" i="28"/>
  <c r="N188" i="28"/>
  <c r="N187" i="28"/>
  <c r="N186" i="28"/>
  <c r="N185" i="28"/>
  <c r="N184" i="28"/>
  <c r="N183" i="28"/>
  <c r="N182" i="28"/>
  <c r="N181" i="28"/>
  <c r="N180" i="28"/>
  <c r="N179" i="28"/>
  <c r="N178" i="28"/>
  <c r="N177" i="28"/>
  <c r="N176" i="28"/>
  <c r="N175" i="28"/>
  <c r="N174" i="28"/>
  <c r="N173" i="28"/>
  <c r="N172" i="28"/>
  <c r="N171" i="28"/>
  <c r="N170" i="28"/>
  <c r="N169" i="28"/>
  <c r="N168" i="28"/>
  <c r="N167" i="28"/>
  <c r="N166" i="28"/>
  <c r="N165" i="28"/>
  <c r="N164" i="28"/>
  <c r="N163" i="28"/>
  <c r="N162" i="28"/>
  <c r="N161" i="28"/>
  <c r="N160" i="28"/>
  <c r="N159" i="28"/>
  <c r="N158" i="28"/>
  <c r="N157" i="28"/>
  <c r="N156" i="28"/>
  <c r="N155" i="28"/>
  <c r="N154" i="28"/>
  <c r="N153" i="28"/>
  <c r="N152" i="28"/>
  <c r="N151" i="28"/>
  <c r="N150" i="28"/>
  <c r="N149" i="28"/>
  <c r="N148" i="28"/>
  <c r="N147" i="28"/>
  <c r="N146" i="28"/>
  <c r="N145" i="28"/>
  <c r="N144" i="28"/>
  <c r="N143" i="28"/>
  <c r="N142" i="28"/>
  <c r="N141" i="28"/>
  <c r="N140" i="28"/>
  <c r="N139" i="28"/>
  <c r="N138" i="28"/>
  <c r="N137" i="28"/>
  <c r="N136" i="28"/>
  <c r="N135" i="28"/>
  <c r="N134" i="28"/>
  <c r="N133" i="28"/>
  <c r="N132" i="28"/>
  <c r="N131" i="28"/>
  <c r="N130" i="28"/>
  <c r="N129" i="28"/>
  <c r="N128" i="28"/>
  <c r="N127" i="28"/>
  <c r="N126" i="28"/>
  <c r="N125" i="28"/>
  <c r="N124" i="28"/>
  <c r="N123" i="28"/>
  <c r="N122" i="28"/>
  <c r="N121" i="28"/>
  <c r="N120" i="28"/>
  <c r="N119" i="28"/>
  <c r="N118" i="28"/>
  <c r="N117" i="28"/>
  <c r="N116" i="28"/>
  <c r="N115" i="28"/>
  <c r="N114" i="28"/>
  <c r="N113" i="28"/>
  <c r="N112" i="28"/>
  <c r="N111" i="28"/>
  <c r="N110" i="28"/>
  <c r="N109" i="28"/>
  <c r="N108" i="28"/>
  <c r="N107" i="28"/>
  <c r="N106" i="28"/>
  <c r="N105" i="28"/>
  <c r="N104" i="28"/>
  <c r="N103" i="28"/>
  <c r="N102" i="28"/>
  <c r="N101" i="28"/>
  <c r="N100" i="28"/>
  <c r="N99" i="28"/>
  <c r="N98" i="28"/>
  <c r="N97" i="28"/>
  <c r="N96" i="28"/>
  <c r="N95" i="28"/>
  <c r="N94" i="28"/>
  <c r="N93" i="28"/>
  <c r="N92" i="28"/>
  <c r="N91" i="28"/>
  <c r="N90" i="28"/>
  <c r="N89" i="28"/>
  <c r="N88" i="28"/>
  <c r="N87" i="28"/>
  <c r="N86" i="28"/>
  <c r="N85" i="28"/>
  <c r="N84" i="28"/>
  <c r="N83" i="28"/>
  <c r="N82" i="28"/>
  <c r="N81" i="28"/>
  <c r="N80" i="28"/>
  <c r="N79" i="28"/>
  <c r="N78" i="28"/>
  <c r="N77" i="28"/>
  <c r="N76" i="28"/>
  <c r="N75" i="28"/>
  <c r="N74" i="28"/>
  <c r="N73" i="28"/>
  <c r="N72" i="28"/>
  <c r="N71" i="28"/>
  <c r="N70" i="28"/>
  <c r="N69" i="28"/>
  <c r="N68" i="28"/>
  <c r="N67" i="28"/>
  <c r="N66" i="28"/>
  <c r="N65" i="28"/>
  <c r="N64" i="28"/>
  <c r="N63" i="28"/>
  <c r="N62" i="28"/>
  <c r="N61" i="28"/>
  <c r="N60" i="28"/>
  <c r="N59" i="28"/>
  <c r="N58" i="28"/>
  <c r="N57" i="28"/>
  <c r="N56" i="28"/>
  <c r="N55" i="28"/>
  <c r="N54" i="28"/>
  <c r="N53" i="28"/>
  <c r="N52" i="28"/>
  <c r="N51" i="28"/>
  <c r="N50" i="28"/>
  <c r="N49" i="28"/>
  <c r="N48" i="28"/>
  <c r="N47" i="28"/>
  <c r="N46" i="28"/>
  <c r="N45" i="28"/>
  <c r="N44" i="28"/>
  <c r="N43" i="28"/>
  <c r="N42" i="28"/>
  <c r="N41" i="28"/>
  <c r="N40" i="28"/>
  <c r="N39" i="28"/>
  <c r="N38" i="28"/>
  <c r="N37" i="28"/>
  <c r="N36" i="28"/>
  <c r="N35" i="28"/>
  <c r="N34" i="28"/>
  <c r="N33" i="28"/>
  <c r="N32" i="28"/>
  <c r="N31" i="28"/>
  <c r="N30" i="28"/>
  <c r="N29" i="28"/>
  <c r="N28" i="28"/>
  <c r="N27" i="28"/>
  <c r="N26" i="28"/>
  <c r="N25" i="28"/>
  <c r="N24" i="28"/>
  <c r="N23" i="28"/>
  <c r="N22" i="28"/>
  <c r="N21" i="28"/>
  <c r="N20" i="28"/>
  <c r="N19" i="28"/>
  <c r="N18" i="28"/>
  <c r="N17" i="28"/>
  <c r="N16" i="28"/>
  <c r="N15" i="28"/>
  <c r="N14" i="28"/>
  <c r="N13" i="28"/>
  <c r="N12" i="28"/>
  <c r="N11" i="28"/>
  <c r="N10" i="28"/>
  <c r="E113" i="19" l="1"/>
  <c r="C113" i="19"/>
  <c r="G112" i="19"/>
  <c r="G111" i="19"/>
  <c r="G110" i="19"/>
  <c r="G109" i="19"/>
  <c r="G108" i="19"/>
  <c r="G107" i="19"/>
  <c r="G106" i="19"/>
  <c r="G105" i="19"/>
  <c r="G104" i="19"/>
  <c r="G103" i="19"/>
  <c r="G102" i="19"/>
  <c r="G101" i="19"/>
  <c r="G100" i="19"/>
  <c r="G99" i="19"/>
  <c r="G98" i="19"/>
  <c r="G113" i="19" l="1"/>
  <c r="P240" i="28" l="1"/>
  <c r="P239" i="28"/>
  <c r="P238" i="28"/>
  <c r="P237" i="28"/>
  <c r="P236" i="28"/>
  <c r="P235" i="28"/>
  <c r="P234" i="28"/>
  <c r="P233" i="28"/>
  <c r="P232" i="28"/>
  <c r="P231" i="28"/>
  <c r="P230" i="28"/>
  <c r="P229" i="28"/>
  <c r="P228" i="28"/>
  <c r="P227" i="28"/>
  <c r="P226" i="28"/>
  <c r="P225" i="28"/>
  <c r="P224" i="28"/>
  <c r="P223" i="28"/>
  <c r="P222" i="28"/>
  <c r="P221" i="28"/>
  <c r="P220" i="28"/>
  <c r="P219" i="28"/>
  <c r="P218" i="28"/>
  <c r="P217" i="28"/>
  <c r="P216" i="28"/>
  <c r="P215" i="28"/>
  <c r="P214" i="28"/>
  <c r="P213" i="28"/>
  <c r="P212" i="28"/>
  <c r="P211" i="28"/>
  <c r="P210" i="28"/>
  <c r="P209" i="28"/>
  <c r="P208" i="28"/>
  <c r="P207" i="28"/>
  <c r="P206" i="28"/>
  <c r="P205" i="28"/>
  <c r="P204" i="28"/>
  <c r="P203" i="28"/>
  <c r="P202" i="28"/>
  <c r="P201" i="28"/>
  <c r="P200" i="28"/>
  <c r="P199" i="28"/>
  <c r="P198" i="28"/>
  <c r="P197" i="28"/>
  <c r="P196" i="28"/>
  <c r="P195" i="28"/>
  <c r="P194" i="28"/>
  <c r="P193" i="28"/>
  <c r="P192" i="28"/>
  <c r="P191" i="28"/>
  <c r="P190" i="28"/>
  <c r="P189" i="28"/>
  <c r="P188" i="28"/>
  <c r="P187" i="28"/>
  <c r="P186" i="28"/>
  <c r="P185" i="28"/>
  <c r="P184" i="28"/>
  <c r="P183" i="28"/>
  <c r="P182" i="28"/>
  <c r="P181" i="28"/>
  <c r="P180" i="28"/>
  <c r="P179" i="28"/>
  <c r="P178" i="28"/>
  <c r="P177" i="28"/>
  <c r="P176" i="28"/>
  <c r="P175" i="28"/>
  <c r="P174" i="28"/>
  <c r="P173" i="28"/>
  <c r="P172" i="28"/>
  <c r="P171" i="28"/>
  <c r="P170" i="28"/>
  <c r="P169" i="28"/>
  <c r="P168" i="28"/>
  <c r="P167" i="28"/>
  <c r="P166" i="28"/>
  <c r="P165" i="28"/>
  <c r="P164" i="28"/>
  <c r="P163" i="28"/>
  <c r="P162" i="28"/>
  <c r="P161" i="28"/>
  <c r="P160" i="28"/>
  <c r="P159" i="28"/>
  <c r="P158" i="28"/>
  <c r="P157" i="28"/>
  <c r="P156" i="28"/>
  <c r="P155" i="28"/>
  <c r="P154" i="28"/>
  <c r="P153" i="28"/>
  <c r="P152" i="28"/>
  <c r="P151" i="28"/>
  <c r="P150" i="28"/>
  <c r="P149" i="28"/>
  <c r="P148" i="28"/>
  <c r="P147" i="28"/>
  <c r="P146" i="28"/>
  <c r="P145" i="28"/>
  <c r="P144" i="28"/>
  <c r="P143" i="28"/>
  <c r="P142" i="28"/>
  <c r="P141" i="28"/>
  <c r="P140" i="28"/>
  <c r="P139" i="28"/>
  <c r="P138" i="28"/>
  <c r="P137" i="28"/>
  <c r="P136" i="28"/>
  <c r="P135" i="28"/>
  <c r="P134" i="28"/>
  <c r="P133" i="28"/>
  <c r="P132" i="28"/>
  <c r="P131" i="28"/>
  <c r="P130" i="28"/>
  <c r="P129" i="28"/>
  <c r="P128" i="28"/>
  <c r="P127" i="28"/>
  <c r="P126" i="28"/>
  <c r="P125" i="28"/>
  <c r="P124" i="28"/>
  <c r="P123" i="28"/>
  <c r="P122" i="28"/>
  <c r="P121" i="28"/>
  <c r="P120" i="28"/>
  <c r="P119" i="28"/>
  <c r="P118" i="28"/>
  <c r="P117" i="28"/>
  <c r="P116" i="28"/>
  <c r="P115" i="28"/>
  <c r="P114" i="28"/>
  <c r="P113" i="28"/>
  <c r="P112" i="28"/>
  <c r="P111" i="28"/>
  <c r="P110" i="28"/>
  <c r="P109" i="28"/>
  <c r="P108" i="28"/>
  <c r="P107" i="28"/>
  <c r="P106" i="28"/>
  <c r="P105" i="28"/>
  <c r="P104" i="28"/>
  <c r="P103" i="28"/>
  <c r="P102" i="28"/>
  <c r="P101" i="28"/>
  <c r="P100" i="28"/>
  <c r="P99" i="28"/>
  <c r="P98" i="28"/>
  <c r="P97" i="28"/>
  <c r="P96" i="28"/>
  <c r="P95" i="28"/>
  <c r="P94" i="28"/>
  <c r="P93" i="28"/>
  <c r="P92" i="28"/>
  <c r="P91" i="28"/>
  <c r="P90" i="28"/>
  <c r="P89" i="28"/>
  <c r="P88" i="28"/>
  <c r="P87" i="28"/>
  <c r="P86" i="28"/>
  <c r="P85" i="28"/>
  <c r="P84" i="28"/>
  <c r="P83" i="28"/>
  <c r="P82" i="28"/>
  <c r="P81" i="28"/>
  <c r="P80" i="28"/>
  <c r="P79" i="28"/>
  <c r="P78" i="28"/>
  <c r="P77" i="28"/>
  <c r="P76" i="28"/>
  <c r="P75" i="28"/>
  <c r="P74" i="28"/>
  <c r="P73" i="28"/>
  <c r="P72" i="28"/>
  <c r="P71" i="28"/>
  <c r="P70" i="28"/>
  <c r="P69" i="28"/>
  <c r="P68" i="28"/>
  <c r="P67" i="28"/>
  <c r="P66" i="28"/>
  <c r="P65" i="28"/>
  <c r="P64" i="28"/>
  <c r="P63" i="28"/>
  <c r="P62" i="28"/>
  <c r="P61" i="28"/>
  <c r="P60" i="28"/>
  <c r="P59" i="28"/>
  <c r="P58" i="28"/>
  <c r="P57" i="28"/>
  <c r="P56" i="28"/>
  <c r="P55" i="28"/>
  <c r="P54" i="28"/>
  <c r="P53" i="28"/>
  <c r="P52" i="28"/>
  <c r="P51" i="28"/>
  <c r="P50" i="28"/>
  <c r="P49" i="28"/>
  <c r="P48" i="28"/>
  <c r="P47" i="28"/>
  <c r="P46" i="28"/>
  <c r="P45" i="28"/>
  <c r="P44" i="28"/>
  <c r="P43" i="28"/>
  <c r="P42" i="28"/>
  <c r="P41" i="28"/>
  <c r="P40" i="28"/>
  <c r="P39" i="28"/>
  <c r="P38" i="28"/>
  <c r="P37" i="28"/>
  <c r="P36" i="28"/>
  <c r="P35" i="28"/>
  <c r="P34" i="28"/>
  <c r="P33" i="28"/>
  <c r="P32" i="28"/>
  <c r="P31" i="28"/>
  <c r="P30" i="28"/>
  <c r="P29" i="28"/>
  <c r="P28" i="28"/>
  <c r="P27" i="28"/>
  <c r="P26" i="28"/>
  <c r="P25" i="28"/>
  <c r="P24" i="28"/>
  <c r="P23" i="28"/>
  <c r="P22" i="28"/>
  <c r="P21" i="28"/>
  <c r="P20" i="28"/>
  <c r="P19" i="28"/>
  <c r="P18" i="28"/>
  <c r="P17" i="28"/>
  <c r="P16" i="28"/>
  <c r="P15" i="28"/>
  <c r="P14" i="28"/>
  <c r="P13" i="28"/>
  <c r="P12" i="28"/>
  <c r="P11" i="28"/>
  <c r="P10" i="28"/>
  <c r="H89" i="24" l="1"/>
  <c r="H92" i="24"/>
  <c r="H95" i="24"/>
  <c r="H98" i="24"/>
  <c r="H101" i="24"/>
  <c r="H104" i="24"/>
  <c r="H107" i="24"/>
  <c r="H110" i="24"/>
  <c r="H113" i="24"/>
  <c r="H116" i="24"/>
  <c r="H119" i="24"/>
  <c r="H122" i="24"/>
  <c r="H125" i="24"/>
  <c r="H128" i="24"/>
  <c r="H131" i="24"/>
  <c r="H134" i="24"/>
  <c r="H137" i="24"/>
  <c r="H140" i="24"/>
  <c r="H143" i="24"/>
  <c r="H146" i="24"/>
  <c r="H149" i="24"/>
  <c r="H152" i="24"/>
  <c r="H155" i="24"/>
  <c r="H158" i="24"/>
  <c r="H161" i="24"/>
  <c r="H164" i="24"/>
  <c r="H166" i="24"/>
  <c r="H169" i="24"/>
  <c r="H172" i="24"/>
  <c r="H175" i="24"/>
  <c r="H178" i="24"/>
  <c r="H181" i="24"/>
  <c r="H184" i="24"/>
  <c r="H187" i="24"/>
  <c r="H190" i="24"/>
  <c r="H14" i="24"/>
  <c r="H17" i="24"/>
  <c r="H20" i="24"/>
  <c r="H23" i="24"/>
  <c r="H26" i="24"/>
  <c r="H29" i="24"/>
  <c r="H32" i="24"/>
  <c r="H35" i="24"/>
  <c r="H38" i="24"/>
  <c r="H41" i="24"/>
  <c r="H44" i="24"/>
  <c r="H47" i="24"/>
  <c r="H50" i="24"/>
  <c r="H53" i="24"/>
  <c r="H56" i="24"/>
  <c r="H59" i="24"/>
  <c r="H62" i="24"/>
  <c r="H65" i="24"/>
  <c r="H68" i="24"/>
  <c r="H71" i="24"/>
  <c r="H74" i="24"/>
  <c r="H77" i="24"/>
  <c r="H80" i="24"/>
  <c r="H83" i="24"/>
  <c r="H86" i="24"/>
  <c r="H11" i="24" l="1"/>
  <c r="J1" i="19" l="1"/>
  <c r="W2" i="19" s="1"/>
  <c r="J10" i="21"/>
  <c r="K10" i="21" l="1"/>
  <c r="AX10" i="31"/>
  <c r="W4" i="19"/>
  <c r="X3" i="19" s="1"/>
  <c r="P10" i="21" l="1"/>
  <c r="BD10" i="31" s="1"/>
  <c r="AY10" i="31"/>
  <c r="X2" i="19"/>
  <c r="B86" i="19" l="1"/>
  <c r="D86" i="19" l="1"/>
  <c r="G86" i="19"/>
  <c r="E86" i="19"/>
  <c r="C86" i="19"/>
  <c r="AQ18" i="31" l="1"/>
  <c r="AQ49" i="31"/>
  <c r="AQ52" i="31"/>
  <c r="AQ53" i="31"/>
  <c r="AQ74" i="31"/>
  <c r="AQ75" i="31"/>
  <c r="AQ76" i="31"/>
  <c r="AQ77" i="31"/>
  <c r="AQ78" i="31"/>
  <c r="AQ79" i="31"/>
  <c r="AQ80" i="31"/>
  <c r="AQ81" i="31"/>
  <c r="AQ82" i="31"/>
  <c r="AQ83" i="31"/>
  <c r="AQ84" i="31"/>
  <c r="AQ85" i="31"/>
  <c r="AQ86" i="31"/>
  <c r="AQ87" i="31"/>
  <c r="AQ88" i="31"/>
  <c r="Q8" i="21" l="1"/>
  <c r="I16" i="24" l="1"/>
  <c r="I12" i="24"/>
  <c r="J12" i="24" s="1"/>
  <c r="G88" i="19"/>
  <c r="BE7" i="31"/>
  <c r="E88" i="19"/>
  <c r="D88" i="19"/>
  <c r="C88" i="19"/>
  <c r="B88" i="19"/>
  <c r="J16" i="24"/>
  <c r="K92" i="24" l="1"/>
  <c r="K83" i="24"/>
  <c r="L83" i="24" s="1"/>
  <c r="K86" i="24"/>
  <c r="L86" i="24" s="1"/>
  <c r="K38" i="24"/>
  <c r="L38" i="24" s="1"/>
  <c r="K80" i="24"/>
  <c r="K32" i="24"/>
  <c r="K59" i="24"/>
  <c r="L59" i="24" s="1"/>
  <c r="K65" i="24"/>
  <c r="K108" i="24" l="1"/>
  <c r="K110" i="24"/>
  <c r="K41" i="24"/>
  <c r="K34" i="24"/>
  <c r="K77" i="24"/>
  <c r="L77" i="24" s="1"/>
  <c r="K122" i="24"/>
  <c r="L122" i="24" s="1"/>
  <c r="K106" i="24"/>
  <c r="K101" i="24"/>
  <c r="L101" i="24" s="1"/>
  <c r="K73" i="24"/>
  <c r="K61" i="24"/>
  <c r="K89" i="24"/>
  <c r="L89" i="24" s="1"/>
  <c r="K36" i="24"/>
  <c r="L36" i="24" s="1"/>
  <c r="K69" i="24"/>
  <c r="K62" i="24"/>
  <c r="L62" i="24" s="1"/>
  <c r="K82" i="24"/>
  <c r="K84" i="24"/>
  <c r="L84" i="24" s="1"/>
  <c r="K95" i="24"/>
  <c r="K105" i="24"/>
  <c r="K87" i="24"/>
  <c r="K120" i="24"/>
  <c r="K66" i="24"/>
  <c r="K57" i="24"/>
  <c r="K116" i="24"/>
  <c r="L116" i="24" s="1"/>
  <c r="K113" i="24"/>
  <c r="L113" i="24" s="1"/>
  <c r="K50" i="24"/>
  <c r="K53" i="24"/>
  <c r="L53" i="24" s="1"/>
  <c r="K93" i="24"/>
  <c r="K39" i="24"/>
  <c r="L39" i="24" s="1"/>
  <c r="K72" i="24"/>
  <c r="L72" i="24" s="1"/>
  <c r="L80" i="24"/>
  <c r="L41" i="24"/>
  <c r="L65" i="24"/>
  <c r="L108" i="24"/>
  <c r="L73" i="24"/>
  <c r="L61" i="24"/>
  <c r="L110" i="24"/>
  <c r="L69" i="24"/>
  <c r="L92" i="24"/>
  <c r="L87" i="24"/>
  <c r="L50" i="24"/>
  <c r="L95" i="24"/>
  <c r="K129" i="24" l="1"/>
  <c r="K126" i="24"/>
  <c r="L126" i="24" s="1"/>
  <c r="K99" i="24"/>
  <c r="L99" i="24" s="1"/>
  <c r="K114" i="24"/>
  <c r="L114" i="24" s="1"/>
  <c r="K52" i="24"/>
  <c r="L52" i="24" s="1"/>
  <c r="K90" i="24"/>
  <c r="L90" i="24" s="1"/>
  <c r="K127" i="24"/>
  <c r="L127" i="24" s="1"/>
  <c r="K118" i="24"/>
  <c r="L118" i="24" s="1"/>
  <c r="K45" i="24"/>
  <c r="K48" i="24"/>
  <c r="K75" i="24"/>
  <c r="L75" i="24" s="1"/>
  <c r="K43" i="24"/>
  <c r="L43" i="24" s="1"/>
  <c r="K79" i="24"/>
  <c r="L79" i="24" s="1"/>
  <c r="K111" i="24"/>
  <c r="L111" i="24" s="1"/>
  <c r="K46" i="24"/>
  <c r="L46" i="24" s="1"/>
  <c r="K103" i="24"/>
  <c r="L103" i="24" s="1"/>
  <c r="K124" i="24"/>
  <c r="K55" i="24"/>
  <c r="L55" i="24" s="1"/>
  <c r="K97" i="24"/>
  <c r="L97" i="24" s="1"/>
  <c r="G87" i="19"/>
  <c r="C87" i="19"/>
  <c r="B87" i="19"/>
  <c r="D87" i="19"/>
  <c r="E87" i="19"/>
  <c r="L66" i="24"/>
  <c r="L82" i="24"/>
  <c r="L124" i="24"/>
  <c r="L93" i="24"/>
  <c r="L105" i="24"/>
  <c r="L106" i="24"/>
  <c r="L48" i="24"/>
  <c r="L57" i="24"/>
  <c r="L129" i="24"/>
  <c r="L45" i="24"/>
  <c r="L120" i="24"/>
  <c r="K16" i="24" l="1"/>
  <c r="K20" i="24"/>
  <c r="L20" i="24" s="1"/>
  <c r="K18" i="24"/>
  <c r="B85" i="19"/>
  <c r="G85" i="19"/>
  <c r="D85" i="19"/>
  <c r="E85" i="19"/>
  <c r="C85" i="19"/>
  <c r="L32" i="24"/>
  <c r="K14" i="24" l="1"/>
  <c r="L14" i="24" s="1"/>
  <c r="K30" i="24"/>
  <c r="L30" i="24" s="1"/>
  <c r="K27" i="24"/>
  <c r="L27" i="24" s="1"/>
  <c r="L16" i="24"/>
  <c r="L18" i="24"/>
  <c r="K22" i="24" l="1"/>
  <c r="L22" i="24" s="1"/>
  <c r="K25" i="24"/>
  <c r="K132" i="24"/>
  <c r="L132" i="24" s="1"/>
  <c r="K131" i="24"/>
  <c r="L131" i="24" s="1"/>
  <c r="K28" i="24"/>
  <c r="L34" i="24"/>
  <c r="L28" i="24"/>
  <c r="L25" i="24"/>
  <c r="K134" i="24" l="1"/>
  <c r="L134" i="24" s="1"/>
  <c r="K136" i="24" l="1"/>
  <c r="L136" i="24" s="1"/>
  <c r="K138" i="24" l="1"/>
  <c r="L138" i="24" s="1"/>
  <c r="K140" i="24" l="1"/>
  <c r="L140" i="24" s="1"/>
  <c r="K143" i="24" l="1"/>
  <c r="L143" i="24" s="1"/>
  <c r="K144" i="24" l="1"/>
  <c r="L144" i="24" s="1"/>
  <c r="B80" i="19" l="1"/>
  <c r="K147" i="24" l="1"/>
  <c r="L147" i="24" s="1"/>
  <c r="K11" i="24" l="1"/>
  <c r="L11" i="24" s="1"/>
  <c r="K148" i="24"/>
  <c r="L148" i="24" s="1"/>
  <c r="K150" i="24" l="1"/>
  <c r="L150" i="24" s="1"/>
  <c r="K152" i="24" l="1"/>
  <c r="L152" i="24" s="1"/>
  <c r="K154" i="24" l="1"/>
  <c r="L154" i="24" s="1"/>
  <c r="K156" i="24" l="1"/>
  <c r="L156" i="24" s="1"/>
  <c r="K158" i="24" l="1"/>
  <c r="L158" i="24" s="1"/>
  <c r="K160" i="24" l="1"/>
  <c r="L160" i="24" s="1"/>
  <c r="K162" i="24" l="1"/>
  <c r="L162" i="24" s="1"/>
  <c r="K164" i="24" l="1"/>
  <c r="L164" i="24" s="1"/>
  <c r="K166" i="24" l="1"/>
  <c r="L166" i="24" s="1"/>
  <c r="K167" i="24" l="1"/>
  <c r="L167" i="24" s="1"/>
  <c r="K169" i="24" l="1"/>
  <c r="L169" i="24" s="1"/>
  <c r="K172" i="24" l="1"/>
  <c r="L172" i="24" s="1"/>
  <c r="K171" i="24"/>
  <c r="L171" i="24" s="1"/>
  <c r="K174" i="24" l="1"/>
  <c r="L174" i="24" s="1"/>
  <c r="K176" i="24" l="1"/>
  <c r="L176" i="24" s="1"/>
  <c r="K178" i="24" l="1"/>
  <c r="L178" i="24" s="1"/>
  <c r="K180" i="24" l="1"/>
  <c r="L180" i="24" s="1"/>
  <c r="K182" i="24" l="1"/>
  <c r="L182" i="24" s="1"/>
  <c r="K184" i="24" l="1"/>
  <c r="L184" i="24" s="1"/>
  <c r="K185" i="24" l="1"/>
  <c r="L185" i="24" s="1"/>
  <c r="K186" i="24" l="1"/>
  <c r="L186" i="24" s="1"/>
  <c r="K188" i="24" l="1"/>
  <c r="L188" i="24" s="1"/>
  <c r="S158" i="12"/>
  <c r="V158" i="12" s="1"/>
  <c r="W158" i="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AU8" authorId="0" shapeId="0" xr:uid="{00000000-0006-0000-0300-000001000000}">
      <text>
        <r>
          <rPr>
            <sz val="12"/>
            <color indexed="81"/>
            <rFont val="Arial"/>
            <family val="2"/>
          </rPr>
          <t xml:space="preserve">Oficina de Planeación:
</t>
        </r>
        <r>
          <rPr>
            <sz val="12"/>
            <color indexed="81"/>
            <rFont val="Arial"/>
            <family val="2"/>
          </rPr>
          <t xml:space="preserve">Si responde </t>
        </r>
        <r>
          <rPr>
            <b/>
            <sz val="12"/>
            <color indexed="81"/>
            <rFont val="Arial"/>
            <family val="2"/>
          </rPr>
          <t>"SI"</t>
        </r>
        <r>
          <rPr>
            <sz val="12"/>
            <color indexed="81"/>
            <rFont val="Arial"/>
            <family val="2"/>
          </rPr>
          <t xml:space="preserve">, debe responder las demás casillas para mostrar el valor del indicador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J9" authorId="0" shapeId="0" xr:uid="{00000000-0006-0000-1400-000001000000}">
      <text>
        <r>
          <rPr>
            <sz val="9"/>
            <color indexed="81"/>
            <rFont val="Tahoma"/>
            <family val="2"/>
          </rPr>
          <t>OFICINA DE PLANEACIÓN:
El control debe dejar evidencia de su ejecución. Esta evidencia ayuda a que se pueda revisar la misma información por parte de un tercero y llegue a la misma conclusión de quien ejecutó el control y se pueda evaluar que el control realmente fue ejecutado de acuerdo con los parámetros establecidos y descritos anteriormente:
1. Fue realizado por el responsable que se definió.
2. Se realizó de acuerdo a la periodicidad definida.
3. Se cumplió con el propósito del control.
4. Se dejó la fuente de información que sirvió de base para su ejecución.
5. Hay explicación a las observaciones o desviaciones resultantes de ejecutar el control.</t>
        </r>
      </text>
    </comment>
  </commentList>
</comments>
</file>

<file path=xl/sharedStrings.xml><?xml version="1.0" encoding="utf-8"?>
<sst xmlns="http://schemas.openxmlformats.org/spreadsheetml/2006/main" count="13381" uniqueCount="2484">
  <si>
    <t>Impacto</t>
  </si>
  <si>
    <t>Cantidad</t>
  </si>
  <si>
    <t>Comunicación y Gestión con Grupos de Interés.</t>
  </si>
  <si>
    <t>Reducir</t>
  </si>
  <si>
    <t>Planificación del Ordenamiento Social de la Propiedad</t>
  </si>
  <si>
    <t>Riesgo</t>
  </si>
  <si>
    <t>Direccionamiento Estratégico</t>
  </si>
  <si>
    <t>Seguridad Jurídica sobre la Titularidad de la Tierra y los Territorios</t>
  </si>
  <si>
    <t>Acceso a la Propiedad de la Tierra y los Territorios</t>
  </si>
  <si>
    <t>Apoyo Jurídico</t>
  </si>
  <si>
    <t>Adquisición de Bienes y Servicios</t>
  </si>
  <si>
    <t>Administración de Bienes y Servicios</t>
  </si>
  <si>
    <t>Gestión Financiera</t>
  </si>
  <si>
    <t>Gestión de la Información</t>
  </si>
  <si>
    <t>Enero</t>
  </si>
  <si>
    <t>Febrero</t>
  </si>
  <si>
    <t>Marzo</t>
  </si>
  <si>
    <t>Abril</t>
  </si>
  <si>
    <t>Mayo</t>
  </si>
  <si>
    <t>Junio</t>
  </si>
  <si>
    <t>Julio</t>
  </si>
  <si>
    <t>Agosto</t>
  </si>
  <si>
    <t>Septiembre</t>
  </si>
  <si>
    <t>Diciembre</t>
  </si>
  <si>
    <t>Octubre</t>
  </si>
  <si>
    <t>Noviembre</t>
  </si>
  <si>
    <t>Moderado</t>
  </si>
  <si>
    <t>Probabilidad</t>
  </si>
  <si>
    <t>N°</t>
  </si>
  <si>
    <t>Responsable de la acción preventiva</t>
  </si>
  <si>
    <t xml:space="preserve">FORMA </t>
  </si>
  <si>
    <t xml:space="preserve">CÓDIGO </t>
  </si>
  <si>
    <t>ACTIVIDAD</t>
  </si>
  <si>
    <t xml:space="preserve">VERSIÓN </t>
  </si>
  <si>
    <t>PROCESO</t>
  </si>
  <si>
    <t>CONTEXTO</t>
  </si>
  <si>
    <t>PROBABILIDAD</t>
  </si>
  <si>
    <t>IMPACTO</t>
  </si>
  <si>
    <t>NIVEL</t>
  </si>
  <si>
    <t>EXTREMO</t>
  </si>
  <si>
    <t>ALTO</t>
  </si>
  <si>
    <t>MODERADO</t>
  </si>
  <si>
    <t>BAJO</t>
  </si>
  <si>
    <t>IDENTIFICACIÓN DEL RIESGO</t>
  </si>
  <si>
    <t>FICHA DE IDENTIFICACIÓN DEL RIESGO</t>
  </si>
  <si>
    <t>DESCRIPCIÓN DEL RIESGO</t>
  </si>
  <si>
    <t>EVIDENCIA</t>
  </si>
  <si>
    <t>Nivel</t>
  </si>
  <si>
    <t>Descripción</t>
  </si>
  <si>
    <t>FICHA DE VALORACIÓN DEL RIESGO INHERENTE</t>
  </si>
  <si>
    <t>VALORACIÓN DEL RIESGO INHERENTE</t>
  </si>
  <si>
    <t>CONTEXTO EXTERNO</t>
  </si>
  <si>
    <t>CONTEXTO INTERNO</t>
  </si>
  <si>
    <t>Seguimiento, Evaluación y Mejora</t>
  </si>
  <si>
    <t>TIPO DE SOLICITUD</t>
  </si>
  <si>
    <t>INCLUSIÓN</t>
  </si>
  <si>
    <t>ELIMINACIÓN</t>
  </si>
  <si>
    <t>ACTUALIZACIÓN</t>
  </si>
  <si>
    <t>DEPENDENCIA SOLICITANTE</t>
  </si>
  <si>
    <t>SOLICITUD</t>
  </si>
  <si>
    <t>JUSTIFICACIÓN</t>
  </si>
  <si>
    <t>CONCEPTO OFICINA DE PLANEACIÓN</t>
  </si>
  <si>
    <t>OBJETIVO DEL PROCESO</t>
  </si>
  <si>
    <t>Tratamiento del Riesgo</t>
  </si>
  <si>
    <t>Tratamiento</t>
  </si>
  <si>
    <t>Aceptar</t>
  </si>
  <si>
    <t>Evitar</t>
  </si>
  <si>
    <t>Compartir</t>
  </si>
  <si>
    <t>No se adopta ninguna medida que afecte la probabilidad o el impacto del riesgo. (Ningún riesgo de corrupción podrá ser aceptado).</t>
  </si>
  <si>
    <t>Se adoptan medidas para reducir la probabilidad o el impacto del riesgo, o ambos; por lo general conlleva a la implementación de controles.</t>
  </si>
  <si>
    <t>Se abandonan las actividades que dan lugar al riesgo, es decir, no iniciar o no continuar con la actividad que lo provoca.</t>
  </si>
  <si>
    <t>Se reduce la probabilidad o el impacto del riesgo transfiriendo o compartiendo una parte de este. Los riesgos de corrupción se pueden compartir pero no se puede transferir su responsabilidad.</t>
  </si>
  <si>
    <t>Anexo 1 . Tipo de solicitud de modificación</t>
  </si>
  <si>
    <t>VERSIÓN</t>
  </si>
  <si>
    <t>FECHA</t>
  </si>
  <si>
    <t>MAPA DE RIESGOS DE GESTIÓN</t>
  </si>
  <si>
    <t xml:space="preserve"> GESTIÓN DE RIESGOS Y OPORTUNIDADES</t>
  </si>
  <si>
    <t>DIRECCIONAMIENTO ESTRATÉGICO</t>
  </si>
  <si>
    <t>DEST-F-001</t>
  </si>
  <si>
    <t>MATRICES PARA VALORACIÓN DEL IMPACTO Y PROBABILIDAD DEL RIESGO DE GESTIÓN</t>
  </si>
  <si>
    <t>Estratégicos</t>
  </si>
  <si>
    <t>Gerenciales</t>
  </si>
  <si>
    <t>Operativos</t>
  </si>
  <si>
    <t>Tecnológicos</t>
  </si>
  <si>
    <t>Satisfacción del cliente</t>
  </si>
  <si>
    <t>Aplicación</t>
  </si>
  <si>
    <t>Aplicar para riesgos inherentes y residuales en la zona de calificación de riesgo bajo.</t>
  </si>
  <si>
    <t xml:space="preserve">Aplica para riesgos residuales moderados, altos y extremos que pueden ser administrado mediante el  diseño de nuevos controles o el fortalecimiento de los controles existentes, de modo que en el futuro  el riesgo residual se pueda reevaluar como aceptable. </t>
  </si>
  <si>
    <t>Financieros</t>
  </si>
  <si>
    <t>De imagen o reputacional</t>
  </si>
  <si>
    <t>De Cumplimiento</t>
  </si>
  <si>
    <t>Proceso</t>
  </si>
  <si>
    <t>ANEXO 2 - REPORTE DE MATERIALIZACIÓN DE RIESGOS DE GESTIÓN</t>
  </si>
  <si>
    <t>¿Se materializó en el periodo reportado?</t>
  </si>
  <si>
    <t>SI</t>
  </si>
  <si>
    <t>NO</t>
  </si>
  <si>
    <t xml:space="preserve">Nueva Acción Preventiva </t>
  </si>
  <si>
    <t>PLAN DE MEJORAMIENTO</t>
  </si>
  <si>
    <t>RIESGO</t>
  </si>
  <si>
    <t>Descripción del Riesgo</t>
  </si>
  <si>
    <t>Evidencia del resultado alcanzado</t>
  </si>
  <si>
    <t>Observaciones</t>
  </si>
  <si>
    <t>ACCIONES PREVENTIVAS PROGRAMADAS</t>
  </si>
  <si>
    <t>ANEXO 3 - REPORTE DESEMPEÑO ACCIONES PREVENTIVAS</t>
  </si>
  <si>
    <t xml:space="preserve">FECHA </t>
  </si>
  <si>
    <t>Inconsistencias en el reporte y liquidación de las novedades laborales y prestacionales</t>
  </si>
  <si>
    <t>Control Interno Disciplinario</t>
  </si>
  <si>
    <t>Pérdida o daño en la documentación de la Agencia</t>
  </si>
  <si>
    <t xml:space="preserve">Asignación incorrecta de documentos en el momento de la radicación. </t>
  </si>
  <si>
    <t>Demoras en la atención de los requerimientos de expedientes por parte de las dependencias</t>
  </si>
  <si>
    <t>"Al momento de definir las actividades de control por parte de la primera línea de defensa, es importante considerar que los controles estén bien diseñados, es decir, que efectivamente estos mitigan las causas que hacen que el riesgo se materialice". FUNCIÓN PÚBLICA 2018</t>
  </si>
  <si>
    <t>ALCANCE DEL PROCESO</t>
  </si>
  <si>
    <t>Gestión del Modelo de Atención</t>
  </si>
  <si>
    <t>Ejecución y administración de procesos</t>
  </si>
  <si>
    <t>Pérdidas derivadas de errores en la ejecución y administración de procesos.</t>
  </si>
  <si>
    <t>Fraude externo</t>
  </si>
  <si>
    <t>Pérdida derivada de actos de fraude por personas ajenas a la organización (no participa personal de la entidad).</t>
  </si>
  <si>
    <t>Fraude interno</t>
  </si>
  <si>
    <t>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t>
  </si>
  <si>
    <t>Fallas tecnológicas</t>
  </si>
  <si>
    <t>Errores en hardware, software, telecomunicaciones, interrupción de servicios básicos.</t>
  </si>
  <si>
    <t>Relaciones laborales</t>
  </si>
  <si>
    <t>Pérdidas que surgen de acciones contrarias a las leyes o acuerdos de empleo, salud o seguridad, del pago de demandas por daños personales o de discriminación.</t>
  </si>
  <si>
    <t>Usuarios, productos y prácticas</t>
  </si>
  <si>
    <t>Fallas negligentes o involuntarias de las obligaciones frente a los usuarios y que impiden satisfacer una obligación profesional frente a éstos.</t>
  </si>
  <si>
    <t>Daños a activos fijos/ eventos externos</t>
  </si>
  <si>
    <t>Pérdida por daños o extravíos de los activos fijos por desastres naturales u otros riesgos/eventos externos como atentados, vandalismo, orden público.</t>
  </si>
  <si>
    <t>Leve 20%</t>
  </si>
  <si>
    <t>Menor 40%</t>
  </si>
  <si>
    <t>Moderado 60%</t>
  </si>
  <si>
    <t>Mayor 80%</t>
  </si>
  <si>
    <t>Catastrófico 100%</t>
  </si>
  <si>
    <t>Muy Alta 100%</t>
  </si>
  <si>
    <t>Alta 80%</t>
  </si>
  <si>
    <t>Media 60%</t>
  </si>
  <si>
    <t>Baja 40%</t>
  </si>
  <si>
    <t>Muy Baja 20%</t>
  </si>
  <si>
    <t>NÚMERO DE RIESGO</t>
  </si>
  <si>
    <t>Afectación Económica</t>
  </si>
  <si>
    <t xml:space="preserve"> Leve 20%</t>
  </si>
  <si>
    <t xml:space="preserve"> Afectación menor a 10 SMLMV</t>
  </si>
  <si>
    <t>El riesgo afecta la imagen de algún área de la organización</t>
  </si>
  <si>
    <t xml:space="preserve"> Menor 40%</t>
  </si>
  <si>
    <t xml:space="preserve"> Moderado 60%</t>
  </si>
  <si>
    <t xml:space="preserve"> Mayor 80%</t>
  </si>
  <si>
    <t xml:space="preserve"> Catastrófico 100%</t>
  </si>
  <si>
    <t>NIVELES PARA CALIFICAR EL IMPACTO</t>
  </si>
  <si>
    <t>El riesgo afecta la imagen de la entidad internamente, de conocimiento general nivel interno, de junta directiva y accionas y/o de proveedores</t>
  </si>
  <si>
    <t>El riesgo afecta la imagen de la entidad con algunos usuarios de relevancia frente al de los de los objetivos</t>
  </si>
  <si>
    <t>El riesgo afecta la imagen de la entidad con efecto publicitario sosteniendo a nivel de sector administrativo, nivel departamental o municipal</t>
  </si>
  <si>
    <t>El riesgo afecta la imagen de la entidad a nivel nacional, con efecto publicitario sostenido a nivel país</t>
  </si>
  <si>
    <t>IDENTIFICACIÓN DEL IMPACTO</t>
  </si>
  <si>
    <t>Cuando los escenarios de riesgo identificado se consideran demasiado extremos y las actividades no están establecidas por la ley.</t>
  </si>
  <si>
    <t xml:space="preserve">Cuando es muy difícil reducir el riesgo a un nivel aceptable o se carece de conocimientos necesarios para gestionarlo, este puede ser compartido con otra parte interesada que pueda gestionarlo con más eficacia, generalmente por medio de seguros o de tercerización. </t>
  </si>
  <si>
    <t>CLASIFICACIÓN DEL RIESGO</t>
  </si>
  <si>
    <t>IMPACTO DEL RIESGO</t>
  </si>
  <si>
    <t>Probabilidad Inherente</t>
  </si>
  <si>
    <t>Impacto 
Inherente</t>
  </si>
  <si>
    <t>NIVELES PARA CALIFICAR FRECUENCIA (PROBABILIDAD)</t>
  </si>
  <si>
    <t>Afectación Económica o presupuestal</t>
  </si>
  <si>
    <t>Pérdida Reputacional</t>
  </si>
  <si>
    <t xml:space="preserve">     El riesgo afecta la imagen de alguna área de la organización</t>
  </si>
  <si>
    <t xml:space="preserve">     El riesgo afecta la imagen de la entidad con algunos usuarios de relevancia frente al logro de los objetivos</t>
  </si>
  <si>
    <t xml:space="preserve">     El riesgo afecta la imagen de la entidad a nivel nacional, con efecto publicitarios sostenible a nivel país</t>
  </si>
  <si>
    <t>Probabilidad Residual Final</t>
  </si>
  <si>
    <t>Impacto Residual Final</t>
  </si>
  <si>
    <t>Porcentaje (%)</t>
  </si>
  <si>
    <t xml:space="preserve">Zona de Riesgo Inherente
(Exposición en Mapa de Calor Inherente)
</t>
  </si>
  <si>
    <t>Zona de Riesgo Final
(Exposición en Mapa de Calor Residual)</t>
  </si>
  <si>
    <t xml:space="preserve">OPCIÓN DE MANEJO
Tratamiento </t>
  </si>
  <si>
    <t>¿Existe reporte de Materialización del Riesgo?</t>
  </si>
  <si>
    <t>¿Activó el control correctivo relacionado?</t>
  </si>
  <si>
    <t>Indicador de Control Correctivo 
(No Materialización del Riesgo)</t>
  </si>
  <si>
    <t>FICHA DE VALORACIÓN DEL RIESGO RESIDUAL</t>
  </si>
  <si>
    <t>MATERIALIZACIÓN DEL RIESGO</t>
  </si>
  <si>
    <t>TIPO DE CONTROLES</t>
  </si>
  <si>
    <t>Preventivo</t>
  </si>
  <si>
    <t>Detectivo</t>
  </si>
  <si>
    <t>Correctivo</t>
  </si>
  <si>
    <t>AFECTACIÓN</t>
  </si>
  <si>
    <t>IMPLEMENTACIÓN</t>
  </si>
  <si>
    <t>Manual</t>
  </si>
  <si>
    <t>Automático</t>
  </si>
  <si>
    <t>ATRIBUTOS DE EFICIENCIA</t>
  </si>
  <si>
    <t>PUNTAJE (PESO)</t>
  </si>
  <si>
    <t>ATRIBUTOS DE INFORMACIÓN</t>
  </si>
  <si>
    <t>DOCUMENTACIÓN</t>
  </si>
  <si>
    <t xml:space="preserve">FRECUENCIA </t>
  </si>
  <si>
    <t>Documentado</t>
  </si>
  <si>
    <t>Sin Documentar</t>
  </si>
  <si>
    <t>Continua</t>
  </si>
  <si>
    <t>Aleatoria</t>
  </si>
  <si>
    <t>Con Registro</t>
  </si>
  <si>
    <t>Sin Registro</t>
  </si>
  <si>
    <t>CLASIFICACIÓN DE RIESGOS</t>
  </si>
  <si>
    <t>MAPA DE CALOR</t>
  </si>
  <si>
    <t>Bajo</t>
  </si>
  <si>
    <t>¿Hay Materialización del Riesgo?</t>
  </si>
  <si>
    <t>¿Debe modificarse el control preventivo o detectivo?</t>
  </si>
  <si>
    <t>Extremo</t>
  </si>
  <si>
    <t>Nivel del Mapa de Calor</t>
  </si>
  <si>
    <t>Alto</t>
  </si>
  <si>
    <t>1.1</t>
  </si>
  <si>
    <t>1.2</t>
  </si>
  <si>
    <t>1.3</t>
  </si>
  <si>
    <t>2.1</t>
  </si>
  <si>
    <t>2.2</t>
  </si>
  <si>
    <t>2.3</t>
  </si>
  <si>
    <t>3.1</t>
  </si>
  <si>
    <t>3.2</t>
  </si>
  <si>
    <t>3.3</t>
  </si>
  <si>
    <t>4.1</t>
  </si>
  <si>
    <t>4.2</t>
  </si>
  <si>
    <t>4.3</t>
  </si>
  <si>
    <t>5.1</t>
  </si>
  <si>
    <t>5.2</t>
  </si>
  <si>
    <t>5.3</t>
  </si>
  <si>
    <t>6.1</t>
  </si>
  <si>
    <t>6.2</t>
  </si>
  <si>
    <t>6.3</t>
  </si>
  <si>
    <t>7.1</t>
  </si>
  <si>
    <t>7.2</t>
  </si>
  <si>
    <t>7.3</t>
  </si>
  <si>
    <t>8.1</t>
  </si>
  <si>
    <t>8.2</t>
  </si>
  <si>
    <t>8.3</t>
  </si>
  <si>
    <t>9.1</t>
  </si>
  <si>
    <t>9.2</t>
  </si>
  <si>
    <t>9.3</t>
  </si>
  <si>
    <t>10.1</t>
  </si>
  <si>
    <t>10.2</t>
  </si>
  <si>
    <t>10.3</t>
  </si>
  <si>
    <t>11.1</t>
  </si>
  <si>
    <t>11.2</t>
  </si>
  <si>
    <t>11.3</t>
  </si>
  <si>
    <t>12.1</t>
  </si>
  <si>
    <t>12.2</t>
  </si>
  <si>
    <t>12.3</t>
  </si>
  <si>
    <t>13.1</t>
  </si>
  <si>
    <t>13.2</t>
  </si>
  <si>
    <t>13.3</t>
  </si>
  <si>
    <t>14.1</t>
  </si>
  <si>
    <t>14.2</t>
  </si>
  <si>
    <t>14.3</t>
  </si>
  <si>
    <t>15.1</t>
  </si>
  <si>
    <t>15.2</t>
  </si>
  <si>
    <t>15.3</t>
  </si>
  <si>
    <t>16.1</t>
  </si>
  <si>
    <t>16.2</t>
  </si>
  <si>
    <t>16.3</t>
  </si>
  <si>
    <t>17.1</t>
  </si>
  <si>
    <t>17.2</t>
  </si>
  <si>
    <t>17.3</t>
  </si>
  <si>
    <t>18.1</t>
  </si>
  <si>
    <t>18.2</t>
  </si>
  <si>
    <t>18.3</t>
  </si>
  <si>
    <t>19.1</t>
  </si>
  <si>
    <t>19.2</t>
  </si>
  <si>
    <t>19.3</t>
  </si>
  <si>
    <t>20.1</t>
  </si>
  <si>
    <t>20.2</t>
  </si>
  <si>
    <t>20.3</t>
  </si>
  <si>
    <t>21.1</t>
  </si>
  <si>
    <t>21.2</t>
  </si>
  <si>
    <t>21.3</t>
  </si>
  <si>
    <t>22.1</t>
  </si>
  <si>
    <t>22.2</t>
  </si>
  <si>
    <t>22.3</t>
  </si>
  <si>
    <t>23.1</t>
  </si>
  <si>
    <t>23.2</t>
  </si>
  <si>
    <t>23.3</t>
  </si>
  <si>
    <t>24.1</t>
  </si>
  <si>
    <t>24.2</t>
  </si>
  <si>
    <t>24.3</t>
  </si>
  <si>
    <t>25.1</t>
  </si>
  <si>
    <t>25.2</t>
  </si>
  <si>
    <t>25.3</t>
  </si>
  <si>
    <t>26.1</t>
  </si>
  <si>
    <t>26.2</t>
  </si>
  <si>
    <t>26.3</t>
  </si>
  <si>
    <t>27.1</t>
  </si>
  <si>
    <t>27.2</t>
  </si>
  <si>
    <t>27.3</t>
  </si>
  <si>
    <t>28.1</t>
  </si>
  <si>
    <t>28.2</t>
  </si>
  <si>
    <t>28.3</t>
  </si>
  <si>
    <t>29.1</t>
  </si>
  <si>
    <t>29.2</t>
  </si>
  <si>
    <t>29.3</t>
  </si>
  <si>
    <t>30.1</t>
  </si>
  <si>
    <t>30.2</t>
  </si>
  <si>
    <t>30.3</t>
  </si>
  <si>
    <t>31.1</t>
  </si>
  <si>
    <t>31.2</t>
  </si>
  <si>
    <t>31.3</t>
  </si>
  <si>
    <t>32.1</t>
  </si>
  <si>
    <t>32.2</t>
  </si>
  <si>
    <t>32.3</t>
  </si>
  <si>
    <t>33.1</t>
  </si>
  <si>
    <t>33.2</t>
  </si>
  <si>
    <t>33.3</t>
  </si>
  <si>
    <t>34.1</t>
  </si>
  <si>
    <t>34.2</t>
  </si>
  <si>
    <t>34.3</t>
  </si>
  <si>
    <t>35.1</t>
  </si>
  <si>
    <t>35.2</t>
  </si>
  <si>
    <t>35.3</t>
  </si>
  <si>
    <t>36.1</t>
  </si>
  <si>
    <t>36.2</t>
  </si>
  <si>
    <t>36.3</t>
  </si>
  <si>
    <t>37.1</t>
  </si>
  <si>
    <t>37.2</t>
  </si>
  <si>
    <t>37.3</t>
  </si>
  <si>
    <t>38.1</t>
  </si>
  <si>
    <t>38.2</t>
  </si>
  <si>
    <t>38.3</t>
  </si>
  <si>
    <t>39.1</t>
  </si>
  <si>
    <t>39.2</t>
  </si>
  <si>
    <t>39.3</t>
  </si>
  <si>
    <t>40.1</t>
  </si>
  <si>
    <t>40.2</t>
  </si>
  <si>
    <t>40.3</t>
  </si>
  <si>
    <t>41.1</t>
  </si>
  <si>
    <t>41.2</t>
  </si>
  <si>
    <t>41.3</t>
  </si>
  <si>
    <t>42.1</t>
  </si>
  <si>
    <t>42.2</t>
  </si>
  <si>
    <t>42.3</t>
  </si>
  <si>
    <t>43.1</t>
  </si>
  <si>
    <t>43.2</t>
  </si>
  <si>
    <t>43.3</t>
  </si>
  <si>
    <t>44.1</t>
  </si>
  <si>
    <t>44.2</t>
  </si>
  <si>
    <t>44.3</t>
  </si>
  <si>
    <t>45.1</t>
  </si>
  <si>
    <t>45.2</t>
  </si>
  <si>
    <t>45.3</t>
  </si>
  <si>
    <t>46.1</t>
  </si>
  <si>
    <t>46.2</t>
  </si>
  <si>
    <t>46.3</t>
  </si>
  <si>
    <t>47.1</t>
  </si>
  <si>
    <t>47.2</t>
  </si>
  <si>
    <t>47.3</t>
  </si>
  <si>
    <t>48.1</t>
  </si>
  <si>
    <t>48.2</t>
  </si>
  <si>
    <t>48.3</t>
  </si>
  <si>
    <t>49.1</t>
  </si>
  <si>
    <t>49.2</t>
  </si>
  <si>
    <t>49.3</t>
  </si>
  <si>
    <t>50.1</t>
  </si>
  <si>
    <t>50.2</t>
  </si>
  <si>
    <t>50.3</t>
  </si>
  <si>
    <t>51.1</t>
  </si>
  <si>
    <t>51.2</t>
  </si>
  <si>
    <t>51.3</t>
  </si>
  <si>
    <t>52.1</t>
  </si>
  <si>
    <t>52.2</t>
  </si>
  <si>
    <t>52.3</t>
  </si>
  <si>
    <t>53.1</t>
  </si>
  <si>
    <t>53.2</t>
  </si>
  <si>
    <t>53.3</t>
  </si>
  <si>
    <t>54.1</t>
  </si>
  <si>
    <t>54.2</t>
  </si>
  <si>
    <t>54.3</t>
  </si>
  <si>
    <t>55.1</t>
  </si>
  <si>
    <t>55.2</t>
  </si>
  <si>
    <t>55.3</t>
  </si>
  <si>
    <t>56.1</t>
  </si>
  <si>
    <t>56.2</t>
  </si>
  <si>
    <t>56.3</t>
  </si>
  <si>
    <t>57.1</t>
  </si>
  <si>
    <t>57.2</t>
  </si>
  <si>
    <t>57.3</t>
  </si>
  <si>
    <t>58.1</t>
  </si>
  <si>
    <t>58.2</t>
  </si>
  <si>
    <t>58.3</t>
  </si>
  <si>
    <t>59.1</t>
  </si>
  <si>
    <t>59.2</t>
  </si>
  <si>
    <t>59.3</t>
  </si>
  <si>
    <t>60.1</t>
  </si>
  <si>
    <t>60.2</t>
  </si>
  <si>
    <t>60.3</t>
  </si>
  <si>
    <t>61.1</t>
  </si>
  <si>
    <t>61.2</t>
  </si>
  <si>
    <t>61.3</t>
  </si>
  <si>
    <t>62.1</t>
  </si>
  <si>
    <t>62.2</t>
  </si>
  <si>
    <t>62.3</t>
  </si>
  <si>
    <t>63.1</t>
  </si>
  <si>
    <t>63.2</t>
  </si>
  <si>
    <t>63.3</t>
  </si>
  <si>
    <t>64.1</t>
  </si>
  <si>
    <t>64.2</t>
  </si>
  <si>
    <t>64.3</t>
  </si>
  <si>
    <t>65.1</t>
  </si>
  <si>
    <t>65.2</t>
  </si>
  <si>
    <t>65.3</t>
  </si>
  <si>
    <t>66.1</t>
  </si>
  <si>
    <t>66.2</t>
  </si>
  <si>
    <t>66.3</t>
  </si>
  <si>
    <t>67.1</t>
  </si>
  <si>
    <t>67.2</t>
  </si>
  <si>
    <t>67.3</t>
  </si>
  <si>
    <t>68.1</t>
  </si>
  <si>
    <t>68.2</t>
  </si>
  <si>
    <t>68.3</t>
  </si>
  <si>
    <t>69.1</t>
  </si>
  <si>
    <t>69.2</t>
  </si>
  <si>
    <t>69.3</t>
  </si>
  <si>
    <t>70.1</t>
  </si>
  <si>
    <t>70.2</t>
  </si>
  <si>
    <t>70.3</t>
  </si>
  <si>
    <t>71.1</t>
  </si>
  <si>
    <t>71.2</t>
  </si>
  <si>
    <t>71.3</t>
  </si>
  <si>
    <t>72.1</t>
  </si>
  <si>
    <t>72.2</t>
  </si>
  <si>
    <t>72.3</t>
  </si>
  <si>
    <t>73.1</t>
  </si>
  <si>
    <t>73.2</t>
  </si>
  <si>
    <t>73.3</t>
  </si>
  <si>
    <t>74.1</t>
  </si>
  <si>
    <t>74.2</t>
  </si>
  <si>
    <t>74.3</t>
  </si>
  <si>
    <t>75.1</t>
  </si>
  <si>
    <t>75.2</t>
  </si>
  <si>
    <t>75.3</t>
  </si>
  <si>
    <t>76.1</t>
  </si>
  <si>
    <t>76.2</t>
  </si>
  <si>
    <t>76.3</t>
  </si>
  <si>
    <t>77.1</t>
  </si>
  <si>
    <t>77.2</t>
  </si>
  <si>
    <t>77.3</t>
  </si>
  <si>
    <t>NÚMERO DEL CONTROL</t>
  </si>
  <si>
    <t>SEGUIMIENTO</t>
  </si>
  <si>
    <t>ESTADO</t>
  </si>
  <si>
    <t>En curso</t>
  </si>
  <si>
    <t>Finalizado</t>
  </si>
  <si>
    <t>RIESGO INHERENTE</t>
  </si>
  <si>
    <t>1. Presupuesto asignado por parte del Gobierno Nacional, para compras de predios para atender la alta demanda de tierras de las comunidades rurales.
2. La gran inversión que debería asignarse para cubrir gran parte del territorio y hacer presencia institucional (distancias, topografías, medios de transporte, etc.)
3. Concentración en la ejecución de recursos, en ciertas regiones del País, para adjudicación de tierras y proyectos productivos.
4. Influencia de actores externos (ciudadanía, grupos políticos, agremiaciones, entre otros) en la determinación de recursos para la Entidad.</t>
  </si>
  <si>
    <t>1. Las políticas con Enfoque Diferencial definidas por el Estado
2. Las exigencias de los grupos étnicos y comunidades campesinas en materia de adjudicación de tierras
3. Influencia de actores externos (ciudadanía, grupos políticos, agremiaciones, entre otros) para el cumplimiento de compromisos sociales por parte del Estado</t>
  </si>
  <si>
    <t>1. Las limitaciones, que de tipo legal, existentes relacionada con los usos del suelo rural.
2. Los frecuentes cambios normativos, en materia de desarrollo rural y de reforma agraria.
3. Prevalencia de intereses personales o de pequeños grupos económicos en materia de legislación rural.</t>
  </si>
  <si>
    <t>1. La ANT cuenta con una serie de documentos que definen su estructura legal, contexto y actuación a corto, mediano y largo plazo
2. Sus planes, programas y proyectos son revisados y ajustados con frecuencia, acordes con las exigencias del contexto, sea éste interno o externo
3. Su actuación está orientada a responder las exigencias de los Planes de Desarrollo Nacional, las normatividades de Sector Agricultura, y su propia estructura, misión y visión.
4. Mejorar la coordinación entre dependencias, para el logro de los objetivos de planes, programas y proyectos.</t>
  </si>
  <si>
    <t>ANÁLISIS DEL CONTEXTO INSTITUCIONAL</t>
  </si>
  <si>
    <t>1. Las ideologías y conceptos en temas de tierras entre las ramas ejecutivas y legislativa del poder público en Colombia 
2. Las observaciones y/o comentarios de grupos económicos (gremios, etc.) en las determinaciones que en materia de tierras y de reforma agraria, deba tomar las autoridades legislativas
3. Influencia de actores externos (ciudadanía, grupos políticos, agremiaciones, entre otros) en las determinaciones de la Entidad.</t>
  </si>
  <si>
    <t>1. Avances tecnológicos del mercado en material rural para asuntos relacionados con mediciones y demás acciones
2. Las normas que en materia digital ha venido implementando el Estado Colombiano, que favorecen al sector rural colombiano
3. Por mejorar el uso en las herramientas tecnológicas de los pobladores rurales y cobertura de red por parte del Estado</t>
  </si>
  <si>
    <t>1. Presupuesto asignado para compras de predios y poder atender la alta demanda en tierras de las comunidades rurales
2. La gran inversión que debería asignarse para visitar gran parte del territorio nacional y hacer presencia institucional (distancias, topográficas, transporte, etc.)
3. Presupuesto asignado para el funcionamiento de la entidad</t>
  </si>
  <si>
    <t>1. Variación de funciones según las calidades, cualidades, competencias y experiencia en temas rurales de los funcionarios, contratistas y otros colaboradores 
2. La distribución diferenciada de funcionarios, en las dependencias, contratistas y planta, según competencias
3. Capacitaciones frecuentes a funcionarios, contratistas y otros colaboradores sobre el funcionamiento general de la entidad
4. Diferencia en la toma de decisiones objetivas por los funcionarios, contratistas y otros colaboradores
5. Comunicación constante a funcionarios, contratistas y otros colaboradores de la importancia de la Seguridad y Salud en el trabajo
6. Mejorar la asistencia de funcionarios, contratistas y otros colaboradores en jornadas de capacitación, como en eventos masivos que se programan</t>
  </si>
  <si>
    <t>1. Mapa de procesos estructurado
2. Caracterizaciones y Procedimientos generados según la necesidad operativa de la Entidad
3. Dispersión entre dependencias en las toma de decisiones, en materia de procesos y procedimientos</t>
  </si>
  <si>
    <t>1. Existencia de varios canales informativos y de comunicación internos que se actualizan con frecuencia
2. Mejorar la fluidez en la información interna por medio de canales informativos y de comunicación
3. Progresar en la coordinación y receptividad entre dependencias, para una comunicación ágil y fluida
4. Se generan nuevas y más ágiles estrategias de comunicación e información.</t>
  </si>
  <si>
    <t>NÚMERO DEL RIESGO</t>
  </si>
  <si>
    <t>ACCIÓN PREVENTIVA</t>
  </si>
  <si>
    <t>RESPONSABLE DE LA ACCIÓN PREVENTIVA</t>
  </si>
  <si>
    <t>EVIDENCIA DE LA ACCIÓN PREVENTIVA</t>
  </si>
  <si>
    <t>CANTIDAD PROGRAMADA</t>
  </si>
  <si>
    <t>CANTIDAD ACUMULADA AL AÑO</t>
  </si>
  <si>
    <t>EVIDENCIAS</t>
  </si>
  <si>
    <t>OBSERVACIONES</t>
  </si>
  <si>
    <t>ENERO</t>
  </si>
  <si>
    <t>FEBRERO</t>
  </si>
  <si>
    <t>MARZO</t>
  </si>
  <si>
    <t>ABRIL</t>
  </si>
  <si>
    <t>MAYO</t>
  </si>
  <si>
    <t>JUNIO</t>
  </si>
  <si>
    <t>JULIO</t>
  </si>
  <si>
    <t>AGOSTO</t>
  </si>
  <si>
    <t>SEPTIEMBRE</t>
  </si>
  <si>
    <t>OCTUBRE</t>
  </si>
  <si>
    <t>NOVIEMBRE</t>
  </si>
  <si>
    <t>DICIEMBRE</t>
  </si>
  <si>
    <t>NÚMERO DE LA ACCIÓN PREVENTIVA</t>
  </si>
  <si>
    <t xml:space="preserve">     El riesgo afecta la imagen de la entidad internamente, de conocimiento general, nivel interno, de junta directiva y accionistas y/o de proveedores</t>
  </si>
  <si>
    <t xml:space="preserve">     El riesgo afecta la imagen de  la entidad con efecto publicitario sostenido a nivel de sector administrativo, nivel departamental o municipal</t>
  </si>
  <si>
    <t>Intención global de la Política</t>
  </si>
  <si>
    <t>Alineación de la Política con los objetivos estratégicos</t>
  </si>
  <si>
    <t>Objetivo</t>
  </si>
  <si>
    <t>Alcance</t>
  </si>
  <si>
    <t>Esquema de líneas de defensa</t>
  </si>
  <si>
    <t>Procedimiento</t>
  </si>
  <si>
    <t>Contexto estratégico de la organización</t>
  </si>
  <si>
    <t>Para interpretar la actualización de los riesgos de gestión, la Oficina de Planeación ha puesto a disposición de las dependencias el instrumento: DEST-F-001 MAPA DE RIESGOS DE GESTIÓN, que en la hoja No. 2, CONTEXTO, presenta una forma que orienta las reflexiones hacia el contexto específico de la entidad facilitando la identificación de los riesgos y su análisis ajustado a las influencias internas y externas.</t>
  </si>
  <si>
    <t>Es la respuesta establecida por la primera línea de defensa para la mitigación de los diferentes riesgos, incluyendo aquellos relacionados con la corrupción y seguridad de la información.
En lo correspondiente a las categorías de tratamiento del riesgo, la Agencia Nacional de Tierras adoptará los lineamientos metodológicos dispuestos por las autoridades administrativas competentes, los cuales serán confirmados según corresponda en el proceso de formulación o modificación al Mapa de Riesgos.
Aceptar, Reducir, Evitar y Compartir</t>
  </si>
  <si>
    <t>Niveles de aceptación del riesgo</t>
  </si>
  <si>
    <t>Con relación a los riesgos de gestión, la Agencia Nacional de Tierras acepta solamente los riesgos residuales en el nivel de exposición de riesgo "Bajo". En estos casos, no será necesaria la formulación de acciones preventivas para el diseño o fortalecimiento de controles.
Con relación a los riesgos de corrupción en la Agencia Nacional de Tierras, estos se consideran inaceptables, reafirmando el compromiso de “cero tolerancia” frente al fraude y cualquier otro acto de corrupción en concordancia con lo dispuesto en la política de transparencia y anticorrupción de la ANT.
Por lo anterior, frente a los riesgos de corrupción se dispone como opción de tratamiento preferente la de “REDUCIR”, implementando actividades de control para mitigar el riesgo disminuyendo su probabilidad, su impacto o ambos.</t>
  </si>
  <si>
    <t>Niveles para calificar el riesgo, probabilidad e impacto</t>
  </si>
  <si>
    <t>En lo correspondiente a los niveles para la calificación de los diferentes tipos de riesgos y la valoración de su probabilidad e impacto, la Agencia Nacional de Tierras adoptará los lineamientos metodológicos dispuestos por las autoridades administrativas competentes, los cuales serán informados según corresponda en el proceso de formulación o modificación al Mapa de Riesgos.</t>
  </si>
  <si>
    <t>La Agencia Nacional de Tierras posee elementos metodológicos como política, procedimientos, formas, instrumentos e instructivos para guiar a sus dependencias en la identificación, análisis y valoración de los riesgos que pueden afectar el desempeño de los procesos y planes; orienta también en el establecimiento y aplicación de controles que funcionan antes, durante o incluso después de finalizadas las tareas operativas cotidianas.
La Agencia Nacional de Tierras cuenta con el procedimiento documentado DEST-P-001 ADMINISTRACIÓN DE RIESGOS DE GESTIÓN, cuyo objetivo es determinar los fundamentos y las tareas para facilitar la evaluación y el tratamiento de los riesgos de gestión que pueden afectar el logro de los objetivos de procesos y planes establecidos por la Dirección General para el cumplimiento de las funciones asignadas a la Entidad.</t>
  </si>
  <si>
    <t xml:space="preserve">Esta política cubre los riesgos propios de los procesos y actividades desarrolladas al interior de la ANT, en donde se hace necesario el entendimiento, compromiso y disposición de todas las dependencias y personal de la Entidad, independiente de su nivel jerárquico, función o localización. </t>
  </si>
  <si>
    <t>La presente política tiene como finalidad establecer los lineamientos para la Administración de Riesgos en la Agencia Nacional de Tierras, a partir de los cuales se definirán los procedimientos y mecanismos de verificación y evaluación encaminados a la búsqueda de la eficiencia, eficacia y transparencia de los procesos.</t>
  </si>
  <si>
    <t>La Política de Administración del Riesgo está alineada con la planeación estratégica, identificando los posibles riesgos que pueden impedir el cumplimiento de los objetivos y metas institucionales; esto a su vez le permitirá a la Alta Dirección, reorientar la política y estrategias para la gestión del riesgo, desplegando hacia los procesos, la emisión de lineamientos para identificar en el paso a paso de los procedimientos, los posibles puntos críticos que puedan convertirse en factores de riesgo.</t>
  </si>
  <si>
    <t>La Agencia Nacional de Tierras, está comprometida con la gestión efectiva y transparente de sus actividades y las acciones de control, monitoreo, seguimiento y evaluación necesarias, para mitigar los eventos de riesgos que puedan incumplir su misión y objetivos institucionales, así como la desviación de la gestión pública para beneficio de particulares.</t>
  </si>
  <si>
    <r>
      <t xml:space="preserve">OPCIÓN DE MANEJO
</t>
    </r>
    <r>
      <rPr>
        <sz val="12"/>
        <rFont val="Arial"/>
        <family val="2"/>
      </rPr>
      <t xml:space="preserve">Tratamiento </t>
    </r>
  </si>
  <si>
    <t>¿Mitigó la materialización del riesgo?</t>
  </si>
  <si>
    <t>FECHA DE CREACIÓN DEL RIESGO</t>
  </si>
  <si>
    <t>¿Existe evidencia del control correctivo?</t>
  </si>
  <si>
    <t>N° Riesgo</t>
  </si>
  <si>
    <t>PLAN DE CONTINGENCIA IMPLEMENTADO (Controles correctivos a la materialización del riesgo)</t>
  </si>
  <si>
    <t>Etiquetas de fila</t>
  </si>
  <si>
    <t>(en blanco)</t>
  </si>
  <si>
    <t>Total general</t>
  </si>
  <si>
    <t>Cuenta de NÚMERO DE RIESGO</t>
  </si>
  <si>
    <t>Administración de Tierras</t>
  </si>
  <si>
    <t>Inteligencia de la información</t>
  </si>
  <si>
    <t>Inteligencia de la Información</t>
  </si>
  <si>
    <t>Gestión de Talento Humano</t>
  </si>
  <si>
    <t xml:space="preserve">Gestión De Riesgos Y Oportunidades </t>
  </si>
  <si>
    <t>Planeación De Procesos</t>
  </si>
  <si>
    <t>Planeación Estratégica Institucional</t>
  </si>
  <si>
    <t>Formulación De Proyectos De Inversión</t>
  </si>
  <si>
    <t>Administración De Indicadores</t>
  </si>
  <si>
    <t xml:space="preserve">Gestión Misional </t>
  </si>
  <si>
    <t>Gestión De Planes E Instrumentos De Cooperación Internacional E Interinstitucional</t>
  </si>
  <si>
    <t>Relacionamiento Con Entes Externos De Control</t>
  </si>
  <si>
    <t>Arquitectura De Tic</t>
  </si>
  <si>
    <t>Gobierno De Tic</t>
  </si>
  <si>
    <t>Gestión Del Conocimiento</t>
  </si>
  <si>
    <t>Control De La Información Documentada</t>
  </si>
  <si>
    <t>Gestionar Las  Peticiones Quejas, Sugerencias, Reclamos, Denuncias Y Felicitaciones</t>
  </si>
  <si>
    <t>Programación De Municipios A Intervenir Mediante El Modelo De Oferta</t>
  </si>
  <si>
    <t>Gestionar Peticiones, Quejas, Reclamos Y Denuncias, Por Demanda</t>
  </si>
  <si>
    <t xml:space="preserve">Formulación De Planes De Ordenamiento Social De La Propiedad Rural - Pospr </t>
  </si>
  <si>
    <t>Implementación Y Consolidación De Los Planes De Ordenamiento Social De La Propiedad Rural - Pospr</t>
  </si>
  <si>
    <t>Aprobación De Planes De Ordenamiento Social De La Propiedad Rural - Pospr</t>
  </si>
  <si>
    <t>Monitoreo  Y Seguimiento A La Formulación E Implementacion De Los Planes De Ordenamiento Social De La Propiedad Rural</t>
  </si>
  <si>
    <t>Registro De Sujetos De Ordenamiento - Reso</t>
  </si>
  <si>
    <t>Planificación De La Descongestión</t>
  </si>
  <si>
    <t>Formulación Plan De Atención A Comunidades Étnicas</t>
  </si>
  <si>
    <t>Deslinde De Tierras</t>
  </si>
  <si>
    <t>Clarificación De La Propiedad</t>
  </si>
  <si>
    <t>Extinción Del Derecho De Dominio</t>
  </si>
  <si>
    <t>Recuperación De Baldíos</t>
  </si>
  <si>
    <t>Reversión De Baldíos</t>
  </si>
  <si>
    <t>Gestión De Formalización</t>
  </si>
  <si>
    <t>Adjudicación De Baldíos</t>
  </si>
  <si>
    <t>Adjudicación De Bienes Fiscales Patrimoniales</t>
  </si>
  <si>
    <t>Asignación De Subsidio Integral De Reforma Agraria  Sira</t>
  </si>
  <si>
    <t>Adquisición De Predios</t>
  </si>
  <si>
    <t>Constitución, Ampliación, Saneamiento O Restructuración De Resguardos Indígenas</t>
  </si>
  <si>
    <t>Titulación Colectiva A Comunidades Negras</t>
  </si>
  <si>
    <t>Gestión De Iniciativas Comunitarias Con Enfoque Diferencial Étnico</t>
  </si>
  <si>
    <t>Administración De Baldíos</t>
  </si>
  <si>
    <t>Administración Del Fondo Nacional Agrario</t>
  </si>
  <si>
    <t>Mecanismos De Administración</t>
  </si>
  <si>
    <t>Constitución Y Delimitación De Zonas Reservas</t>
  </si>
  <si>
    <t>Protección De Territorios Ancestrales De Comunidades Indígenas</t>
  </si>
  <si>
    <t>Limitaciones A La Propiedad</t>
  </si>
  <si>
    <t>Expropiación De Tierras</t>
  </si>
  <si>
    <t>Construcción De Soluciones De Software Para La Ant</t>
  </si>
  <si>
    <t>Generación Y Análisis De Información Geográfica Y Topográfica</t>
  </si>
  <si>
    <t xml:space="preserve">Análisis De Información </t>
  </si>
  <si>
    <t>Publicación De Información Página Web</t>
  </si>
  <si>
    <t xml:space="preserve">Estudio De Análisis De Riesgos Y Control </t>
  </si>
  <si>
    <t>Representación Jurídica</t>
  </si>
  <si>
    <t>Cobro Coactivo</t>
  </si>
  <si>
    <t xml:space="preserve">Asesoría Jurídica </t>
  </si>
  <si>
    <t>Revocatoria Del Acto De Adjudicación</t>
  </si>
  <si>
    <t>Planificación De Las  Necesidades De Bienes Y Servicios De La Entidad</t>
  </si>
  <si>
    <t>Análisis Del Sector</t>
  </si>
  <si>
    <t xml:space="preserve">Formulación De Estudios Y Documentos Previos  </t>
  </si>
  <si>
    <t>Selección De Proveedores</t>
  </si>
  <si>
    <t>Elaboración Del Contrato</t>
  </si>
  <si>
    <t xml:space="preserve">Ejecución Y Supervisión De Contratos </t>
  </si>
  <si>
    <t xml:space="preserve">Ejecución De Etapa Pos Contractual </t>
  </si>
  <si>
    <t xml:space="preserve">Control De Adquisiciones </t>
  </si>
  <si>
    <t xml:space="preserve">Mantenimiento De Bienes Y Servicios </t>
  </si>
  <si>
    <t xml:space="preserve">Control De Inventario, Planta Y Equipos </t>
  </si>
  <si>
    <t>Administración De Bienes Y Servicios Generales Para El Funcionamiento De La Entidad</t>
  </si>
  <si>
    <t xml:space="preserve">Faltante O Pérdida De Inventarios </t>
  </si>
  <si>
    <t xml:space="preserve">Soporte De Servicios Administrativos De Tecnologías De La Información </t>
  </si>
  <si>
    <t>Gestión Ambiental</t>
  </si>
  <si>
    <t>Formulación De Anteproyecto De Presupuesto De La Ant</t>
  </si>
  <si>
    <t>Desagregación Y Administración Del Presupuesto</t>
  </si>
  <si>
    <t>Gestión De Ingresos Y Cartera</t>
  </si>
  <si>
    <t>Gestión De Egresos</t>
  </si>
  <si>
    <t>Gestión Contable</t>
  </si>
  <si>
    <t xml:space="preserve">Auditoría Interna: Aseguramiento Y Consulta </t>
  </si>
  <si>
    <t>Seguimiento Y Evaluación Del Desempeño De Procesos, Planes, Programas Y Proyectos</t>
  </si>
  <si>
    <t>Seguimiento Y Evaluación A La Ejecución Presupuestal</t>
  </si>
  <si>
    <t>Seguimiento A La Implementación De Políticas, Estrategias Y Planes Para La Transparencia</t>
  </si>
  <si>
    <t>Seguimiento A La Gestión De Peticiones, Quejas, Reclamos,  Sugerencias, Denuncias Y Felicitaciones</t>
  </si>
  <si>
    <t>Revisión Por La Dirección Al Desempeño Institucional</t>
  </si>
  <si>
    <t>Formulación De Plan De Acción Anual</t>
  </si>
  <si>
    <t>Gestión De La Comunicación Interna Y Externa</t>
  </si>
  <si>
    <t>Direccionamiento Servicio Al Ciudadano</t>
  </si>
  <si>
    <t>Identificar El Estado Del Expediente</t>
  </si>
  <si>
    <t>Caracterización Predial Por Demanda</t>
  </si>
  <si>
    <t xml:space="preserve">Planeación Estratégica Del Talento Humano
</t>
  </si>
  <si>
    <t>Selección Y Vinculación Del Talento Humano</t>
  </si>
  <si>
    <t>Administración Del Talento Humano</t>
  </si>
  <si>
    <t>Desarrollo De Competencias Del Talento Humano</t>
  </si>
  <si>
    <t>Gestión Del Bienestar Y Estímulos Para El Talento Humano</t>
  </si>
  <si>
    <t>Gestión De La Seguridad Y Salud En El Trabajo</t>
  </si>
  <si>
    <t>Desvinculación Y Retiro De Los Servidores Públicos</t>
  </si>
  <si>
    <t xml:space="preserve">Administración Del Normograma  De La Ant </t>
  </si>
  <si>
    <t>Gestión De Viáticos Y/O Gastos  De Viaje Y Permanencia</t>
  </si>
  <si>
    <t>Gestión Para La Transparencia</t>
  </si>
  <si>
    <t>NOMBRE DEL RIESGO</t>
  </si>
  <si>
    <t>ÍNDICE DE REDUCCIÓN DEL RIESGO</t>
  </si>
  <si>
    <t>ÍNDICE DE GESTIÓN DEL RIESGO</t>
  </si>
  <si>
    <t>Índice Identificación del Riesgo</t>
  </si>
  <si>
    <t>Formulación De Acciones Correctivas, Preventivas Y De Mejora</t>
  </si>
  <si>
    <t>Consolidación Y Seguimiento A Planes De Mejoramiento</t>
  </si>
  <si>
    <t>Liberación De Productos Y Servicios, Y Control De Salidas No Conformes</t>
  </si>
  <si>
    <t>Estrategia De Tic</t>
  </si>
  <si>
    <t>Administración Y Soporte De Los Servicios De Tecnologías De Información  Y Comunicaciones</t>
  </si>
  <si>
    <t>Apertura E Intercambio De Información Entre Entidades</t>
  </si>
  <si>
    <t>Relación de proceso vs actividades vs riesgos</t>
  </si>
  <si>
    <t>Actividades de Procesos con Riesgos</t>
  </si>
  <si>
    <t>Actividades de Procesos sin Riesgos</t>
  </si>
  <si>
    <t>Total de Actividades</t>
  </si>
  <si>
    <t>Índice No Materialización del Riesgo</t>
  </si>
  <si>
    <t>INDICADOR</t>
  </si>
  <si>
    <t>Primer trimestre</t>
  </si>
  <si>
    <t>Segundo trimestre</t>
  </si>
  <si>
    <t>Tercer trimestre</t>
  </si>
  <si>
    <t>Cuarto trimestre</t>
  </si>
  <si>
    <t>CONTEO DE RIESGOS</t>
  </si>
  <si>
    <t>Riesgos inherentes</t>
  </si>
  <si>
    <t>Riesgos residuales</t>
  </si>
  <si>
    <t>ESTADO PLAN DE ACCIÓN</t>
  </si>
  <si>
    <t>La acción que conlleva el riesgo se ejecute como máximo 2 veces por año</t>
  </si>
  <si>
    <t>La acción que conlleva el riesgo se ejecute de 3 a 24 veces por año</t>
  </si>
  <si>
    <t>La acción que conlleva el riesgo se ejecute de mínimo 501 veces al año y máximo 5000 veces por año</t>
  </si>
  <si>
    <t>La acción que conlleva el riesgo se ejecute más de 5000 veces por año</t>
  </si>
  <si>
    <t>Frecuencia de la Acción</t>
  </si>
  <si>
    <t>DESCRIPCIÓN DEL CONTROL</t>
  </si>
  <si>
    <t>ANEXO 1 - SOLICITUD DE MODIFICACIONES AL MAPA DE RIESGOS DE GESTIÓN</t>
  </si>
  <si>
    <t>Índice Reducción del Riesgo</t>
  </si>
  <si>
    <t>Formulación</t>
  </si>
  <si>
    <t>La entidad formaliza la política y los instrumentos metodológicos para lograr una adecuada gestión de sus riesgos, en concordancia a lo establecido en del Modelo Estándar de Control Interno - MECI y el marco legal que lo soporta.</t>
  </si>
  <si>
    <t>1. Las políticas y normas sobre cambios de uso o usos indebidos a los suelos rurales
2. Las afectaciones al suelo rural por la deforestación, minería ilegal, ganadería no controlada y cultivos ilícitos
3. La aplicación de fungicidas y herbicidas en fumigaciones, sean de tipo legal (prevención de siembras ilícitas) o ilegal (para siembras de cultivos ilícitos), que afectan ostensiblemente el suelo rural.</t>
  </si>
  <si>
    <t>1. Se cuenta con plataformas tecnológicas, ágiles y de fácil acceso, al servicio de los pobladores rurales (FISO) y grupos de interés
2. Mejorar la unificación de los datos tecnológicos para presentar los avances en la gestión institucional entre dependencias
3. Continua capacitación a las dependencias en las fortalezas de las herramientas tecnológicas existentes</t>
  </si>
  <si>
    <t>La presente Forma se debe usar como instrumento que facilita la sistematización de la información resultante de implementar el procedimiento DEST-P-001 ADMINISTRACIÓN DE RIESGOS DE GESTIÓN, cuyo objetivo es evaluar y tratar los riesgos de gestión que pueden afectar el logro de los objetivos de procesos y planes establecidos por la Dirección General para el cumplimiento de las funciones asignadas a la Agencia Nacional de Tierras.</t>
  </si>
  <si>
    <t>POLÍTICA DE ADMINISTRACIÓN DE RIESGO</t>
  </si>
  <si>
    <t>Como herramienta básica para el análisis del contexto del proceso, se sugiere utilizar las caracterizaciones de estos, donde es posible contar con este panorama.</t>
  </si>
  <si>
    <t>Definición de Riesgo: Efecto que se causa sobre los objetivos de las entidades, debido a eventos potenciales. (Guía para la administración del riesgo y diseño de controles en entidades públicas -versión 5 -, DAFP)</t>
  </si>
  <si>
    <t>Identificación del riesgo</t>
  </si>
  <si>
    <t xml:space="preserve">Reducción del riesgo </t>
  </si>
  <si>
    <t>Preparación ante emergencias</t>
  </si>
  <si>
    <t>Índice de Gestión del Riesgo</t>
  </si>
  <si>
    <t>(Actividades del Proceso con riesgos identificados / Actividades totales del proceso) X 100</t>
  </si>
  <si>
    <t>Nivel de ejecución promedio de las acciones preventivas formuladas para el proceso</t>
  </si>
  <si>
    <t>(Número de riesgos de proceso con acción de contingencia formulada / Número de riesgos totales identificados en el proceso) X 100</t>
  </si>
  <si>
    <t>IDR+RR+PAE / 3</t>
  </si>
  <si>
    <t>IDR</t>
  </si>
  <si>
    <t>RR</t>
  </si>
  <si>
    <t>PAE</t>
  </si>
  <si>
    <t>IGR</t>
  </si>
  <si>
    <t>Comunicación y gestión con grupos de interés</t>
  </si>
  <si>
    <t>Gestión del modelo de atención</t>
  </si>
  <si>
    <t>Seguridad jurídica sobre la titularidad de la tierra y los territorios</t>
  </si>
  <si>
    <t>Administración de tierras</t>
  </si>
  <si>
    <t>Gestión de la información</t>
  </si>
  <si>
    <t>Gestión del Talento Humano</t>
  </si>
  <si>
    <t>Adquisición de bienes y servicios</t>
  </si>
  <si>
    <t>Administración de Bienes y servicios</t>
  </si>
  <si>
    <t>Gestión financiera</t>
  </si>
  <si>
    <t>Apoyo jurídico</t>
  </si>
  <si>
    <t>Seguimiento, evaluación y mejora</t>
  </si>
  <si>
    <t xml:space="preserve">Indicador </t>
  </si>
  <si>
    <t>Muy Alta</t>
  </si>
  <si>
    <t>Alta</t>
  </si>
  <si>
    <t>Media</t>
  </si>
  <si>
    <t>Baja</t>
  </si>
  <si>
    <t>Muy Baja</t>
  </si>
  <si>
    <r>
      <t xml:space="preserve">PLAN DE ACCIONES PREVENTIVAS
</t>
    </r>
    <r>
      <rPr>
        <sz val="12"/>
        <color theme="1"/>
        <rFont val="Arial"/>
        <family val="2"/>
      </rPr>
      <t>Acciones preventivas para la opción de tratamiento REDUCIR</t>
    </r>
  </si>
  <si>
    <t>DISEÑO Y VALORACIÓN DE ACTIVIDADES DE CONTROL</t>
  </si>
  <si>
    <r>
      <t xml:space="preserve">Análisis de riesgos: en este punto se busca establecer la probabilidad de ocurrencia del riesgo y sus consecuencias o impacto. se busca determinar la zona de riesgo inicial </t>
    </r>
    <r>
      <rPr>
        <b/>
        <sz val="12"/>
        <rFont val="Arial"/>
        <family val="2"/>
      </rPr>
      <t>(RIESGO INHERENTE)</t>
    </r>
    <r>
      <rPr>
        <sz val="12"/>
        <rFont val="Arial"/>
        <family val="2"/>
      </rPr>
      <t>.</t>
    </r>
  </si>
  <si>
    <t>Al momento de diseñar el control por la primera línea de defensa, es importante considerar que estén bien diseñados, es decir, que efectivamente mitiguen las causas que hacen que el riesgo se materialice. La Oficina de Planeación actuando como segunda línea de defensa, evalúa que el control este acorde a la mitigación del riesgo identificado.</t>
  </si>
  <si>
    <r>
      <t xml:space="preserve">DESCRIPCIÓN DEL RIESGO
</t>
    </r>
    <r>
      <rPr>
        <sz val="12"/>
        <rFont val="Arial"/>
        <family val="2"/>
      </rPr>
      <t xml:space="preserve">
</t>
    </r>
    <r>
      <rPr>
        <sz val="10"/>
        <rFont val="Arial"/>
        <family val="2"/>
      </rPr>
      <t xml:space="preserve">Debe contener todos los detalles que sean necesarios y que sea fácil de entender tanto para el líder del proceso como para personas ajenas al proceso. Se propone una estructura que facilita su redacción y claridad que inicia con la frase </t>
    </r>
    <r>
      <rPr>
        <b/>
        <i/>
        <sz val="10"/>
        <rFont val="Arial"/>
        <family val="2"/>
      </rPr>
      <t>"POSIBILIDAD DE"</t>
    </r>
  </si>
  <si>
    <r>
      <t xml:space="preserve">IMPACTO DEL RIESGO ¿QUÉ?
</t>
    </r>
    <r>
      <rPr>
        <sz val="10"/>
        <rFont val="Arial"/>
        <family val="2"/>
      </rPr>
      <t xml:space="preserve">El área de impacto es la consecuencia económica o reputacional a la cual se ve expuesta la organización en caso de materializarse un riesgo. Los impactos que aplican son afectación económica (o presupuestal) y reputacional.
</t>
    </r>
    <r>
      <rPr>
        <b/>
        <sz val="10"/>
        <rFont val="Arial"/>
        <family val="2"/>
      </rPr>
      <t xml:space="preserve">
Las consecuencias que puede ocasionar a la organización la materialización del riesgo.</t>
    </r>
  </si>
  <si>
    <t xml:space="preserve">¿CUÁL ES LA ACTIVIDAD O ACTIVIDADES DEL PROCESO EN LA QUE SE IDENTIFICA EL RIESGO?
</t>
  </si>
  <si>
    <r>
      <rPr>
        <b/>
        <sz val="12"/>
        <rFont val="Arial"/>
        <family val="2"/>
      </rPr>
      <t xml:space="preserve">RESPONSABLE DE LA ACTIVIDAD
</t>
    </r>
    <r>
      <rPr>
        <sz val="12"/>
        <rFont val="Arial"/>
        <family val="2"/>
      </rPr>
      <t>Responsable del Riesgo
Responsable en la coordinación de la actividad y que si es compartida, se coloca el que mayor responsabilidad institucional tiene en su función. 
Basándose en la caracterización del proceso</t>
    </r>
  </si>
  <si>
    <r>
      <t xml:space="preserve">Frecuencia con la cual se realiza la acción por año
</t>
    </r>
    <r>
      <rPr>
        <sz val="12"/>
        <rFont val="Arial"/>
        <family val="2"/>
      </rPr>
      <t>Número de veces que se pasa por el punto de riesgo en el periodo de 1 año</t>
    </r>
  </si>
  <si>
    <r>
      <rPr>
        <b/>
        <sz val="12"/>
        <rFont val="Arial"/>
        <family val="2"/>
      </rPr>
      <t>Criterios de impacto</t>
    </r>
    <r>
      <rPr>
        <b/>
        <sz val="10"/>
        <rFont val="Arial"/>
        <family val="2"/>
      </rPr>
      <t xml:space="preserve">
</t>
    </r>
    <r>
      <rPr>
        <sz val="10"/>
        <rFont val="Arial"/>
        <family val="2"/>
      </rPr>
      <t xml:space="preserve">
1. Si el impacto del riesgo es </t>
    </r>
    <r>
      <rPr>
        <b/>
        <u/>
        <sz val="10"/>
        <rFont val="Arial"/>
        <family val="2"/>
      </rPr>
      <t>Afectación económica</t>
    </r>
    <r>
      <rPr>
        <sz val="10"/>
        <rFont val="Arial"/>
        <family val="2"/>
      </rPr>
      <t xml:space="preserve">, debe seleccionar algún criterio que hace referencia
2. Si el impacto del riesgo es </t>
    </r>
    <r>
      <rPr>
        <b/>
        <u/>
        <sz val="10"/>
        <rFont val="Arial"/>
        <family val="2"/>
      </rPr>
      <t>Pérdida Reputacional</t>
    </r>
    <r>
      <rPr>
        <sz val="10"/>
        <rFont val="Arial"/>
        <family val="2"/>
      </rPr>
      <t>, debe seleccionar algún criterio que hace referencia</t>
    </r>
  </si>
  <si>
    <r>
      <t xml:space="preserve">Tipo de Control 
Señale el tipo de control 
</t>
    </r>
    <r>
      <rPr>
        <sz val="12"/>
        <rFont val="Arial"/>
        <family val="2"/>
      </rPr>
      <t xml:space="preserve">- Mínimo debe existir un control </t>
    </r>
    <r>
      <rPr>
        <b/>
        <sz val="12"/>
        <rFont val="Arial"/>
        <family val="2"/>
      </rPr>
      <t>preventivo</t>
    </r>
    <r>
      <rPr>
        <sz val="12"/>
        <rFont val="Arial"/>
        <family val="2"/>
      </rPr>
      <t xml:space="preserve"> o </t>
    </r>
    <r>
      <rPr>
        <b/>
        <sz val="12"/>
        <rFont val="Arial"/>
        <family val="2"/>
      </rPr>
      <t>detectivo</t>
    </r>
    <r>
      <rPr>
        <sz val="12"/>
        <rFont val="Arial"/>
        <family val="2"/>
      </rPr>
      <t xml:space="preserve"> y un control </t>
    </r>
    <r>
      <rPr>
        <b/>
        <sz val="12"/>
        <rFont val="Arial"/>
        <family val="2"/>
      </rPr>
      <t xml:space="preserve">correctivo
</t>
    </r>
    <r>
      <rPr>
        <sz val="12"/>
        <rFont val="Arial"/>
        <family val="2"/>
      </rPr>
      <t>Preventivo: peso 25%
Detectivo: peso 15%
Correctivo: peso 10%</t>
    </r>
  </si>
  <si>
    <r>
      <rPr>
        <b/>
        <sz val="12"/>
        <rFont val="Arial"/>
        <family val="2"/>
      </rPr>
      <t>Afectación</t>
    </r>
    <r>
      <rPr>
        <sz val="12"/>
        <rFont val="Arial"/>
        <family val="2"/>
      </rPr>
      <t xml:space="preserve">
Probabilidad o Impacto</t>
    </r>
  </si>
  <si>
    <r>
      <rPr>
        <b/>
        <sz val="12"/>
        <rFont val="Arial"/>
        <family val="2"/>
      </rPr>
      <t xml:space="preserve">Implementación
</t>
    </r>
    <r>
      <rPr>
        <sz val="12"/>
        <rFont val="Arial"/>
        <family val="2"/>
      </rPr>
      <t>Automático: peso 25%
Manual: peso 15%</t>
    </r>
  </si>
  <si>
    <r>
      <t xml:space="preserve">Calificación
</t>
    </r>
    <r>
      <rPr>
        <sz val="12"/>
        <rFont val="Arial"/>
        <family val="2"/>
      </rPr>
      <t xml:space="preserve">(Suma de los porcentajes de Atributos de Eficiencia)
</t>
    </r>
    <r>
      <rPr>
        <b/>
        <sz val="12"/>
        <rFont val="Arial"/>
        <family val="2"/>
      </rPr>
      <t xml:space="preserve">
La columna O es una operación y no debe diligenciarse</t>
    </r>
  </si>
  <si>
    <r>
      <t xml:space="preserve">Documentación
</t>
    </r>
    <r>
      <rPr>
        <sz val="12"/>
        <rFont val="Arial"/>
        <family val="2"/>
      </rPr>
      <t>Documentado
Sin documentar</t>
    </r>
  </si>
  <si>
    <r>
      <rPr>
        <b/>
        <sz val="12"/>
        <rFont val="Arial"/>
        <family val="2"/>
      </rPr>
      <t>Frecuencia</t>
    </r>
    <r>
      <rPr>
        <sz val="10"/>
        <rFont val="Arial"/>
        <family val="2"/>
      </rPr>
      <t xml:space="preserve">
</t>
    </r>
    <r>
      <rPr>
        <b/>
        <sz val="10"/>
        <rFont val="Arial"/>
        <family val="2"/>
      </rPr>
      <t>Continua</t>
    </r>
    <r>
      <rPr>
        <sz val="10"/>
        <rFont val="Arial"/>
        <family val="2"/>
      </rPr>
      <t xml:space="preserve">: El control se aplica siempre que se realiza la actividad que conlleva el riesgo
</t>
    </r>
    <r>
      <rPr>
        <b/>
        <sz val="10"/>
        <rFont val="Arial"/>
        <family val="2"/>
      </rPr>
      <t>Aleatoria</t>
    </r>
    <r>
      <rPr>
        <sz val="10"/>
        <rFont val="Arial"/>
        <family val="2"/>
      </rPr>
      <t>: El control se aplica aleatoriamente a la actividad que conlleva el riesgo</t>
    </r>
  </si>
  <si>
    <r>
      <t xml:space="preserve">Evidencia
</t>
    </r>
    <r>
      <rPr>
        <sz val="12"/>
        <rFont val="Arial"/>
        <family val="2"/>
      </rPr>
      <t>Con registro
Sin Registro</t>
    </r>
  </si>
  <si>
    <r>
      <t xml:space="preserve">Probabilidad Residual
</t>
    </r>
    <r>
      <rPr>
        <sz val="12"/>
        <rFont val="Arial"/>
        <family val="2"/>
      </rPr>
      <t>Porcentaje (%)</t>
    </r>
  </si>
  <si>
    <r>
      <t xml:space="preserve">Impacto Residual
</t>
    </r>
    <r>
      <rPr>
        <sz val="12"/>
        <rFont val="Arial"/>
        <family val="2"/>
      </rPr>
      <t>Porcentaje (%)</t>
    </r>
  </si>
  <si>
    <r>
      <t xml:space="preserve">Zona de Riesgo Final
</t>
    </r>
    <r>
      <rPr>
        <sz val="12"/>
        <rFont val="Arial"/>
        <family val="2"/>
      </rPr>
      <t>(Exposición en Mapa de Calor Residual)</t>
    </r>
  </si>
  <si>
    <r>
      <t xml:space="preserve">VALORACIÓN DEL CONTROL
</t>
    </r>
    <r>
      <rPr>
        <sz val="12"/>
        <rFont val="Arial"/>
        <family val="2"/>
      </rPr>
      <t>Nivel del riesgo residual</t>
    </r>
  </si>
  <si>
    <r>
      <t xml:space="preserve">REPORTE DE MATERIALIZACIÓN DEL RIESGO
</t>
    </r>
    <r>
      <rPr>
        <sz val="12"/>
        <rFont val="Arial"/>
        <family val="2"/>
      </rPr>
      <t>Si reporta materialización del riesgo:
1. Debe diligenciar el formato Anexo 2-Reporte de Materialización del Riesgo
2. Debe diligenciar las Columnas Y y Z
3. Si aparece dentro de las columnas H hasta la N en rojo, es porque no ha respondido las preguntas</t>
    </r>
    <r>
      <rPr>
        <b/>
        <sz val="12"/>
        <rFont val="Arial"/>
        <family val="2"/>
      </rPr>
      <t xml:space="preserve">. </t>
    </r>
    <r>
      <rPr>
        <u/>
        <sz val="12"/>
        <rFont val="Arial"/>
        <family val="2"/>
      </rPr>
      <t>Exceptuando las Columnas I, J y K</t>
    </r>
  </si>
  <si>
    <r>
      <t xml:space="preserve">¿Hay Materialización del Riesgo?
</t>
    </r>
    <r>
      <rPr>
        <sz val="12"/>
        <rFont val="Arial"/>
        <family val="2"/>
      </rPr>
      <t>Si responde "SI", debe responder las demás casillas para mostrar el valor del indicador</t>
    </r>
  </si>
  <si>
    <r>
      <t xml:space="preserve">Número de eventos
</t>
    </r>
    <r>
      <rPr>
        <sz val="12"/>
        <rFont val="Arial"/>
        <family val="2"/>
      </rPr>
      <t>Evento= es un riesgo materializado</t>
    </r>
  </si>
  <si>
    <r>
      <t xml:space="preserve">Frecuencia del Riesgo
</t>
    </r>
    <r>
      <rPr>
        <sz val="12"/>
        <rFont val="Arial"/>
        <family val="2"/>
      </rPr>
      <t>Número de veces que se realiza la acción</t>
    </r>
  </si>
  <si>
    <r>
      <t xml:space="preserve">Desempeño del Control
</t>
    </r>
    <r>
      <rPr>
        <sz val="10"/>
        <rFont val="Arial"/>
        <family val="2"/>
      </rPr>
      <t>Número de eventos: # de eventos (Evento= es un riesgo materializado)
Frecuencia del riesgo: Número de veces que se realiza la acción (# de veces que se realiza la acción)</t>
    </r>
  </si>
  <si>
    <r>
      <t xml:space="preserve">Revisión del Control
</t>
    </r>
    <r>
      <rPr>
        <sz val="9"/>
        <rFont val="Arial"/>
        <family val="2"/>
      </rPr>
      <t>1. Si el valor del resultado se encuentra entre el 100% y 90%, no se revisa el control - (Se mantiene)
2. Si el valor del resultado se encuentra entre el 90% y 80%, es postestad de la dependencia revisar el control - (Revisión de control)
3. Si el valor del resultado es inferior al 80%, se debe revisar el control para realizar ajustes (Cambio)</t>
    </r>
  </si>
  <si>
    <r>
      <t xml:space="preserve">ANTIGÜEDAD DEL RIESGO
</t>
    </r>
    <r>
      <rPr>
        <sz val="12"/>
        <rFont val="Arial"/>
        <family val="2"/>
      </rPr>
      <t xml:space="preserve">
1. Cuando la celda este de color </t>
    </r>
    <r>
      <rPr>
        <b/>
        <u/>
        <sz val="12"/>
        <rFont val="Arial"/>
        <family val="2"/>
      </rPr>
      <t>ROJO</t>
    </r>
    <r>
      <rPr>
        <sz val="12"/>
        <rFont val="Arial"/>
        <family val="2"/>
      </rPr>
      <t xml:space="preserve">, se debe revisar el riesgo ya que cumple más de un año de identificación
2. Cuando la celda este de color </t>
    </r>
    <r>
      <rPr>
        <b/>
        <u/>
        <sz val="12"/>
        <rFont val="Arial"/>
        <family val="2"/>
      </rPr>
      <t>VERDE</t>
    </r>
    <r>
      <rPr>
        <sz val="12"/>
        <rFont val="Arial"/>
        <family val="2"/>
      </rPr>
      <t>, no se revisa el riesgo por antigüedad</t>
    </r>
  </si>
  <si>
    <r>
      <t xml:space="preserve">RIESGO RESIDUAL 
</t>
    </r>
    <r>
      <rPr>
        <sz val="12"/>
        <rFont val="Arial"/>
        <family val="2"/>
      </rPr>
      <t>(Probabilidad)</t>
    </r>
  </si>
  <si>
    <t>En caso de presentarse rechazo a la solicitud de modificación, se presenta a continuación los principales criterios técnicos para generar conceptos de no admisión:
1. Que la actividad a modificar se encuentre vencida o en curso de ejecución.
2. Que no cumpla los criterios definidos en la Guía para la administración del riesgo y el diseño de controles en entidades públicas versión 5.
3. Que desconozca las disposiciones normativas vigentes
4. Que no contribuya a la detección, prevención y mitigación del riesgo"</t>
  </si>
  <si>
    <r>
      <t xml:space="preserve">Número de eventos
</t>
    </r>
    <r>
      <rPr>
        <sz val="12"/>
        <color rgb="FF002060"/>
        <rFont val="Arial"/>
        <family val="2"/>
      </rPr>
      <t>Evento= es un riesgo materializado</t>
    </r>
  </si>
  <si>
    <r>
      <t xml:space="preserve">Frecuencia del Riesgo
</t>
    </r>
    <r>
      <rPr>
        <sz val="12"/>
        <color rgb="FF002060"/>
        <rFont val="Arial"/>
        <family val="2"/>
      </rPr>
      <t>Número de veces que se realiza la acción</t>
    </r>
  </si>
  <si>
    <r>
      <t xml:space="preserve">Desempeño del Control
</t>
    </r>
    <r>
      <rPr>
        <sz val="10"/>
        <color rgb="FF002060"/>
        <rFont val="Arial"/>
        <family val="2"/>
      </rPr>
      <t>Número de eventos: # de eventos (Evento= es un riesgo materializado)
Frecuencia del riesgo: Número de veces que se realiza la acción (# de veces que se realiza la acción)</t>
    </r>
  </si>
  <si>
    <r>
      <t xml:space="preserve">Revisión del Control
</t>
    </r>
    <r>
      <rPr>
        <sz val="9"/>
        <color rgb="FF002060"/>
        <rFont val="Arial"/>
        <family val="2"/>
      </rPr>
      <t>1. Si el valor del resultado se encuentra entre el 100% y 90%, no se revisa el control - (Se mantiene)
2. Si el valor del resultado se encuentra entre el 90% y 80%, es postestad de la dependencia revisar el control - (Revisión de control)
3. Si el valor del resultado es inferior al 80%, se debe revisar el control para realizar ajustes (Cambio)</t>
    </r>
  </si>
  <si>
    <r>
      <t xml:space="preserve">Evidencia-Registro  de Acción de contingencia implementada
</t>
    </r>
    <r>
      <rPr>
        <sz val="12"/>
        <color rgb="FF002060"/>
        <rFont val="Arial"/>
        <family val="2"/>
      </rPr>
      <t>¿Existe evidencia del control correctivo?</t>
    </r>
  </si>
  <si>
    <t>Acciones de contingencia (control correctivo) implementadas ante riesgo materializado</t>
  </si>
  <si>
    <r>
      <rPr>
        <b/>
        <sz val="12"/>
        <rFont val="Arial"/>
        <family val="2"/>
      </rPr>
      <t>VALORACIÓN DEL DISEÑO DEL CONTROL</t>
    </r>
    <r>
      <rPr>
        <b/>
        <sz val="12"/>
        <color rgb="FFC00000"/>
        <rFont val="Arial"/>
        <family val="2"/>
      </rPr>
      <t xml:space="preserve">
</t>
    </r>
    <r>
      <rPr>
        <b/>
        <sz val="12"/>
        <rFont val="Arial"/>
        <family val="2"/>
      </rPr>
      <t>Atributos de Eficiencia y Atributos de información</t>
    </r>
    <r>
      <rPr>
        <b/>
        <sz val="12"/>
        <color rgb="FFC00000"/>
        <rFont val="Arial"/>
        <family val="2"/>
      </rPr>
      <t xml:space="preserve">
</t>
    </r>
    <r>
      <rPr>
        <sz val="12"/>
        <color theme="8"/>
        <rFont val="Arial"/>
        <family val="2"/>
      </rPr>
      <t xml:space="preserve">Si la casilla esta </t>
    </r>
    <r>
      <rPr>
        <b/>
        <sz val="12"/>
        <color theme="8"/>
        <rFont val="Arial"/>
        <family val="2"/>
      </rPr>
      <t>AZUL</t>
    </r>
    <r>
      <rPr>
        <sz val="12"/>
        <color theme="8"/>
        <rFont val="Arial"/>
        <family val="2"/>
      </rPr>
      <t xml:space="preserve"> es de obligatoriedad su diligenciamiento</t>
    </r>
  </si>
  <si>
    <r>
      <rPr>
        <b/>
        <sz val="12"/>
        <rFont val="Arial"/>
        <family val="2"/>
      </rPr>
      <t>RESPONSABLES DEL PROCESO</t>
    </r>
    <r>
      <rPr>
        <sz val="12"/>
        <rFont val="Arial"/>
        <family val="2"/>
      </rPr>
      <t xml:space="preserve">
Responsable en la coordinación de la actividad y que si es compartida, se coloca el que mayor responsabilidad institucional tiene en su función. 
Basándose en la caracterización del proceso</t>
    </r>
  </si>
  <si>
    <r>
      <t xml:space="preserve">DISEÑO DE CONTROL
</t>
    </r>
    <r>
      <rPr>
        <b/>
        <sz val="12"/>
        <color theme="8"/>
        <rFont val="Arial"/>
        <family val="2"/>
      </rPr>
      <t xml:space="preserve">
</t>
    </r>
    <r>
      <rPr>
        <sz val="12"/>
        <rFont val="Arial"/>
        <family val="2"/>
      </rPr>
      <t>1. Mínimo cada riesgo debe contener un control (Preventivo o Detectivo)</t>
    </r>
    <r>
      <rPr>
        <sz val="12"/>
        <color rgb="FFC00000"/>
        <rFont val="Arial"/>
        <family val="2"/>
      </rPr>
      <t xml:space="preserve">
</t>
    </r>
    <r>
      <rPr>
        <sz val="12"/>
        <color theme="8"/>
        <rFont val="Arial"/>
        <family val="2"/>
      </rPr>
      <t xml:space="preserve">2. Si la casilla esta </t>
    </r>
    <r>
      <rPr>
        <b/>
        <sz val="12"/>
        <color theme="8"/>
        <rFont val="Arial"/>
        <family val="2"/>
      </rPr>
      <t>AZUL</t>
    </r>
    <r>
      <rPr>
        <sz val="12"/>
        <color theme="8"/>
        <rFont val="Arial"/>
        <family val="2"/>
      </rPr>
      <t xml:space="preserve"> es de obligatoriedad su diligenciamiento</t>
    </r>
    <r>
      <rPr>
        <b/>
        <sz val="12"/>
        <color theme="1"/>
        <rFont val="Arial"/>
        <family val="2"/>
      </rPr>
      <t xml:space="preserve">
</t>
    </r>
    <r>
      <rPr>
        <sz val="12"/>
        <rFont val="Arial"/>
        <family val="2"/>
      </rPr>
      <t xml:space="preserve">3. Cada riesgo puede contener hasta tres (3) controles
</t>
    </r>
    <r>
      <rPr>
        <sz val="12"/>
        <color theme="8"/>
        <rFont val="Arial"/>
        <family val="2"/>
      </rPr>
      <t>4. Si diligencia alguna casilla entre las columnas H, I o J, debe diligenciar lo que esta</t>
    </r>
    <r>
      <rPr>
        <b/>
        <sz val="12"/>
        <color theme="8"/>
        <rFont val="Arial"/>
        <family val="2"/>
      </rPr>
      <t xml:space="preserve"> AZUL</t>
    </r>
  </si>
  <si>
    <r>
      <rPr>
        <b/>
        <sz val="12"/>
        <rFont val="Arial"/>
        <family val="2"/>
      </rPr>
      <t>POLÍTICOS:</t>
    </r>
    <r>
      <rPr>
        <sz val="12"/>
        <rFont val="Arial"/>
        <family val="2"/>
      </rPr>
      <t xml:space="preserve"> cambios de gobierno, legislación, políticas públicas, regulación.</t>
    </r>
  </si>
  <si>
    <r>
      <rPr>
        <b/>
        <sz val="12"/>
        <rFont val="Arial"/>
        <family val="2"/>
      </rPr>
      <t>ECONÓMICOS Y FINANCIEROS:</t>
    </r>
    <r>
      <rPr>
        <sz val="12"/>
        <rFont val="Arial"/>
        <family val="2"/>
      </rPr>
      <t xml:space="preserve"> disponibilidad de capital, liquidez, mercados financieros, desempleo, competencia.</t>
    </r>
  </si>
  <si>
    <r>
      <rPr>
        <b/>
        <sz val="12"/>
        <rFont val="Arial"/>
        <family val="2"/>
      </rPr>
      <t xml:space="preserve">SOCIALES Y CULTURALES: </t>
    </r>
    <r>
      <rPr>
        <sz val="12"/>
        <rFont val="Arial"/>
        <family val="2"/>
      </rPr>
      <t>demografía, responsabilidad social, orden público.</t>
    </r>
  </si>
  <si>
    <r>
      <rPr>
        <b/>
        <sz val="12"/>
        <rFont val="Arial"/>
        <family val="2"/>
      </rPr>
      <t>TECNOLÓGICOS</t>
    </r>
    <r>
      <rPr>
        <sz val="12"/>
        <rFont val="Arial"/>
        <family val="2"/>
      </rPr>
      <t>: avances en tecnología, acceso a sistemas de información externos, gobierno en línea.</t>
    </r>
  </si>
  <si>
    <r>
      <rPr>
        <b/>
        <sz val="12"/>
        <rFont val="Arial"/>
        <family val="2"/>
      </rPr>
      <t>AMBIENTALES:</t>
    </r>
    <r>
      <rPr>
        <sz val="12"/>
        <rFont val="Arial"/>
        <family val="2"/>
      </rPr>
      <t xml:space="preserve"> emisiones y residuos, energía, catástrofes naturales, desarrollo sostenible.</t>
    </r>
  </si>
  <si>
    <r>
      <rPr>
        <b/>
        <sz val="12"/>
        <rFont val="Arial"/>
        <family val="2"/>
      </rPr>
      <t xml:space="preserve">LEGALES Y REGLAMENTARIOS: </t>
    </r>
    <r>
      <rPr>
        <sz val="12"/>
        <rFont val="Arial"/>
        <family val="2"/>
      </rPr>
      <t>Normatividad externa (leyes, decretos, ordenanzas y acuerdos).</t>
    </r>
  </si>
  <si>
    <r>
      <rPr>
        <b/>
        <sz val="12"/>
        <rFont val="Arial"/>
        <family val="2"/>
      </rPr>
      <t>FINANCIEROS:</t>
    </r>
    <r>
      <rPr>
        <sz val="12"/>
        <rFont val="Arial"/>
        <family val="2"/>
      </rPr>
      <t xml:space="preserve"> presupuesto de funcionamiento, recursos de inversión, infraestructura, capacidad instalada.</t>
    </r>
  </si>
  <si>
    <r>
      <rPr>
        <b/>
        <sz val="12"/>
        <rFont val="Arial"/>
        <family val="2"/>
      </rPr>
      <t>PERSONAL</t>
    </r>
    <r>
      <rPr>
        <sz val="12"/>
        <rFont val="Arial"/>
        <family val="2"/>
      </rPr>
      <t>: competencia del personal, disponibilidad del personal, seguridad y salud ocupacional.</t>
    </r>
  </si>
  <si>
    <r>
      <rPr>
        <b/>
        <sz val="12"/>
        <rFont val="Arial"/>
        <family val="2"/>
      </rPr>
      <t>PROCESOS:</t>
    </r>
    <r>
      <rPr>
        <sz val="12"/>
        <rFont val="Arial"/>
        <family val="2"/>
      </rPr>
      <t xml:space="preserve"> capacidad, diseño, ejecución, proveedores, entradas, salidas, gestión del conocimiento.</t>
    </r>
  </si>
  <si>
    <r>
      <rPr>
        <b/>
        <sz val="12"/>
        <rFont val="Arial"/>
        <family val="2"/>
      </rPr>
      <t>TECNOLOGÍA:</t>
    </r>
    <r>
      <rPr>
        <sz val="12"/>
        <rFont val="Arial"/>
        <family val="2"/>
      </rPr>
      <t xml:space="preserve"> integridad de datos, disponibilidad de datos y sistemas, desarrollo, producción, mantenimiento de sistemas de información.</t>
    </r>
  </si>
  <si>
    <r>
      <rPr>
        <b/>
        <sz val="12"/>
        <rFont val="Arial"/>
        <family val="2"/>
      </rPr>
      <t xml:space="preserve">ESTRATÉGICOS: </t>
    </r>
    <r>
      <rPr>
        <sz val="12"/>
        <rFont val="Arial"/>
        <family val="2"/>
      </rPr>
      <t>direccionamiento estratégico, planeación institucional, liderazgo, trabajo en equipo.</t>
    </r>
  </si>
  <si>
    <r>
      <rPr>
        <b/>
        <sz val="12"/>
        <rFont val="Arial"/>
        <family val="2"/>
      </rPr>
      <t>COMUNICACIÓN INTERNA:</t>
    </r>
    <r>
      <rPr>
        <sz val="12"/>
        <rFont val="Arial"/>
        <family val="2"/>
      </rPr>
      <t xml:space="preserve"> canales utilizados y su efectividad, flujo de la información necesaria para el desarrollo de las operaciones.</t>
    </r>
  </si>
  <si>
    <r>
      <t xml:space="preserve">COMPLEMENTO
</t>
    </r>
    <r>
      <rPr>
        <sz val="12"/>
        <rFont val="Arial"/>
        <family val="2"/>
      </rPr>
      <t>Cómo se realiza: Debe establecer el cómo se realiza la actividad de control</t>
    </r>
  </si>
  <si>
    <t xml:space="preserve"> Entre 10 y menor a 50 SMLMV</t>
  </si>
  <si>
    <t xml:space="preserve"> Entre 50 y menor a 100 SMLMV</t>
  </si>
  <si>
    <t xml:space="preserve"> Entre 100 y menor a 500 SMLMV</t>
  </si>
  <si>
    <t>Desde los 500 SMLMV</t>
  </si>
  <si>
    <t>La acción que conlleva el riesgo se ejecute de 25 a 500 veces por año</t>
  </si>
  <si>
    <t>Afectación menor a 10 SMLMV</t>
  </si>
  <si>
    <t>Entre 10 y menor a 50 SMLMV</t>
  </si>
  <si>
    <t>Entre 50 y menor a 100 SMLMV</t>
  </si>
  <si>
    <t>Entre 100 y menor a 500 SMLMV</t>
  </si>
  <si>
    <r>
      <t xml:space="preserve">RESPONSABLE DE LA ACTIVIDAD DE CONTROL
</t>
    </r>
    <r>
      <rPr>
        <sz val="12"/>
        <rFont val="Arial"/>
        <family val="2"/>
      </rPr>
      <t xml:space="preserve">
Identifica el cargo del servidor que ejecuta el control y el nombre de la dependencia, en caso de que sean controles automáticos se identificará el sistema que realiza la actividad.</t>
    </r>
  </si>
  <si>
    <r>
      <t xml:space="preserve">ACCIÓN DEL CONTROL AL RIESGO
(Propósito)
</t>
    </r>
    <r>
      <rPr>
        <sz val="12"/>
        <rFont val="Arial"/>
        <family val="2"/>
      </rPr>
      <t>Se determina mediante verbos que indican la acción o propósito que deben realizar como parte del control.</t>
    </r>
    <r>
      <rPr>
        <b/>
        <sz val="12"/>
        <rFont val="Arial"/>
        <family val="2"/>
      </rPr>
      <t xml:space="preserve"> No debe ir en infinitivo.</t>
    </r>
  </si>
  <si>
    <t xml:space="preserve">afectación económica </t>
  </si>
  <si>
    <t xml:space="preserve">pérdida reputacional </t>
  </si>
  <si>
    <t>FECHA DE CREACIÓN O ACTUALIZACIÓN DEL RIESGO</t>
  </si>
  <si>
    <r>
      <t xml:space="preserve">COMPLEMENTO
</t>
    </r>
    <r>
      <rPr>
        <sz val="12"/>
        <rFont val="Arial"/>
        <family val="2"/>
      </rPr>
      <t>Evidencia: es el soporte de la ejecución de la actividad de control</t>
    </r>
    <r>
      <rPr>
        <b/>
        <sz val="12"/>
        <rFont val="Arial"/>
        <family val="2"/>
      </rPr>
      <t>, esta inicia a través de…....</t>
    </r>
  </si>
  <si>
    <t>De imagen</t>
  </si>
  <si>
    <t>1. Articular el acceso a tierras y la formalización masiva con la implementación del Catastro Multipropósito.</t>
  </si>
  <si>
    <t>2. Optimizar la priorización y focalización de las intervenciones en materia de formalización masiva y el acceso a tierras a sujetos de ordenamiento.</t>
  </si>
  <si>
    <t>3. Mejorar la articulación con los grupos de interés.</t>
  </si>
  <si>
    <t>4. Mejorar y mantener la cultura corporativa orientada a la creación constante de valor público.</t>
  </si>
  <si>
    <t>5. Optimizar la plataforma tecnológica, interoperabilidad y gestión de la información.</t>
  </si>
  <si>
    <r>
      <t xml:space="preserve">CLASIFICACIÓN DEL RIESGO
</t>
    </r>
    <r>
      <rPr>
        <b/>
        <sz val="10"/>
        <rFont val="Arial"/>
        <family val="2"/>
      </rPr>
      <t>Se escoge la clasificación del riesgo que más incidencia tenga el riesgo identificado:
Ejecución y administración de procesos</t>
    </r>
    <r>
      <rPr>
        <sz val="10"/>
        <rFont val="Arial"/>
        <family val="2"/>
      </rPr>
      <t xml:space="preserve">: Pérdidas derivadas de errores en la ejecución y administración de procesos.
</t>
    </r>
    <r>
      <rPr>
        <b/>
        <sz val="10"/>
        <rFont val="Arial"/>
        <family val="2"/>
      </rPr>
      <t>Relaciones laborales</t>
    </r>
    <r>
      <rPr>
        <sz val="10"/>
        <rFont val="Arial"/>
        <family val="2"/>
      </rPr>
      <t xml:space="preserve">: Pérdidas que surgen de acciones contrarias a las leyes o acuerdos de empleo, salud o seguridad, del pago de demandas por daños personales o de discriminación.
</t>
    </r>
    <r>
      <rPr>
        <b/>
        <sz val="10"/>
        <rFont val="Arial"/>
        <family val="2"/>
      </rPr>
      <t>Usuarios, productos y prácticas</t>
    </r>
    <r>
      <rPr>
        <sz val="10"/>
        <rFont val="Arial"/>
        <family val="2"/>
      </rPr>
      <t xml:space="preserve">: Fallas negligentes o involuntarias de las obligaciones frente a los usuarios y que impiden satisfacer una obligación profesional frente a éstos.
</t>
    </r>
    <r>
      <rPr>
        <b/>
        <sz val="10"/>
        <rFont val="Arial"/>
        <family val="2"/>
      </rPr>
      <t>Daños a activos fijos/ eventos externos</t>
    </r>
    <r>
      <rPr>
        <sz val="10"/>
        <rFont val="Arial"/>
        <family val="2"/>
      </rPr>
      <t>: Pérdida por daños o extravíos de los activos fijos por desastres naturales u otros riesgos/eventos externos como atentados, vandalismo, orden público.</t>
    </r>
  </si>
  <si>
    <r>
      <t xml:space="preserve">OBJETIVO (S) ESTRATÉGICO (S) RELACIONADO (S)
</t>
    </r>
    <r>
      <rPr>
        <sz val="12"/>
        <rFont val="Arial"/>
        <family val="2"/>
      </rPr>
      <t xml:space="preserve">
</t>
    </r>
    <r>
      <rPr>
        <sz val="10"/>
        <rFont val="Arial"/>
        <family val="2"/>
      </rPr>
      <t>Se relaciona el riesgo con el objetivo estratégico del Plan Estratégico Institucional  2022-2025</t>
    </r>
    <r>
      <rPr>
        <b/>
        <sz val="10"/>
        <rFont val="Arial"/>
        <family val="2"/>
      </rPr>
      <t xml:space="preserve">, analizando </t>
    </r>
    <r>
      <rPr>
        <sz val="10"/>
        <rFont val="Arial"/>
        <family val="2"/>
      </rPr>
      <t>si el riesgo identificado se puede relacionar con algún de los cinco objetivos específicos, si en caso dado, aplica a más de uno, se escoge el que mayor incidencia tenga:
Plan Estratégico Institucional ANT 2022-2025, con los siguientes objetivos específicos:
1. Articular el acceso a tierras y la formalización masiva con la implementación del Catastro Multipropósito.
2. Optimizar la priorización y focalización de las intervenciones en materia de formalización masiva y el acceso a tierras a sujetos de ordenamiento.
3. Mejorar la articulación con los grupos de interés.
4. Mejorar y mantener la cultura corporativa orientada a la creación constante de valor público.
5. Optimizar la plataforma tecnológica, interoperabilidad y gestión de la información.</t>
    </r>
  </si>
  <si>
    <t>1. Implementación del ordenamiento social de la propiedad rural a nivel nacional.</t>
  </si>
  <si>
    <t>2. Implementacion del programa de formalizacion de tierras y fomento al desarrollo rural para comunidades indigenas a nivel nacional</t>
  </si>
  <si>
    <t>3. Implementacion del programa de formalizacion de tierras y fomento al desarrollo rural para comunidades negras a nivel nacional</t>
  </si>
  <si>
    <t>4. Fortalecimiento gestión integral del fondo documental de la agencia nacional de tierras</t>
  </si>
  <si>
    <t>5. Adecuación y mejoramiento de la infraestructura física de la agencia nacional de tierras a nivel nacional</t>
  </si>
  <si>
    <t>6. Fortalecimiento del proceso de desarrollo y gestión de la arquitectura empresarial institucional nacional</t>
  </si>
  <si>
    <t>7. Mejoramiento capacidad de gestión administrativa de la agencia nacional de tierras nacional</t>
  </si>
  <si>
    <t>Incumplido</t>
  </si>
  <si>
    <t>Evidencia de la Acción Preventiva</t>
  </si>
  <si>
    <t>PROGRAMADOR</t>
  </si>
  <si>
    <r>
      <t xml:space="preserve">RESPONSABLE DE LA ACTIVIDAD
Responsable del Riesgo
</t>
    </r>
    <r>
      <rPr>
        <sz val="12"/>
        <rFont val="Arial"/>
        <family val="2"/>
      </rPr>
      <t>Responsable en la coordinación de la actividad y que si es compartida, se coloca el que mayor responsabilidad institucional tiene en su función</t>
    </r>
    <r>
      <rPr>
        <b/>
        <sz val="12"/>
        <rFont val="Arial"/>
        <family val="2"/>
      </rPr>
      <t xml:space="preserve">. 
</t>
    </r>
    <r>
      <rPr>
        <sz val="12"/>
        <rFont val="Arial"/>
        <family val="2"/>
      </rPr>
      <t>Basándose en la caracterización del proceso</t>
    </r>
  </si>
  <si>
    <t xml:space="preserve">Calificación
</t>
  </si>
  <si>
    <r>
      <rPr>
        <b/>
        <sz val="12"/>
        <rFont val="Arial"/>
        <family val="2"/>
      </rPr>
      <t xml:space="preserve">Implementación
</t>
    </r>
    <r>
      <rPr>
        <sz val="12"/>
        <rFont val="Arial"/>
        <family val="2"/>
      </rPr>
      <t>Automático
Manual</t>
    </r>
  </si>
  <si>
    <r>
      <t xml:space="preserve">Tipo de Control 
</t>
    </r>
    <r>
      <rPr>
        <sz val="12"/>
        <rFont val="Arial"/>
        <family val="2"/>
      </rPr>
      <t>Preventivo, Detectivo y/o Correctivo</t>
    </r>
  </si>
  <si>
    <t>REPORTE DE MATERIALIZACIÓN DEL RIESGO</t>
  </si>
  <si>
    <t>VALORACIÓN DEL DISEÑO DEL CONTROL</t>
  </si>
  <si>
    <t>DISEÑO DE CONTROL</t>
  </si>
  <si>
    <t>ANÁLISIS DEL RIESGO INHERENTE</t>
  </si>
  <si>
    <t>RESPOSABLE DEL RIESGO</t>
  </si>
  <si>
    <t>IMPLEMENTACIÓN DE ACCIONES PREVENTIVAS</t>
  </si>
  <si>
    <t>ANEXO 4 - REPORTE DISEÑO DE CONTROL PARA EL RIESGO</t>
  </si>
  <si>
    <t>GESTIÓN DE INICIATIVAS COMUNITARIAS CON ENFOQUE DIFERENCIAL ÉTNICO</t>
  </si>
  <si>
    <t>ADQUISICIÓN DE PREDIOS</t>
  </si>
  <si>
    <t>ADQUISICIÓN DE PREDIOS
CONSTITUCIÓN, AMPLIACIÓN, SANEAMIENTO O RESTRUCTURACIÓN DE RESGUARDOS INDÍGENAS
TITULACIÓN COLECTIVA A COMUNIDADES NEGRAS</t>
  </si>
  <si>
    <t>CONSTITUCIÓN, AMPLIACIÓN, SANEAMIENTO O RESTRUCTURACIÓN DE RESGUARDOS INDÍGENAS
TITULACIÓN COLECTIVA A COMUNIDADES NEGRAS</t>
  </si>
  <si>
    <r>
      <t xml:space="preserve">DESCRIPCIÓN DEL RIESGO
</t>
    </r>
    <r>
      <rPr>
        <sz val="12"/>
        <rFont val="Arial"/>
        <family val="2"/>
      </rPr>
      <t>Debe contener todos los detalles que sean necesarios y que sea fácil de entender tanto para el líder del proceso como para personas ajenas al proceso. Se propone una estructura que facilita su redacción y claridad que inicia con la frase</t>
    </r>
    <r>
      <rPr>
        <b/>
        <sz val="12"/>
        <rFont val="Arial"/>
        <family val="2"/>
      </rPr>
      <t xml:space="preserve"> "POSIBILIDAD DE"</t>
    </r>
  </si>
  <si>
    <t xml:space="preserve">Visitas Técnicas en territorio para validación de proveedores. </t>
  </si>
  <si>
    <t>Acta de seguimiento técnico y financiero, firmada por los participantes</t>
  </si>
  <si>
    <t xml:space="preserve">Verificar pólizas de cumplimiento de los proveedores. </t>
  </si>
  <si>
    <t>Capacitar a colaboradores en las tareas del procedimiento ACCTI-P-009 Implementación de iniciativas comunitarias con enfoque diferencial y la ACCTI-G-005 Guía operativa para la implementación de iniciativas comunitarias con enfoque diferencial étnico y enfoque de género asociados al componente de formalización de tierras.</t>
  </si>
  <si>
    <t>Listado de asistencia a capacitación</t>
  </si>
  <si>
    <t>Procedimiento actualizado y aprobado</t>
  </si>
  <si>
    <t>Recolección la información entregada por los equipos de trabajo</t>
  </si>
  <si>
    <t>Actualización del archivo Base de Datos DAE</t>
  </si>
  <si>
    <t>Informe mensual de requerimientos</t>
  </si>
  <si>
    <t>Establecer los lineamientos estratégicos y el esquema de operación de la Agencia Nacional de Tierras, asegurando la disponibilidad de los recursos necesarios para su aplicación</t>
  </si>
  <si>
    <t>Desde la comprensión del contexto interno y externo, hasta la formulación de Planes, programas y proyectos relacionados con el cumplimiento de las funciones de la entidad</t>
  </si>
  <si>
    <t>PLANEACIÓN ESTRATÉGICA INSTITUCIONAL</t>
  </si>
  <si>
    <t>OFICINA DE PLANEACIÓN</t>
  </si>
  <si>
    <t>FORMULACIÓN DE PROYECTOS DE INVERSIÓN</t>
  </si>
  <si>
    <t>FORMULACIÓN DEL PLAN DE ACCIÓN ANUAL</t>
  </si>
  <si>
    <t>ADMINISTRACIÓN DE INDICADORES</t>
  </si>
  <si>
    <t>GESTIÓN DE RIESGOS Y OPORTUNIDADES
PLANEACIÓN DE PROCESOS</t>
  </si>
  <si>
    <t>Aprobar planes no pertinentes a la entidad</t>
  </si>
  <si>
    <t>Inscribir proyectos de inversión no adecuados a las necesidades de la entidad</t>
  </si>
  <si>
    <t>Planeación inoportuna de cada vigencia</t>
  </si>
  <si>
    <t>Reporte de información no pertinente a las necesidades de la Dirección General</t>
  </si>
  <si>
    <t>Planeación y gestión de procesos con inadecuada valoración de riesgos y oportunidades</t>
  </si>
  <si>
    <t>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t>
  </si>
  <si>
    <t>Posibilidad de pérdida reputacional en la imagen institucional debido al desconocimiento de las dependencias en la metodología, roles, responsabilidades y los criterios explícitos para reporte de indicadores, y además tener los Sistemas de información no unificados</t>
  </si>
  <si>
    <t>Posibilidad de pérdida reputacional en la imagen institucional por la inadecuada identificación y control de riesgos que afectan los procesos de la entidad</t>
  </si>
  <si>
    <t>ESTRATÉGICOS</t>
  </si>
  <si>
    <t>6. Fortalecimiento del proceso de desarrollo y gestión de la arquitectura empresarial institucional nacional 
7. Mejoramiento capacidad de gestión administrativa de la agencia nacional de tierras nacional</t>
  </si>
  <si>
    <t>GERENCIALES</t>
  </si>
  <si>
    <t>El Consejo Directivo de la Agencia Nacional de Tierras resuelve aprobar los Planes de Acción anuales y el Plan Estratégico cuatrienal presentado por las dependencias a través del acta de sesión ordinaria del Consejo Directivo de la Entidad donde verifican el cumplimiento de las necesidades para la misionalidad de la entidad</t>
  </si>
  <si>
    <t>La Oficina de Planeación reemplaza los planes que no fueron aprobados a través de los Planes de Acción anuales y/o el Plan Estratégico cuatrienal actualizados analizando las observaciones presentadas para cumplir con los objetivos misionales y presentarlos de nuevo a revisión y aprobación del Consejo Directivo de la ANT</t>
  </si>
  <si>
    <t>La Oficina de Planeación revisa la formulación de los proyectos de inversión a través del documento técnico que presenta la verificación de pertinencia y confiabilidad técnica, financiera, económica, legal, ambiental y metodológica del proyecto; en línea con la misión, objetivos, lineamientos y planes establecidos por parte de la entidad</t>
  </si>
  <si>
    <t>La Oficina de Planeación evalúa el cumplimiento de requisitos para la formulación de los proyectos de inversión a través de una lista de verificación cumpliendo con los criterios consignados en el artículo 12 del Decreto 2844 de 2010 por parte del rol Control de Formulación En caso de tener observaciones se devolverá el trámite a través del SUIFP o en caso de dar viabilidad, se procederá a integrar el comentario de aprobación y enviará el trámite al rol Entidad Jefe de Planeación</t>
  </si>
  <si>
    <t>La Oficina de Planeación reemplaza los Proyectos Inversión devueltos a través de la formulación actualizada de los Proyectos de Inversión con base a las observaciones presentadas para dar cumplimiento a los criterios consignados en el artículo 12 del Decreto 2844 de 2010 por parte del rol Control de Formulación</t>
  </si>
  <si>
    <t>La Oficina de Planeación revisa el cumplimiento de los lineamientos para la elaboración de los Planes de Acción a través de una lista de verificación para conocer el nivel de cumplimiento con la pertinencia, suficiencia y coherencia en los objetivos, metas institucionales y con el presupuesto asignado basado en el Plan Estratégico Institucional</t>
  </si>
  <si>
    <t>La Oficina de Planeación verifica los Planes de Acción con observaciones a través de los Planes de Acción actualizados donde se da cumplimiento a las observaciones y recomendaciones a los Planes presentados por las dependencias, estén listos para ser pre aprobados por la Dirección General y presentar para aprobación del Consejo Directivo de la ANT</t>
  </si>
  <si>
    <t>La Oficina de Planeación verifica los indicadores entregados por las dependencias a través de sus fichas de indicadores donde valida que los datos registrados sean coherentes con la ficha técnica del indicador y de cumplimiento a las necesidades de información de la Entidad</t>
  </si>
  <si>
    <t>La Oficina de Planeación realiza acompañamiento a la(s) dependencia(s) para generar la información veraz a través de la ficha técnica del indicador donde se actualiza la información que presenta observaciones y que debe ser reportada a la Dirección General</t>
  </si>
  <si>
    <t>La Oficina de Planeación realiza los ajustes que hayan a lugar en compañía de los responsables de los riesgos a través del anexo de modificaciones a la forma MAPA DE RIESGOS DE GESTIÓN DEST-F001 para actualizar las actividades de control y/o plan de acciones preventivas que deben ejecutar los responsables de los riesgos y así procurar por la no materialización del riesgo en el proceso</t>
  </si>
  <si>
    <t>Con registro</t>
  </si>
  <si>
    <t>Sin registro</t>
  </si>
  <si>
    <t>Prestar acompañamiento y apoyo a los Directores, Subdirectores, Secretaría General y Jefes de Oficina por medio de los enlaces asignados para la elaboración de Planes de Acción anual</t>
  </si>
  <si>
    <t>Actas de sesiones realizadas con las dependencias</t>
  </si>
  <si>
    <t/>
  </si>
  <si>
    <t>Realizar acompañamiento y control técnico a la formulación y actualización de los proyectos de inversión</t>
  </si>
  <si>
    <t>Fichas EBI registradas y actualizadas</t>
  </si>
  <si>
    <t>Desarrollar capacitaciones sobre formulación y evaluación de proyectos dirigidas a funcionarios y colaboradores de las dependencias</t>
  </si>
  <si>
    <t>Listados de asistencia de capacitaciones</t>
  </si>
  <si>
    <t xml:space="preserve">Realizar mesa de trabajo para el acompañamiento y apoyo en la construcción del Plan de Acción institucional </t>
  </si>
  <si>
    <t>Actas de sesión de la mesa de trabajo</t>
  </si>
  <si>
    <t>Aprobación del esquema de Seguimiento a la implementación para los indicadores estratégicos</t>
  </si>
  <si>
    <t>Esquema de seguimiento aprobado para indicadores estratégicos</t>
  </si>
  <si>
    <t>Capacitar a la entidad en el procedimiento de Administración de Riesgos de Gestión DEST-P-001</t>
  </si>
  <si>
    <t>Realizar seguimiento a la gestión del Plan de Acción (acciones preventivas) del Mapa de Riesgos de Gestión DEST-F-001</t>
  </si>
  <si>
    <t>Informe de seguimiento al Mapa de Riesgos de Gestión DEST-F-001</t>
  </si>
  <si>
    <t>COMUNICACIÓN Y GESTIÓN CON GRUPOS DE INTERÉS</t>
  </si>
  <si>
    <t>Desde la formulación de lineamientos de comunicación interna y externa, hasta la articulación con los grupos de interés y organismos de control</t>
  </si>
  <si>
    <t xml:space="preserve">GESTIÓN DE LA COMUNICACIÓN INTERNA Y EXTERNA. </t>
  </si>
  <si>
    <t>DIRECCIÓN GENERAL (EQUIPO DE COMUNICACIONES)</t>
  </si>
  <si>
    <t>Dar información imprecisa o errónea a la ciudadanía a través de cualquier medio de comunicación por parte de  personas autorizadas y NO autorizadas</t>
  </si>
  <si>
    <t>Inadecuada utilización de la imagen institucional</t>
  </si>
  <si>
    <t>Los canales de comunicación no son efectivos
La población campesina y de los grupos étnicos no tiene acceso a la información de la agencia por medios electrónicos</t>
  </si>
  <si>
    <t>Información de la ANT no llega al público objetivo</t>
  </si>
  <si>
    <t>GESTIÓN PARA LA TRANSPARENCIA</t>
  </si>
  <si>
    <t>OFICINA DEL INSPECTOR DE LA GESTIÓN DE TIERRAS</t>
  </si>
  <si>
    <t>Omitir la gestión y/o respuesta  a las denuncias por posibles hechos de corrupción</t>
  </si>
  <si>
    <t>Posibilidad de pérdida reputacional en la credibilidad y mala imagen institucional por deficiencia en la información interna y externa de la entidad</t>
  </si>
  <si>
    <t>Posibilidad de pérdida reputacional en la imagen institucional por el manejo inadecuado de la imagen institucional (símbolos, nombre, colores, manual de imagen, entre otros)</t>
  </si>
  <si>
    <t>Posibilidad de pérdida reputacional en la imagen institucional por el desconocimiento en el registro, gestión y tramite de denuncias</t>
  </si>
  <si>
    <t>DE IMAGEN O REPUTACIONAL</t>
  </si>
  <si>
    <t>OPERATIVOS</t>
  </si>
  <si>
    <t>EQUIPO DE COMUNICACIONES</t>
  </si>
  <si>
    <t>DIRECCIÓN GENERAL</t>
  </si>
  <si>
    <t>COLABORADOR DE LA OFICINA DEL INSPECTOR DE LA GESTIÓN DE TIERRAS</t>
  </si>
  <si>
    <t>Equipo de comunicaciones revisa para aprobar los mensajes y boletines de prensa a través de un modelismo de comunicación (cualquier forma de comunicación) en el cual verifica el tipo de información, alcance y usuario final para determinar si cumple con los lineamientos en comunicación interna y externa</t>
  </si>
  <si>
    <t>Equipo de comunicaciones emite nuevo mensaje a través de los diferentes medios de comunicación con aclaraciones por parte del Director General o jefe de oficina correspondiente</t>
  </si>
  <si>
    <t>Equipo de comunicaciones verifica el uso de la imagen institucional a través de los instrumentos que se generan para el utilizarse en los diferentes medios, eventos e implementos que requiera la ANT</t>
  </si>
  <si>
    <t>Equipo de comunicaciones rediseñar a través de la actualización de los diseños en los instrumentos que se utilizan en los diferentes medios, eventos e implementos que requiera la ANT</t>
  </si>
  <si>
    <t>Dirección General revisa y aprueba la estrategia de comunicaciones a través de un oficio de aprobación donde verifica el cumplimiento de los lineamientos para desarrollar la estrategia de comunicación de la entidad</t>
  </si>
  <si>
    <t>Equipo de comunicaciones realiza monitoreo de la estrategia de comunicación a través de la recolección de información que se presenta en los diferentes medios de comunicación, validando que cumpla con los lineamientos</t>
  </si>
  <si>
    <t>Equipo de comunicaciones reformular la estrategia de comunicación a través de la actualización del Plan de Comunicación para generar un mayor alcance a los grupos de interés a los cuales la información no les llega</t>
  </si>
  <si>
    <t>Colaborador de la Oficina del Inspector de la Gestión de Tierras comunica cuatrimestralmente el diagnóstico y análisis de las denuncias recibidas en la entidad  a través de la publicación del informe de denuncias en la página web de la entidad detallando el número de denuncias recibidas en el periodo de análisis, así como la relación de la gestión realizada y la clasificación de las denuncias.</t>
  </si>
  <si>
    <t>Colaborador de la Oficina del Inspector de la Gestión de Tierras prioriza el tramite a través del Gestor Documental ORFEO para la subsanación y respuesta inmediata de la denuncia</t>
  </si>
  <si>
    <t>Sin documentar</t>
  </si>
  <si>
    <t>Validación de mensajes y boletines de prensa</t>
  </si>
  <si>
    <t>DIRECCIÓN GENERAL - EQUIPO DE COMUNICACIONES</t>
  </si>
  <si>
    <t>Solicitud de comunicación de mensajes o boletines generados por las dependencias de la ANT</t>
  </si>
  <si>
    <t>Socialización de la Política de Comunicación Interna y Externa con el fin dar lineamientos específicos a los canales de comunicación autorizados por la Entidad</t>
  </si>
  <si>
    <t>Socialización de la política de comunicaciones</t>
  </si>
  <si>
    <t>Socialización de la estrategia de comunicaciones donde se encuentra contenida la información de los voceros autorizados por la Entidad</t>
  </si>
  <si>
    <t>Socialización de la estrategia de comunicaciones</t>
  </si>
  <si>
    <t>Revisión del manual de imagen de la Entidad</t>
  </si>
  <si>
    <t>Manual de imagen revisado</t>
  </si>
  <si>
    <t>Socialización del manual de imagen de la Entidad</t>
  </si>
  <si>
    <t>Socialización del manual de imagen mediante mailings.</t>
  </si>
  <si>
    <t>Divulgación de Boletines (comunicados de prensa, audios y fotografías a nivel nacional y regional)</t>
  </si>
  <si>
    <t>Envío de Boletines</t>
  </si>
  <si>
    <t>Envío de información relevante a todos los colaboradores de la ANT mediante "El Vocero"</t>
  </si>
  <si>
    <t>Envío de "El Vocero"</t>
  </si>
  <si>
    <t>Divulgación de contenido a través de campañas en redes sociales</t>
  </si>
  <si>
    <t>Campañas en redes sociales</t>
  </si>
  <si>
    <t>Identificar mensualmente el estado del tramite y gestión de las denuncias de corrupción asignadas en Orfeo, reportándolo como parte de las metas del plan de acción de la Oficina. En caso que se identifiquen denuncias sin tramitar se enviará correo electrónico al colaborador responsable para avanzar en la gestión de la denuncia y actualización de la información. La información se consolidará en un archivo Excel de relación de denuncias.</t>
  </si>
  <si>
    <t>PROFESIONAL DESIGNADO, OFICINA DEL INSPECTOR DE LA GESTIÓN DE TIERRAS</t>
  </si>
  <si>
    <t>Reportes mensuales de gestión de denuncias en Plan de Acción de la Oficina del Inspector de la Gestión de Tierras</t>
  </si>
  <si>
    <t>INTELIGENCIA DE LA INFORMACIÓN</t>
  </si>
  <si>
    <t>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t>
  </si>
  <si>
    <t>GESTIÓN DEL MODELO DE ATENCIÓN</t>
  </si>
  <si>
    <t>Asegurar la atención al ciudadano, mediante los modelos de atención por oferta, demanda y descongestión, que permita detectar las necesidades de ordenamiento social de la propiedad rural</t>
  </si>
  <si>
    <t>Inicia con la recepción del rezago documental y finaliza con la identificación y respuesta de las Peticiones, Quejas, Reclamos, Denuncias y Felicitaciones que recibe la Agencia Nacional de Tierras</t>
  </si>
  <si>
    <t>PLANIFICACIÓN DEL ORDENAMIENTO SOCIAL DE LA PROPIEDAD</t>
  </si>
  <si>
    <t>Determinar las acciones necesarias a cargo de la Entidad para consolidar el Ordenamiento Social de la Propiedad Rural considerando los modelos de atención por oferta, demanda y descongestión</t>
  </si>
  <si>
    <t>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t>
  </si>
  <si>
    <t>SEGURIDAD JURÍDICA SOBRE LA TITULARIDAD DE LA TIERRA Y LOS TERRITORIOS</t>
  </si>
  <si>
    <t>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t>
  </si>
  <si>
    <t>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
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t>
  </si>
  <si>
    <t>ACCESO A LA PROPIEDAD DE LA TIERRA Y LOS TERRITORIOS</t>
  </si>
  <si>
    <t>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t>
  </si>
  <si>
    <t xml:space="preserve">Inicia con el análisis de la ruta jurídica y termina con la decisión final del expediente </t>
  </si>
  <si>
    <t>GESTIÓN DE LA INFORMACIÓN</t>
  </si>
  <si>
    <t>Prestar servicios de tecnologías de información y comunicaciones, y geografía y topografía oportunos para la operación y la toma de decisiones de la Agencia</t>
  </si>
  <si>
    <t>Desde la conceptualización de los servicios de tecnología de información y comunicaciones, y gestión de la información de geografía y topografía de la Entidad hasta el uso, administración y soporte</t>
  </si>
  <si>
    <t>GESTIÓN DEL TALENTO HUMANO</t>
  </si>
  <si>
    <t>APOYO JURÍDICO</t>
  </si>
  <si>
    <t>ADQUISICIÓN DE BIENES Y SERVICIOS</t>
  </si>
  <si>
    <t>ADMINISTRACIÓN DE BIENES Y SERVICIOS</t>
  </si>
  <si>
    <t>Administrar los recursos e información financiera con base en las necesidades de las dependencias de la Agencia y organismos estatales requirentes, a través de mecanismos de dirección, registro, ejecución, control y seguimiento de los recursos</t>
  </si>
  <si>
    <t>Desde la recepción de los bienes y servicios, hasta la disposición final de los bienes y el recibido a satisfacción de los servicios</t>
  </si>
  <si>
    <t>GESTIÓN FINANCIERA</t>
  </si>
  <si>
    <t>Desde la elaboración del anteproyecto de presupuesto de la ANT, hasta la presentación de los estados financieros</t>
  </si>
  <si>
    <t>SEGUIMIENTO, EVALUACIÓN Y MEJORA</t>
  </si>
  <si>
    <t>Analizar la información proveniente de la retroalimentación del desempeño de procesos, planes, programas y proyectos, para la toma de decisiones y formulación de nuevas acciones orientadas a elevar el nivel de cumplimiento, transparencia y mejora institucional</t>
  </si>
  <si>
    <t>Desde el reporte y análisis de información y datos, la determinación de las causas probables de los incumplimientos y tendencias negativas hasta la formulación de acciones correctivas, preventivas y de mejora</t>
  </si>
  <si>
    <t>DIRECCIÓN GENERAL / GESTIÓN DEL CONOCIMIENTO</t>
  </si>
  <si>
    <t>SUBDIRECCIÓN DE SISTEMAS DE INFORMACIÓN DE TIERRAS</t>
  </si>
  <si>
    <t>DIRECCIÓN DE GESTIÓN DEL ORDENAMIENTO SOCIAL DE LA PROPIEDAD</t>
  </si>
  <si>
    <t>SECRETARÍA GENERAL</t>
  </si>
  <si>
    <t>SUBDIRECCIÓN DE PLANEACIÓN OPERATIVA</t>
  </si>
  <si>
    <t>DIRECCIÓN DE GESTIÓN JURÍDICA DE TIERRAS</t>
  </si>
  <si>
    <t>EQUIPO INICIATIVAS COMUNITARIAS DAE</t>
  </si>
  <si>
    <t>EQUIPO DE ADQUISICIONES DE PREDIOS Y/O MEJORAS DAE</t>
  </si>
  <si>
    <t>EQUIPO SISTEMAS DE INFORMACIÓN DAE</t>
  </si>
  <si>
    <t>DIRECCIÓN DE ACCESO A TIERRAS</t>
  </si>
  <si>
    <t>SUBDIRECCIÓN DE ACCESO A TIERRAS EN ZONAS FOCALIZADAS</t>
  </si>
  <si>
    <t>SUBDIRECCIÓN DE ACCESO A TIERRAS POR DEMANDA Y DESCONGESTIÓN</t>
  </si>
  <si>
    <t>SUBDIRECCIÓN DE ADMINISTRACIÓN DE TIERRAS DE LA NACIÓN</t>
  </si>
  <si>
    <t>DIRECCIÓN GENERAL - GEOGRAFÍA, TOPOGRAFÍA Y CATASTRO</t>
  </si>
  <si>
    <t>OFICINA JURÍDICA</t>
  </si>
  <si>
    <t>GRUPO CONTRATOS</t>
  </si>
  <si>
    <t>SUBDIRECCIÓN ADMINISTRATIVA Y FINANCIERA</t>
  </si>
  <si>
    <t>OFICINA DE CONTROL INTERNO</t>
  </si>
  <si>
    <t>Aprobación y publicación de información documentada no pertinente a los Procesos de la entidad</t>
  </si>
  <si>
    <t>Fuga parcial o completa del conocimiento tácito o explicito de la Entidad</t>
  </si>
  <si>
    <t>Incumplimiento en la implementación del PETI</t>
  </si>
  <si>
    <t>Definición y evolución de la arquitectura empresarial de TI que no responda a las necesidades de la entidad</t>
  </si>
  <si>
    <t>Incumplimiento en la implementación del Modelo de Seguridad y Privacidad  de la información de la estrategia de Gobierno Digital</t>
  </si>
  <si>
    <t>Programar municipios que posteriormente presenten limitantes para su intervención</t>
  </si>
  <si>
    <t>Respuesta inoportuna a las PQRSD</t>
  </si>
  <si>
    <t xml:space="preserve">Expedir Acto administrativo que resuelve solicitud de inclusión en el RESO, sin la completitud del análisis dentro del proceso de valoración para determinar el cumplimiento de requisitos mínimos (omisión de validaciones en bases de datos/soportes documentales) </t>
  </si>
  <si>
    <t>Incumplimiento en la formulación e implementación de los POSPR en los municipios programados por razones técnicas y operativas</t>
  </si>
  <si>
    <t>Retrasos o suspensión en la formulación e implementación de POSPR en los municipios programados por condiciones de seguridad adversas a la operación</t>
  </si>
  <si>
    <t>Incumplimientos por parte de los socios estratégicos y/u operadores de catastro en la entrega de insumos / productos requeridos para la formulación e implementación de POSPR, en el marco de los convenios celebrados</t>
  </si>
  <si>
    <t>Incumplimiento de términos para dar respuesta a las nuevas solicitudes de recursos, de decisiones finales de procesos agrarios y formalización de la propiedad privada rural</t>
  </si>
  <si>
    <t>Realizar el reparto de una solicitud a dos o más, diferentes dependencias</t>
  </si>
  <si>
    <t>Incumplimiento por parte de los proveedores de servicios e insumos de las Iniciativas Cofinanciadas</t>
  </si>
  <si>
    <t>Interrupción del proceso de compra directa de un predio y/o mejora</t>
  </si>
  <si>
    <t>Falta de unificación en la información reportada</t>
  </si>
  <si>
    <t>Demora en la revisión de las diferentes peticiones presentadas por las comunidades étnicas a cargo de la DAE</t>
  </si>
  <si>
    <t>Materializar un subsidio que no cumpla con los requisitos establecidos</t>
  </si>
  <si>
    <t>Adjudicación de baldíos a persona natural, sin el cumplimiento de requisitos jurídicos, agronómicos y catastrales en los municipios focalizados</t>
  </si>
  <si>
    <t xml:space="preserve">Demoras en ejecutar las etapas propias del procedimiento por causas internas de revocatoria de predios no focalizados </t>
  </si>
  <si>
    <t xml:space="preserve">Demoras en ejecutar las etapas propias del procedimiento por causas internas de revocatoria de predios focalizados </t>
  </si>
  <si>
    <t>Redireccionamiento equivocado de las solicitudes que ingresan a la DAT</t>
  </si>
  <si>
    <t>Demora en la revisión de las diferentes peticiones presentadas por las comunidades y/o resguardos indígenas a cargo de la DAE</t>
  </si>
  <si>
    <t>Inventario de predios desactualizado de Fondo de Tierras para la Reforma Rural Integral</t>
  </si>
  <si>
    <t>Entrega de información Topográfica fuera de los tiempos requeridos</t>
  </si>
  <si>
    <t>Entrega de información fuera de los estándares y requisitos técnicos mínimos</t>
  </si>
  <si>
    <t>Incumplimiento en la entrega de productos y servicios en la construcción de soluciones de software</t>
  </si>
  <si>
    <t>Incumplir los tiempos de entrega de desarrollo y ajustes a las aplicaciones de la Agencia</t>
  </si>
  <si>
    <t>Realizar actividades relacionadas con los procedimientos misionales fuera del sistema integrado de tierras (SIT), dispuesto  por la Entidad</t>
  </si>
  <si>
    <t>Posibilidad de incumplir metas del Plan Estratégico de Talento Humano</t>
  </si>
  <si>
    <t>Prescripción de la acción disciplinaria</t>
  </si>
  <si>
    <t>Caducidad de la acción disciplinaria</t>
  </si>
  <si>
    <t>Perdida de expedientes disciplinarios</t>
  </si>
  <si>
    <t>Emitir conceptos sobre el mismo tema con distinta interpretación</t>
  </si>
  <si>
    <t>Vencimiento de términos</t>
  </si>
  <si>
    <t>Emisión de viabilidades positivas contrarias a la normatividad</t>
  </si>
  <si>
    <t>Liquidación de contratos y/o convenios fuera del plazo previsto.</t>
  </si>
  <si>
    <t>Configuración del contrato realidad.</t>
  </si>
  <si>
    <t>Perdidas o daños en los bienes de la Entidad</t>
  </si>
  <si>
    <t>Incumplimiento en la aplicación de los mantenimientos preventivos a los bienes de la Entidad</t>
  </si>
  <si>
    <t xml:space="preserve">Asignación incorrecta de comunicaciones oficiales recibidas (documentos) en el momento de la radicación. </t>
  </si>
  <si>
    <t>Demoras en la respuesta a solicitudes internas de documentos en atención de los requerimientos de expedientes por parte de las dependencias</t>
  </si>
  <si>
    <t>Incumplimiento del Plan de Gestión Integral de Residuos Peligrosos (PGIRESPEL)</t>
  </si>
  <si>
    <t>Incumplimiento de requisitos y trámites legales ambientales en la adquisición de bienes y servicios</t>
  </si>
  <si>
    <t>Desactualización del Sistema de Gestión Ambiental con requisitos legales ambientales</t>
  </si>
  <si>
    <t>Disposición de residuos ordinarios sin cumplir las prácticas establecidas en la entidad</t>
  </si>
  <si>
    <t>Registro de gastos y pagos sin cumplimiento de requisitos legales</t>
  </si>
  <si>
    <t>Programación del PAC que no corresponde a las necesidades reales</t>
  </si>
  <si>
    <t xml:space="preserve">Generación de obligaciones con inconsistencias en la aplicación de las deducciones tributarias </t>
  </si>
  <si>
    <t>Generar Estados Financieros que no sean razonables</t>
  </si>
  <si>
    <t>Imprecisiones en la información oficial de la cartera a cargo de la ANT</t>
  </si>
  <si>
    <t>Fallas en la ejecución de la reserva presupuestal constituida</t>
  </si>
  <si>
    <t>Falla en la formulación del anteproyecto de presupuesto en el rubro de Funcionamiento</t>
  </si>
  <si>
    <t>Falla en el registro de un Compromiso Presupuestal</t>
  </si>
  <si>
    <t xml:space="preserve">Incumplimiento y no conformidad de reportes e informes de avance de planes de acción y proyectos de inversión </t>
  </si>
  <si>
    <t>Liberación de productos no conformes con los requisitos</t>
  </si>
  <si>
    <t>Incumplimiento en la ejecución de los planes y proyectos Institucionales</t>
  </si>
  <si>
    <t>Incumplimiento del Plan Anual de Auditoría Interna</t>
  </si>
  <si>
    <t>Incumplimiento en la ejecución del cronograma de monitoreo de los planes de mejoramiento</t>
  </si>
  <si>
    <t>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t>
  </si>
  <si>
    <t>Posibilidad de pérdida reputacional en la desaparición del conocimiento organizacional por falta de mecanismos que permitan retener el conocimiento tácito y explícito tanto individual como grupal u organizacional</t>
  </si>
  <si>
    <t>Posibilidad de pérdida reputacional en la imagen institucional para los usuarios dado el incumplimiento en la misión y visión, afectando la prestación de los servicios debido a un diagnóstico equivocado e incompleto de las necesidades de la entidad y su entorno</t>
  </si>
  <si>
    <t>Posibilidad de pérdida reputacional en la imagen institucional debido a la inadecuada priorización de las tareas necesarias para planificar e implementar el componente de seguridad digital de la estrategia de gobierno digital</t>
  </si>
  <si>
    <t>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t>
  </si>
  <si>
    <t>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t>
  </si>
  <si>
    <t>Posibilidad de pérdida reputacional en la credibilidad institucional por la decisión generada erradamente en el acto administrativo para las zonas no focalizadas</t>
  </si>
  <si>
    <t>Posibilidad de pérdida reputacional en la credibilidad institucional por la decisión generada erradamente en el acto administrativo para las zonas focalizadas y formalización de la propiedad privada rural</t>
  </si>
  <si>
    <t>Posibilidad de pérdida reputacional en la credibilidad institucional por el incumpliendo de los términos para resolver un recurso</t>
  </si>
  <si>
    <t>Posibilidad de pérdida reputacional en la credibilidad institucional por falta de bases de datos unificadas y estandarizadas como única matriz de control y seguimiento a respuestas</t>
  </si>
  <si>
    <t>Posibilidad de Pérdida Reputacional por reporte de información imprecisa y variada debido a las diferentes archivos de datos para almacenamiento de la información y las distintas fuentes finales para el envío de la información</t>
  </si>
  <si>
    <t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étnicas cargo de la DAE
</t>
  </si>
  <si>
    <t>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t>
  </si>
  <si>
    <t>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t>
  </si>
  <si>
    <t>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t>
  </si>
  <si>
    <t>Posibilidad de pérdida reputacional en la imagen institucional debido a la omisión de la tarea referente al reporte de ejecución presupuestal y físico de proyectos de inversión, del procedimiento SEYM-P-006 SEGUIMIENTO A LA EJECUCIÓN PRESUPUESTAL Y DE METAS</t>
  </si>
  <si>
    <t>Posibilidad de pérdida reputacional en la imagen institucional por la inadecuada asignación de recursos físicos, humanos, técnicos, tecnológicos o financieros para el desarrollo del portafolio de productos y/o servicios y cumplimiento de los tiempos de entrega de los productos</t>
  </si>
  <si>
    <t>Posibilidad de pérdida reputacional en la credibilidad y confianza de las partes interesadas y organismos de control por falta de competencias y capacitaciones al personal de la entidad con respecto al trabajo en esta</t>
  </si>
  <si>
    <t>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t>
  </si>
  <si>
    <t>TIPO DE RIESGO</t>
  </si>
  <si>
    <t>DE CUMPLIMIENTO</t>
  </si>
  <si>
    <t>SATISFACCIÓN DEL CLIENTE</t>
  </si>
  <si>
    <t>TECNOLÓGICOS</t>
  </si>
  <si>
    <t>FINANCIEROS</t>
  </si>
  <si>
    <t xml:space="preserve">La Oficina de Planeación Evalúa la pertinencia de la solicitud de elaboración o actualización de información documentada a través de la forma SOLICITUD DE ELABORACIÓN O MODIFICACIÓN DE DOCUMENTOS INTI-F-007 donde se verifica el tipo de solicitud, el criterio de la solicitud y si es pertinente con base a la necesidad y el cumplimiento del Sistema Integrado de Gestión </t>
  </si>
  <si>
    <t>La Oficina de Planeación informa a la dependencia responsable del documento a través de una comunicación por correo electrónico las observaciones encontradas y solicitando la actualización inmediata de este, creando una solicitud de elaboración o modificación del documento</t>
  </si>
  <si>
    <t>ASESOR DE GESTIÓN DEL CONOCIMIENTO / DIRECCIÓN GENERAL</t>
  </si>
  <si>
    <t>Asesor de Gestión del Conocimiento / Dirección General revisa el autodiagnóstico de MIPG para la dimensión de Gestión del conocimiento a través de la recolección y/o confirmación de los aportes que brinda cada dependencia a la Gestión del Conocimiento y la mitigación en la fuga de conocimiento de la entidad mediante reuniones con los enlaces de Gestión del Conocimiento de las dependencias o la actualización por parte del equipo asesor a partir de la información resultante sobre la identificación y revisión de insumos potencialmente reportables dentro de la dimensión ya mencionada</t>
  </si>
  <si>
    <t>EQUIPO DE GESTIÓN DEL CONOCIMIENTO</t>
  </si>
  <si>
    <t>Equipo de Gestión del conocimiento actualiza el inventario de documentos vigentes cargados en el Sistema Integrado de Gestión - SIG a través de una lista de chequeo mensual de los documentos aprobados en el mes por medio de reuniones programadas a los cinco (5) días hábiles máximo del mes siguiente para revalidar la verificación</t>
  </si>
  <si>
    <t>SUBDIRECCIÓN SISTEMAS INFORMACIÓN DE TIERRAS</t>
  </si>
  <si>
    <t>Subdirección Sistemas Información de Tierras Verifica la implementación del PETI a través del cuadro de mando integral del PETI  Donde revisan la información resultante de la gestión incluyendo ajustes y/o actualizaciones requeridos por adaptación, innovación o cambio de estrategia</t>
  </si>
  <si>
    <t>Subdirección Sistemas Información de Tierras Reformula la estrategia de TI de la Entidad a través del PETI actualizado  Realizando los ajustes necesarios a los proyectos que se identificaron con incumplimiento en el seguimiento</t>
  </si>
  <si>
    <t>Subdirección Sistemas Información de Tierras Implementa y gobierna la Arquitectura empresarial de TI definida para la ANT a través del diagnóstico o estado actual (AS IS) de TI  Verificando que se hayan realizado todas las definiciones requeridas para el establecimiento de la Arquitectura de TI para la entidad</t>
  </si>
  <si>
    <t xml:space="preserve">Subdirección Sistemas Información de Tierras Realiza seguimiento y mantenimiento de la arquitectura empresarial a través de informes de seguimiento a los ejercicios de arquitectura empresarial de TI adelantados en la entidad Verificando que se hayan aplicado los lineamientos establecidos por el MINTIC para el desarrollo de la arquitectura de TI </t>
  </si>
  <si>
    <t xml:space="preserve">Subdirección Sistemas Información de Tierras Actualiza la estrategia de TI de la Entidad a través de la actualización del PETI Ajustando la Arquitectura objetivo (TO-BE) de los dominios que no cumplieron con las necesidades de la entidad </t>
  </si>
  <si>
    <t xml:space="preserve">Subdirección Sistemas Información de Tierras Verifica el cumplimiento de las Políticas de Seguridad y Privacidad INTI-Política-001 POLÍTICA GENERAL DE SEGURIDAD DE LA INFORMACIÓN, TRATAMIENTO Y PROTECCIÓN DE DATOS PERSONALES, Numeral 5,3 a través del informe de verificación anual  mediante el autodiagnóstico del MSPI dispuesto por MINTIC </t>
  </si>
  <si>
    <t>Subdirección Sistemas Información de Tierras Actualiza el proceso de implementación del MSPI  a través del cronograma establecido para la actualización del modelo de Seguridad y Privacidad de la Información Teniendo en cuentas las prioridades identificadas con las áreas impactadas</t>
  </si>
  <si>
    <t>Dirección de Gestión del Ordenamiento Social de la Propiedad Aprueba el POSPR operativo a través de la resolución de aprobación de POSPR Determinando la viabilidad de la implementación del POSPR, bajo el modelo de gestión por oferta y se comunica a las dependencias misionales respectivas y entes territoriales para su conocimiento</t>
  </si>
  <si>
    <t>Dirección de Gestión del Ordenamiento Social de la Propiedad Determinan la necesidad de suspender o desprogramar la intervención en el municipio A través del Acta de la Mesa de Ordenamiento de la ANT Donde se revisa la  proposición realizada por la DGOSP, definiendo que acción se toma con relación a la desprogramación o suspensión</t>
  </si>
  <si>
    <t xml:space="preserve">Secretaría General Realiza seguimiento a la gestión y respuestas a las PQRSD a través de correos electrónicos de seguimiento informando sobre el estado de gestión de las PQRSD a cada dependencia. </t>
  </si>
  <si>
    <t>Secretaría General Valida la ejecución del plan de atención de las PQRSD a través de reporte de ORFEO  donde se evidencia la implementación del plan de atención generado por las dependencias de las PQRSD rezagadas</t>
  </si>
  <si>
    <t>Secretaría General Solicita la elaboración de un plan de atención de las PQRSD pendientes de gestión a través de un correo electrónico  donde la dependencia genera una estrategia oportuna para la PQRSD rezagadas</t>
  </si>
  <si>
    <t>Subdirección Sistemas Información de Tierras revisa el cumplimiento de calidad de los actos administrativos según lo establecido por RESO a través de Matrices y consolidados de verificación de calidad mediante el análisis de la información suministrada por el solicitante en el formulario FISO, al igual que la documentación adjunta, de acuerdo con los requerimientos establecidos en el Decreto 902 y la Resolución 740 de 2017 y las demás que la modifican, adicionan y o derogan</t>
  </si>
  <si>
    <t xml:space="preserve">Subdirección Sistemas Información de Tierras resuelve el recurso de reposición modificando o confirmando la decisión de la solicitud de inclusión en el RESO a través de un acto administrativo mediante un análisis de las objeciones, la revisión de la consistencia de los soportes y argumentos que se utilizaron para tomar la decisión inicial </t>
  </si>
  <si>
    <t>Subdirección de Planeación Operativa Realiza monitoreo y seguimiento a la formulación, implementación y consolidación de los POSPR A través de reportes de seguimiento donde se evidencia la ejecución de las actividades y productos a desarrollar en el marco de la ruta metodológica para la formulación, implementación y consolidación de los Planes de Ordenamiento Social de la Propiedad Rural - POSPR</t>
  </si>
  <si>
    <t>Subdirección de Planeación Operativa Actualiza Cronogramas de Operación en el municipio programado para el ajuste del desarrollo de la operación A través de actas de Comités Técnicos Operativos o de mesas técnicas  Mediante la revisión de las desviaciones en la elaboración y entrega de productos, proponiendo acciones de mejora para la corrección de estas</t>
  </si>
  <si>
    <t xml:space="preserve">Subdirección de Planeación Operativa Realiza análisis de condiciones de riesgo en asuntos de seguridad  en el marco de la ruta de Formulación e Implementación del POSPR A través de actas de reuniones e  informes en materia de seguridad  mediante el análisis de variables de condiciones de seguridad y reuniones de articulación con autoridades del sector defensa </t>
  </si>
  <si>
    <t>Subdirección de Planeación Operativa Revisa que los POSPR operativos contengan el capitulo de las recomendaciones de viabilización para la implementación como insumo para la toma de decisiones a través del POSPR operativo  Mediante la revisión de este documento, el cual debe tener el capitulo No 4 "recomendaciones para la implementación de POSPR"</t>
  </si>
  <si>
    <t>Subdirección de Planeación Operativa Determinan la necesidad de suspender o desprogramar la intervención en el municipio A través del Acta de la Mesa de Ordenamiento de la ANT Donde se revisa la  proposición en condiciones de seguridad realizada por la DGOSP, definiendo que acción se toma con relación a la desprogramación o suspensión</t>
  </si>
  <si>
    <t xml:space="preserve">Subdirección de Planeación Operativa Realiza seguimiento al cumplimiento de los convenios por socios estratégicos y/ u operadores de catastro para la formulación e implementación de POSPR A través de informes de seguimiento y mesas técnicas operativas para el acompañamiento a socios estratégicos en la implementación de POSPR Mediante la revisión del avance de la información operativa y financiera frente a las metas pactadas de los convenios por socios estratégicos y/u operadores de catastro </t>
  </si>
  <si>
    <t xml:space="preserve">Subdirección de Planeación Operativa Actualiza Cronogramas de Operación en el municipio programado A través de informes de seguimiento o mesas técnicas operativas para el acompañamiento a socios estratégicos en la implementación de POSPR Mediante la revisión del avance de la información operativa y financiera frente a las metas pactadas de los convenios por socios estratégicos y/u operadores de catastro </t>
  </si>
  <si>
    <t>SUBDIRECCIÓN DE PROCESOS AGRARIOS Y GESTIÓN JURÍDICA</t>
  </si>
  <si>
    <t>Subdirección de Procesos Agrarios y Gestión Jurídica revisa los actos administrativos de los procesos agrarios en zonas no focalizadas antes de ser suscritos por parte del Subdirector a través del listado de los actos administrativos donde consta la revisión indicando el número de expediente y el número del acto administrativo que está en los sistemas de información de la ANT</t>
  </si>
  <si>
    <t>Subdirección de Procesos Agrarios y Gestión Jurídica profiere un nuevo acto administrativo corrigiendo las inconsistencias del proceso agrario en zonas no focalizadas a través del listado de los actos administrativos que corrigen las inconsistencias corrigiendo la decisión tomada mediante un nuevo acto administrativo, cada vez que se presente un acto administrativo con decisión errónea</t>
  </si>
  <si>
    <t>SUBDIRECCIÓN DE SEGURIDAD JURÍDICA</t>
  </si>
  <si>
    <t>Subdirección de Seguridad Jurídica revisa los actos administrativos de los procesos agrarios en zonas focalizadas y formalización de la propiedad privada rural antes de ser suscritos por parte del Subdirector a través del listado de los actos administrativos donde consta la revisión indicando el número de expediente y el número del acto administrativo que está en los sistemas de información de la ANT</t>
  </si>
  <si>
    <t>Subdirección de Seguridad Jurídica profiere un nuevo acto administrativo corrigiendo las inconsistencias del proceso agrario en zonas focalizadas y formalización de la propiedad privada rural a través del listado de los actos administrativos que corrigen las inconsistencias corrigiendo la decisión tomada mediante un nuevo acto administrativo, cada vez que se presente un acto administrativo con decisión errónea</t>
  </si>
  <si>
    <t>Subdirección de Procesos Agrarios y Gestión Jurídica reporta los actos administrativos expedidos que resuelven recursos solicitados a las decisiones finales de procesos agrarios en zonas no focalizadas. a través del listado de los actos administrativos que resuelven los recursos interpuestos donde consta el número de expediente y el número del acto administrativo que está en los sistemas de información de la ANT</t>
  </si>
  <si>
    <t>Subdirección de Seguridad Jurídica reporta los actos administrativos expedidos que resuelven recursos solicitados a las decisiones finales de procesos agrarios en zonas focalizadas y formalización de la propiedad privada rural. a través del listado de los actos administrativos que resuelven los recursos interpuestos donde consta el número de expediente y el número del acto administrativo que está en los sistemas de información de la ANT</t>
  </si>
  <si>
    <t>Subdirección de Procesos Agrarios y Gestión Jurídica contesta inmediatamente el recurso solicitado de procesos agrarios en zonas no focalizadas. a través del listado de los actos administrativos que resuelven los recursos interpuestos profiriendo el acto administrativo y comunicarlo a las partes interesadas</t>
  </si>
  <si>
    <t>Subdirección de Seguridad Jurídica contesta inmediatamente recurso solicitado de procesos agrarios en zonas focalizadas y formalización de la propiedad privada rural. a través del listado de los actos administrativos que resuelven los recursos interpuestos profiriendo el acto administrativo y comunicarlo a las partes interesadas</t>
  </si>
  <si>
    <t>GESTOR DOCUMENTAL DE LA SUBDIRECCIÓN DE PROCESOS AGRARIOS Y GESTIÓN JURÍDICA</t>
  </si>
  <si>
    <t>Gestor documental de la Subdirección de Procesos Agrarios y Gestión Jurídica verifica que la solicitud de procesos agrarios en zonas no focalizadas no contenga expediente creado en el Orfeo a través del listado de creación de expedientes en Orfeo realizar la verificación con diferentes variables (numero, nombre del predio, folio de matrícula, entre otros) en Orfeo, para identificar que el expediente no se encuentre creado</t>
  </si>
  <si>
    <t>GESTOR DOCUMENTAL DE LA SUBDIRECCIÓN DE SEGURIDAD JURÍDICA</t>
  </si>
  <si>
    <t>Gestor documental de la Subdirección de Seguridad Jurídica verifica que la solicitud de procesos agrarios en zonas focalizadas y formalización de la propiedad privada rural no contenga expediente creado en el Orfeo a través del listado de creación de expedientes en Orfeo realizar la verificación con diferentes variables (numero, nombre del predio, folio de matrícula, entre otros) en Orfeo, para identificar que el expediente no se encuentre creado</t>
  </si>
  <si>
    <t>Subdirección de Procesos Agrarios y Gestión Jurídica unifica las respuestas para el mismo número de radicado en Orfeo para los procesos agrarios en zonas no focalizadas a través del listado de creación de expedientes en Orfeo realizar la unificación de las respuestas en el sistema Orfeo</t>
  </si>
  <si>
    <t>Subdirección de Seguridad Jurídica unifica las respuestas para el mismo número de radicado en Orfeo para los procesos agrarios en zonas focalizadas y formalización de la propiedad privada rural a través del listado de creación de expedientes en Orfeo realizar la unificación de las respuestas en el sistema Orfeo</t>
  </si>
  <si>
    <t>El equipo de Iniciativas Comunitarias DAE realiza seguimiento y acompañamiento a través del diligenciamiento de las formas INTI-F-008 FORMA ACTA DE REUNIÓN e INTI-F-009 FORMA LISTADO DE ASISTENCIA mediante la práctica de la visita para el seguimiento a la implementación de la Iniciativa Comunitaria</t>
  </si>
  <si>
    <t>El equipo de Iniciativas Comunitarias DAE actualiza el documento de la iniciativa a través del diligenciamiento de las formas INTI-F-008 FORMA ACTA DE REUNIÓN e INTI-F-009 FORMA LISTADO DE ASISTENCIA donde se presenta las novedades y observaciones y se analiza las nuevas directrices para el cumplimiento por parte de los proveedores hacia la comunidad</t>
  </si>
  <si>
    <t>El equipo de Adquisiciones de predios y/o mejoras DAE verifica la oferta voluntaria de predio a través del diligenciamiento de la forma ACCTI-F-021 FORMA OFERTA VOLUNTARIA DE PREDIOS donde se revisa los requisitos para la oferta voluntaria de los propietarios hacia la ANT</t>
  </si>
  <si>
    <t>El equipo compra de predios verifica la documentación para solicitar visita técnica a través del diligenciamiento de la forma:
ACCTI-F-020 FORMA LISTA DE CHEQUEO donde se revisa el cumplimiento de todos los requisitos documentos aportados para la compra del predio y los relacionados a la comunidad que se va a beneficiar</t>
  </si>
  <si>
    <t>El equipo compra de predios requiere a través de oficio radicado en el sistema de gestión documental ORFEO remitido al propietario del predio, la solicitud de los documentos faltantes para la oferta voluntaria del predio</t>
  </si>
  <si>
    <t>El equipo Sistemas de Información DAE realiza seguimiento mensual a la cantidad de requerimientos allegados de comunidades étnicas a través de un reporte en Excel donde se estipula la cantidad de requerimientos de acuerdo a cada uno de los procedimientos a cargo de la DAE</t>
  </si>
  <si>
    <t>El equipo Sistemas de Información DAE actualiza la información que entregan los diferentes equipos de trabajo de la DAE a través de correo electrónico donde se reporta la información que se validó y debe modificar datos</t>
  </si>
  <si>
    <t>El equipo Sistemas de Información DAE registra los requerimientos realizados a las comunidades étnicas a través del Archivo Base de Datos DAE  para llevar un control al cumplimiento en los requisitos mínimos establecidos dentro los tiempo requeridos</t>
  </si>
  <si>
    <t>El equipo Sistemas de Información DAE reitera el requerimiento a la comunidad a través de ORFEO donde se recuerda el cumplimiento de requisitos para continuar el procedimiento requerido por la comunidad étnica</t>
  </si>
  <si>
    <t>Dirección de Acceso a Tierras reduce la posibilidad de avanzar en procesos de compra dirigidos a predios cuyas ofertas no sean viables para la entidad.
 a través del diligenciamiento de la forma ACCTI-F-021 FORMA OFERTA VOLUNTARIA DE PREDIOS - ACCTI-F-020 FORMA LISTA DE CHEQUEO donde se registra el cumplimiento de aspectos obligatorios de la información de la oferta voluntaria</t>
  </si>
  <si>
    <t>Subdirección de Acceso a Tierras en Zonas Focalizadas valida la implementación del uno por ciento (1%) de los proyectos productivos trimestralmente a través del acta de verificación y sus anexos donde se revisa la viabilidad técnica, ambiental y financiera  de los proyectos formulados participativamente  con los beneficiarios de acuerdo a las condiciones del predio con lo descrito en el procedimiento ACCTI-P-017 MATERIALIZACIÓN DEL SUBSIDIO – PROYECTOS PRODUCTIVOS</t>
  </si>
  <si>
    <t>Subdirección de Acceso a Tierras en Zonas Focalizadas revoca acto administrativo a través de una resolución de revocatoria donde se revoca el acto administrativo que materializó el subsidio en un predio que no cumplía con los requisitos de la materialización y se puede solicitar una nueva postulación, realizando el seguimiento semestral del estado del expediente y/o revocatoria (Matriz de Seguimiento revocatorias).</t>
  </si>
  <si>
    <t>Subdirección de Acceso a Tierras por Demanda y Descongestión detecta con anticipación la proximidad de vencimiento de términos en el procedimiento de revocatoria de predios no focalizados a través ACCTI-F-097 - Matriz de Revocatoria Directa actualizada mediante la verificación del estado del procedimiento de revocatoria y sus términos en cada caso.</t>
  </si>
  <si>
    <t>Subdirección de Acceso a tierras en Zonas Focalizadas detecta con anticipación la proximidad de vencimiento de términos en el procedimiento de revocatoria predios focalizados a través ACCTI-F-097 - Matriz de Revocatoria Directa actualizada mediante la verificación del estado del procedimiento de revocatoria y sus términos en cada caso.</t>
  </si>
  <si>
    <t>Subdirección de Administración de Tierras de la Nación corrige la información a través del inventario actualizado del Fondo de Tierras para la Reforma Rural Integral donde se modifica los datos por las diferencias detectadas en la conciliación realizada</t>
  </si>
  <si>
    <t>Subdirección Sistemas Información de Tierras revisa y aprueba el  diseño de la solución de software a través de historias de usuario de la herramienta DevOps más presentaciones comité de cambios en conjunto con la dependencia solicitante y el equipo de construcción de software determinan si el diseño es adecuado, conveniente y eficaz</t>
  </si>
  <si>
    <t>Subdirección Sistemas Información de Tierras realiza el seguimiento a las diferentes etapas del desarrollo de software a través del Informe del ciclo de vida mediante la aplicación DevOps donde se detallada las actividades de análisis, diseño, desarrollo, pruebas, implementación y despliegue</t>
  </si>
  <si>
    <t>Subdirección Sistemas Información de Tierras actualiza la distribución de recurso humano, físico y tecnológico existente a través de los sprints (agrupación de actividades durante un periodo de tiempo de 10 días calendario) ajustando y configurando las fechas y/o actividades en el DevOps</t>
  </si>
  <si>
    <t>Subdirección Sistemas Información de Tierras ejecuta pruebas a través del informe de ciclo de vida de desarrollo de software (etapa de pruebas) realizando los ciclos de pruebas correspondientes a los componentes del software para su posterior paso a producción</t>
  </si>
  <si>
    <t>Subdirección Sistemas Información de Tierras asigna nuevos recursos y/o ajusta los tiempos de ejecución de las actividades a través de los sprints (agrupación de actividades durante un periodo de tiempo de 10 días calendario) ajustando y configurando las fechas y/o actividades en el DevOps</t>
  </si>
  <si>
    <t>Subdirección Sistemas Información de Tierras Revisa y aprueba el  diseño de la solución de software a través de historias de usuario de la herramienta DevOps más presentaciones comité de cambios En conjunto con la dependencia solicitante y el equipo de construcción de software determinan si el diseño es adecuado, conveniente y eficaz</t>
  </si>
  <si>
    <t xml:space="preserve">Subdirección Sistemas Información de Tierras verifica el nivel de implementación de las soluciones desarrolladas a través de las presentaciones del comité de cambios que contienen la información de las implementaciones realizadas  donde se verifica en el Sistema Integrado de Tierras el nivel de uso de las aplicaciones </t>
  </si>
  <si>
    <t xml:space="preserve">Subdirección Sistemas Información de Tierras Realiza el análisis del nivel de uso y apropiación del sistema  a través del acta de la reunión Por medio de mesas de trabajo en las que se puede identificar requerimientos o mejoras al módulo del SIT  </t>
  </si>
  <si>
    <t>SUBDIRECCIÓN DE TALENTO HUMANO</t>
  </si>
  <si>
    <t>Subdirección de Talento Humano Gestiona el soporte y mantenimiento del aplicativo Meta4 - SIGEP Nómina a través de Informe de supervisión que presenta los ajustes en el presupuesto, las notificaciones a los interesados con inconsistencias y correcciones a que haya lugar</t>
  </si>
  <si>
    <t>Oficina Jurídica verifica el documento que presenta novedad a través de la caracterización de la solicitud del concepto donde se valida el objeto, responsable y el tramite y encontrar las observaciones para su ajuste o actualización</t>
  </si>
  <si>
    <t>Oficina Jurídica consulta del estado procesal a través del seguimiento de la pagina web www.ramajudicial.gov.co  donde se valida en el modulo de consulta de procesos unificadas como esta la realidad procesal (actuaciones sobre el proceso) dentro de esto, el cumplimiento en términos</t>
  </si>
  <si>
    <t>Oficina Jurídica realiza la revocatoria a través de un acto administrativo donde es motivado y se expresa los argumentos del porque a la actuación administrativa</t>
  </si>
  <si>
    <t>SUPERVISOR DEL CONTRATO Y/O CONVENIO</t>
  </si>
  <si>
    <t>Supervisor del contrato y/o convenio verifica la finalización del contrato y/o convenio a través del informe final de supervisión donde revisa que cumpla con las obligaciones del contrato y poder dar el visto bueno para la liquidación del contrato y posterior publicación SECOP ii</t>
  </si>
  <si>
    <t>SUPERVISOR DEL CONTRATO</t>
  </si>
  <si>
    <t>Supervisor del contrato realiza seguimiento a las obligaciones de los contratistas en el marco de sus competencias a través del informe en la plataforma KLIC donde valida las actividades reportadas en sus informes mensuales y que no exista constitución de dependencia, subordinación y horarios de la labor por parte del supervisor del contrato</t>
  </si>
  <si>
    <t>Subdirección Administrativa y Financiera realiza el seguimiento a la implementación del programa de mantenimientos preventivos a través del informe en la gestión del contrato con base al desarrollo de ejecución del cronograma en el contrato suscrito y celebrado para las adecuaciones, mantenimiento y reparaciones de las sedes</t>
  </si>
  <si>
    <t>EQUIPO DE GESTIÓN DOCUMENTAL DE LA SUBDIRECCIÓN ADMINISTRATIVA Y FINANCIERA</t>
  </si>
  <si>
    <t>SUBDIRECCIÓN ADMINISTRATIVA Y FINANCIERA (GESTIÓN AMBIENTAL)</t>
  </si>
  <si>
    <t>Subdirección administrativa y financiera (Gestión Ambiental) verifica el cumplimiento del Plan de Gestión Integral de Residuos peligrosos a través de las certificaciones de disposición final de los residuos entregadas por las empresas gestoras  donde se identifica si se esta cumpliendo con los lineamientos de implementación de la gestión en el PGIRESPEL</t>
  </si>
  <si>
    <t>Subdirección administrativa y financiera (Gestión Ambiental) verifica la fase precontractual de los criterios ambientales acogidos  a través de los permisos de disposición que entregan los proveedores de acuerdo a los lineamientos e instructivos impartidos en la plataforma de Colombia Compra Eficiente.</t>
  </si>
  <si>
    <t>PERSONA ENCARGADA DE LA GESTIÓN AMBIENTAL</t>
  </si>
  <si>
    <t>SUBDIRECCIÓN ADMINISTRATIVA Y FINANCIERA (CONTABILIDAD)</t>
  </si>
  <si>
    <t>Subdirección Administrativa y Financiera (Contabilidad) verifica con el seguimiento a través de las cuentas presentadas por los contratistas en la plataforma de SIIF-Nación  la identificación de las deducciones que se aplican y sean las correctas tributariamente</t>
  </si>
  <si>
    <t xml:space="preserve">Subdirección Administrativa y Financiera (Contabilidad) actualiza las cuentas presentadas por los contratistas con observaciones a través del reporte de pago actualizado donde corrige las deducciones tributarias que se generan para la plataforma de SIIF-Nación </t>
  </si>
  <si>
    <t>PERSONA ENCARGADA DE CARTERA</t>
  </si>
  <si>
    <t>Persona encargada de Cartera realiza las conciliaciones a través de Actas de conciliación mensual donde se valida los saldos que existen en cartera</t>
  </si>
  <si>
    <t>Persona encargada de Cartera modifica la información reportada a Tesorería  a través de la forma GEFIN-F-009 FORMA DETALLADA DE INGRESOS donde se actualiza los datos con base los reportes con novedades</t>
  </si>
  <si>
    <t>PERSONA ENCARGADA DE PRESUPUESTO</t>
  </si>
  <si>
    <t>Persona encargada de Presupuesto corrige los datos a través del documento Reserva Presupuestal actualizado donde se asigna el nuevo presupuesto a la (s) dependencia (s) que presento observación (es) y se notifica por memorando en ORFEO</t>
  </si>
  <si>
    <t>PERSONA ENCARGADA DEL PRESUPUESTO</t>
  </si>
  <si>
    <t>Persona encargada del Presupuesto verifica el registro elaborado  a través del reporte que se genera SIIF-Nación con base a los documentos de la solicitud de registro</t>
  </si>
  <si>
    <t xml:space="preserve">Persona encargada del Presupuesto ajusta el registro presupuestal  a través de acto administrativo donde se actualiza el registro presupuestal al que debe estar asignado en el SIIF-Nación 
</t>
  </si>
  <si>
    <t>La Oficina de Planeación revisa la información de la dependencias a través de las presentaciones de avance donde se valida que se este ejecutando los planes para generar el informe de avance</t>
  </si>
  <si>
    <t>La Oficina de Planeación informa a la dependencia responsable del plan de acción y/o proyecto de inversión a través de una comunicación por correo electrónico las observaciones encontradas en el informe de avance</t>
  </si>
  <si>
    <t>La Oficina de Planeación revisa el avance de los planes de acción y proyectos de inversión a través del reporte de avance donde se valida que se este ejecutando los planes con base a la planeación aprobada y en caso contrario, emitir las observaciones que haya a lugar</t>
  </si>
  <si>
    <t>La Oficina de Planeación informa a la dependencia responsable del plan de acción y/o proyecto de inversión a través de un correo electrónico la formulación de un plan de contingencia para gestionar las observaciones encontradas y solicitando la actualización inmediata de este</t>
  </si>
  <si>
    <t>COMITÉ DE COORDINACIÓN DE CONTROL INTERNO - CICCI</t>
  </si>
  <si>
    <t xml:space="preserve">OFICINA DE CONTROL INTERNO </t>
  </si>
  <si>
    <t>Oficina de Control Interno  hace seguimiento al Programa/Plan de Auditoría  a través de la forma SEYM-F-005 FORMA PLAN DE AUDITORÍA donde se registra la gestión de las actividades que se desarrollan para el cumplimiento del Programa/ Plan de Auditoria en la vigencia</t>
  </si>
  <si>
    <t>Oficina de Control Interno  valida la ejecución del cronograma de monitoreo de los Planes de Mejoramiento a través del Informe de Seguimiento al Estado de los Planes de Mejoramiento Institucional donde revisa el estado de gestión a los planes de mejoramiento institucional</t>
  </si>
  <si>
    <t>Continuo</t>
  </si>
  <si>
    <t xml:space="preserve">Continua </t>
  </si>
  <si>
    <t>Aleatorio</t>
  </si>
  <si>
    <t>Actualización del procedimiento CONTROL DE INFORMACIÓN DOCUMENTADA INTI-P-001</t>
  </si>
  <si>
    <t>Procedimiento actualizado INTI-P-001</t>
  </si>
  <si>
    <t>Diligenciar autodiagnóstico de la dimensión de Gestión del Conocimiento, bajo la orientación del equipo de Gestión del Conocimiento de la Dirección General y con la participación de todas las dependencias que ejecutan acciones relacionadas con la implementación de la Política de Gestión del Conocimiento y la Innovación de MiPG (Gestión del conocimiento y mitigación de la fuga de conocimiento)</t>
  </si>
  <si>
    <t>GESTIÓN DEL CONOCIMIENTO / DIRECCIÓN GENERAL</t>
  </si>
  <si>
    <t xml:space="preserve">Formulario de autodiagnóstico MIPG diligenciado </t>
  </si>
  <si>
    <t>recolección de lecciones aprendidas y buenas prácticas frente a la implementación de los procesos o procedimientos de la ANT a través del diligenciamiento de la INTI-F-012-Forma-RECOLECCIÓN-DE-BUENAS-PRÁCTICAS-Y-LECCIONES-APRENDIDAS en el marco de una reunión de Gestión del conocimiento,  ya sea interna o inter dependencias</t>
  </si>
  <si>
    <t>ENLACE ENCARGADO DE GESTIÓN DEL CONOCIMIENTO DE LAS DEPENDENCIAS DE LA ANT</t>
  </si>
  <si>
    <t>INTI-F-012-Forma-RECOLECCIÓN-DE-BUENAS-PRÁCTICAS-Y-LECCIONES-APRENDIDAS</t>
  </si>
  <si>
    <t>Realizar mesas de Seguimiento a la Implementación Proyectos PETI</t>
  </si>
  <si>
    <t>Informe de seguimiento periódico a la ejecución del PETI</t>
  </si>
  <si>
    <t>Actualización Modelo de Arquitectura de la ANT frente al marco de referencia del MINTIC</t>
  </si>
  <si>
    <t>Informe de actualización del modelo de arquitectura de TI</t>
  </si>
  <si>
    <t xml:space="preserve">Informe de Avance implementación  modelo de seguridad y privacidad de la Información </t>
  </si>
  <si>
    <t>Informe de avance MSPI</t>
  </si>
  <si>
    <t>Actualización del INTI P004 Gobierno TIC</t>
  </si>
  <si>
    <t>INTI P004 Gobierno TIC actualizado</t>
  </si>
  <si>
    <t>Validar el Plan de Ordenamiento Social de la Propiedad Rural POSPR Operativo con las subdirecciones de oferta previo a su aprobación y viabilización</t>
  </si>
  <si>
    <t>Correos de las áreas misionales con el plan validado</t>
  </si>
  <si>
    <t>Realizar el seguimiento a las PQRSD recibidas por la ANT de manera mensual.</t>
  </si>
  <si>
    <t>Matriz de seguimiento de PQRSD</t>
  </si>
  <si>
    <t>Revisión de calidad Actos Administrativos proyectados para dar visto bueno o rechazar solicitando ajustes</t>
  </si>
  <si>
    <t xml:space="preserve"> Matrices de calidad de las proyecciones de valoración</t>
  </si>
  <si>
    <t>Capacitaciones al equipo RESO de la SSIT</t>
  </si>
  <si>
    <t>Listas de asistencias a las capacitaciones</t>
  </si>
  <si>
    <t>Realizar mesas técnicas operativas de seguimiento la Formulación e Implementación de Planes</t>
  </si>
  <si>
    <t>Actas de las mesas técnicas con convenios y/o socios estratégicos</t>
  </si>
  <si>
    <t>Realizar reuniones de acercamiento institucional con las entidades con competencias en el temas de seguridad en los municipios programados</t>
  </si>
  <si>
    <t>Actas de reuniones o soportes de realización de estas</t>
  </si>
  <si>
    <t>Elaborar informes de Monitoreo y Seguimiento de acompañamiento a los socios a la Formulación e Implementación</t>
  </si>
  <si>
    <t>Informes elaborados de Monitoreo y Seguimiento de acompañamiento a los socios a la Formulación e Implementación.</t>
  </si>
  <si>
    <t xml:space="preserve">Realizar Reuniones de Comité Operativo </t>
  </si>
  <si>
    <t>Actas de reuniones realizadas.</t>
  </si>
  <si>
    <t>Actualizar y depurar el inventario de procesos agrarios en zonas no focalizadas</t>
  </si>
  <si>
    <t>Inventario de procesos agrarios en zonas no focalizadas actualizado.</t>
  </si>
  <si>
    <t>Actualizar y depurar el inventario de procesos agrarios en zonas focalizadas</t>
  </si>
  <si>
    <t>Inventario de procesos agrarios en zonas focalizadas actualizado.</t>
  </si>
  <si>
    <t>Verificación del estado de las solicitudes en ORFEO</t>
  </si>
  <si>
    <t>Base de datos reporte del estado de los radicados en ORFEO.</t>
  </si>
  <si>
    <t>Revisión, análisis y conformación de expedientes de procesos agrarios en zonas no focalizadas en ORFEO</t>
  </si>
  <si>
    <t>Base de datos con reporte de conformación de expedientes en ORFEO.</t>
  </si>
  <si>
    <t>Revisión, análisis y conformación de expedientes de procesos agrarios en zonas focalizadas en ORFEO</t>
  </si>
  <si>
    <t>Base de datos reporte de conformación de expedientes en ORFEO.</t>
  </si>
  <si>
    <t>DIRECCIÓN DE ASUNTOS ÉTNICOS</t>
  </si>
  <si>
    <t>La póliza con el respectivo soporte de pago de la misma.</t>
  </si>
  <si>
    <t>Actualizar el procedimiento   ACCTI  P-021,  de  tal manera que se identifiquen claramente las salidas y las entradas respectivamente</t>
  </si>
  <si>
    <t>Respuesta a la solicitud por correo electrónico de la información a los equipos de trabajo de la DAE</t>
  </si>
  <si>
    <t>Reuniones mensuales del grupo PQRSD del equipo de Sistemas de Información para conocer los avances e inconvenientes en los avances de cada petición</t>
  </si>
  <si>
    <t>Acta de reunión de seguimiento a los avances e inconvenientes</t>
  </si>
  <si>
    <t>Realizar capacitación a profesionales de Compra Directa sobre ACCTI-P-010 Procedimiento de Compra Directa de Predios con énfasis en las tareas críticas y de control señaladas en él</t>
  </si>
  <si>
    <t>Documento o soporte que evidencie la capacitación</t>
  </si>
  <si>
    <t>Actualizar la forma ACCTIF-020 Lista de chequeo</t>
  </si>
  <si>
    <t>ACCTI-F-020 Lista de Chequeo actualizada</t>
  </si>
  <si>
    <t xml:space="preserve">Socialización de los procedimientos e instructivos relacionados con Subsidios que se encuentren vigentes en el Sistema Integrado de Gestión dentro de la Subdirección de Acceso a Tierras en Zonas Focalizadas - SATZF </t>
  </si>
  <si>
    <t>Listado de asistencia de la socialización</t>
  </si>
  <si>
    <t>Socialización de los procedimientos ACCTI- P 020-Adjudicación Baldíos  en los municipios focalizados y ACCTI-P-003 Adjudicación de baldíos a persona natural (ley 160/94)</t>
  </si>
  <si>
    <t xml:space="preserve">Actualizar la ACCTI-F-097 - Matriz de Revocatoria Directa, que incluya criterios de control en las etapas del procedimiento de revocatoria para los predios no focalizados </t>
  </si>
  <si>
    <t xml:space="preserve">ACCTI-F-097 - Matriz de Revocatoria Directa actualizada para los predios no focalizados </t>
  </si>
  <si>
    <t xml:space="preserve">Actualizar la ACCTI-F-097 - Matriz de Revocatoria Directa, que incluya criterios de control en las etapas del procedimiento de revocatoria para los predios focalizados </t>
  </si>
  <si>
    <t xml:space="preserve">ACCTI-F-097 - Matriz de Revocatoria Directa actualizada para los predios focalizados </t>
  </si>
  <si>
    <t>Revisar y verificar la titularidad de derecho de dominio de los predios registrados en las cuarenta y cuatro (44) actas de transferencia del INCODER a la Agencia Nacional de Tierras.</t>
  </si>
  <si>
    <t>Conciliación donde se reviso las actas entregadas del INCODER a la ANT</t>
  </si>
  <si>
    <t>Capacitación en procedimientos GINFO-P-007 y GINFO-P-012 al Grupo de Dirección General Geografía, Topografía y Catastro</t>
  </si>
  <si>
    <t>Lista de asistencia capacitación</t>
  </si>
  <si>
    <t>Actualización de GINFO-I-014-ACLARACIÓN-DE-CABIDA-Y-LINDEROS-CASOS-PUNTUALES - Versión 2</t>
  </si>
  <si>
    <t>Forma actualizada GINFO-I-014-ACLARACIÓN-DE-CABIDA-Y-LINDEROS-CASOS-PUNTUALES</t>
  </si>
  <si>
    <t>Actualización de GINFO-F-002-Forma-INFORME-LEVANTAMIENTO-TOPOGRÁFICO - Versión 2</t>
  </si>
  <si>
    <t>Forma actualizada GINFO-F-002-Forma-INFORME-LEVANTAMIENTO-TOPOGRÁFICO</t>
  </si>
  <si>
    <t xml:space="preserve">Socializar Procedimiento Desarrollo de Software </t>
  </si>
  <si>
    <t xml:space="preserve">SUBDIRECCIÓN DE SISTEMAS DE INFORMACIÓN DE TIERRAS </t>
  </si>
  <si>
    <t>Listas de asistencias y presentaciones utilizadas</t>
  </si>
  <si>
    <t xml:space="preserve">Seguimiento y Control 
</t>
  </si>
  <si>
    <t>Informe del ciclo de vida en el desarrollo del software</t>
  </si>
  <si>
    <t xml:space="preserve">Realizar seguimiento a la ejecución de las diferentes etapas del proceso de desarrollo de software </t>
  </si>
  <si>
    <t>Informes de seguimiento DevOps (Sprint)</t>
  </si>
  <si>
    <t>Realizar mesas de trabajo para analizar procesos misionales VS Sistemas de Información</t>
  </si>
  <si>
    <t>Actas de trabajo del análisis de los procesos misionales</t>
  </si>
  <si>
    <t>Realizar seguimiento al presupuesto de gastos de personal.</t>
  </si>
  <si>
    <t>Matriz de Seguimiento Gastos de Personal</t>
  </si>
  <si>
    <t>Reuniones de seguimiento para la emisión de los conceptos con distinta interpretación por la Oficina Jurídica.</t>
  </si>
  <si>
    <t>Acta de seguimiento a las emisiones de conceptos</t>
  </si>
  <si>
    <t>la Oficina Jurídica consolida los tramites sentencias, conciliaciones o laudos arbitrales, en el sistema E-KOGUI conforme las disposiciones del Decreto 1069 de 2015 que, como único sistema de gestión de información del Estado, tiene como fin principal el seguimiento de la actividad, de los procesos y procedimientos inherentes a la actividad judicial y extrajudicial del Estado, así como el cargue de las piezas procesales ante las autoridades nacionales e internacionales. (Decreto 2052 de 2014 artículo 1).</t>
  </si>
  <si>
    <t>Oficina Jurídica</t>
  </si>
  <si>
    <t>Planilla de reporte al sistema de gestión de información del Estado E- Kogui.</t>
  </si>
  <si>
    <t>Contar con el personal que se encuentre a cargo de realizar la revisión y unificación de criterios, vigilancia y defensa judicial de la ANT.</t>
  </si>
  <si>
    <t>Reuniones de seguimiento para la emisión de viabilidades por la Oficina Jurídica.</t>
  </si>
  <si>
    <t>Acta de seguimiento para la emisión de viabilidades</t>
  </si>
  <si>
    <t>Bases de datos (Liquidaciones) actualizada cuatrimestralmente</t>
  </si>
  <si>
    <t>Realizar capacitaciones a los supervisores de contratos</t>
  </si>
  <si>
    <t>Lista de asistencia de la capacitación</t>
  </si>
  <si>
    <t>Diseñar y aprobar los lineamientos para el manejo y control administrativo de los bienes de la Agencia (Procedimiento)</t>
  </si>
  <si>
    <t>Procedimiento aprobado para el proceso Administración de Bienes y Servicios ADMBS</t>
  </si>
  <si>
    <t>Celebrar contrato de adecuaciones y mantenimiento de las sedes</t>
  </si>
  <si>
    <t>Contrato suscrito</t>
  </si>
  <si>
    <t>Reporte de KLIC con las devoluciones de solicitudes</t>
  </si>
  <si>
    <t>Capacitar en el procedimiento de solicitud, autorización, legalización y pago de desplazamientos al interior</t>
  </si>
  <si>
    <t>Enviar alertas trimestrales informando los requisitos de solicitudes de comisión a los funcionarios y contratistas de la Entidad</t>
  </si>
  <si>
    <t>Banners enviados</t>
  </si>
  <si>
    <t>SUBDIRECCIÓN ADMINISTRATIVA Y FINANCIERA - EQUIPO DE GESTIÓN DOCUMENTAL</t>
  </si>
  <si>
    <t>Adquirir el servicio de saneamiento ambiental del Sistema Integrado de Conservación</t>
  </si>
  <si>
    <t>Seguimiento a la ejecución del contrato de servicio de saneamiento ambiental del Sistema Integrado de Conservación</t>
  </si>
  <si>
    <t>Informe de seguimiento a la ejecución del contrato de servicio de saneamiento ambiental del Sistema Integrado de Conservación</t>
  </si>
  <si>
    <t>Realizar capacitaciones para fortalecer los conocimientos establecidos en el instructivo y dar claridad frente a las competencias y funciones asignadas a la Agencia y sus dependencias (Decreto 2363) y el Acuerdo 060 del 2001.</t>
  </si>
  <si>
    <t>Listados de asistencia</t>
  </si>
  <si>
    <t xml:space="preserve">Realizar informe de seguimiento a la productividad y el margen de error del personal de correspondencia </t>
  </si>
  <si>
    <t>Informe de seguimiento a la productividad y el margen de error</t>
  </si>
  <si>
    <t>Informe de gestión a respuesta de solicitudes</t>
  </si>
  <si>
    <t xml:space="preserve">Realizar seguimiento a la generación de residuos peligrosos al interior de la entidad </t>
  </si>
  <si>
    <t>Realizar sensibilizaciones sobre el manejo de residuos peligrosos a los colaboradores de la ANT</t>
  </si>
  <si>
    <t>Listado de asistencia a capacitación (sensibilización)</t>
  </si>
  <si>
    <t>Formular y formalizar lineamientos internos ambientales para la contratación de bienes y servicios</t>
  </si>
  <si>
    <t>Publicación del lineamiento ambiental aprobado</t>
  </si>
  <si>
    <t>Realizar sensibilizaciones sobre los lineamientos internos ambientales a los colaboradores de la ANT</t>
  </si>
  <si>
    <t>Actualizar los programas ambientales para la Agencia</t>
  </si>
  <si>
    <t xml:space="preserve">Programa Ambiental actualizado </t>
  </si>
  <si>
    <t>Realizar sensibilizaciones sobre programas ambientales a los colaboradores de la ANT</t>
  </si>
  <si>
    <t>Realizar sensibilizaciones sobre el cumplimiento en la disposición final de residuos a los colaboradores de la ANT</t>
  </si>
  <si>
    <t>Realizar auditorias trimestrales a una muestra del uno (1%) por ciento de los pagos de contratos de prestación de servicios realizados en el periodo</t>
  </si>
  <si>
    <t>Informe de auditoría</t>
  </si>
  <si>
    <t>Realizar capacitaciones sobre el procedimiento de pagos y las listas de chequeo asociadas al procedimiento a los colaboradores de la ANT</t>
  </si>
  <si>
    <t>Acta de socialización sobre la actualización tributaria</t>
  </si>
  <si>
    <t>Realizar memorando con las fechas de cierre establecidas para la oportuna entrega de la información, dirigido a las dependencias encargadas de proveerla y su respectivo seguimiento</t>
  </si>
  <si>
    <t>EQUIPO DE CONTABILIDAD
(SUBDIRECCIÓN ADMINISTRATIVA Y FINANCIERA)</t>
  </si>
  <si>
    <t>Banner publicado a través de la intranet de la Entidad</t>
  </si>
  <si>
    <t>Realizar solicitud del estado de los convenios ejecutados en la Entidad</t>
  </si>
  <si>
    <t>Memorando del estado de los convenios ejecutados en la Entidad</t>
  </si>
  <si>
    <t>CARTERA
(SUBDIRECCIÓN ADMINISTRATIVA Y FINANCIERA)</t>
  </si>
  <si>
    <t>EQUIPO DE PRESUPUESTO
(SUBDIRECCIÓN ADMINISTRATIVA Y FINANCIERA)</t>
  </si>
  <si>
    <t>Realizar mesa de trabajo para definición del presupuesto del anteproyecto</t>
  </si>
  <si>
    <t>Acta de mesa de trabajo para definición del presupuesto del anteproyecto</t>
  </si>
  <si>
    <t>Capacitaciones al personal de Presupuesto en el registro de los Registros Presupuestales</t>
  </si>
  <si>
    <t>Listado de asistencia de capacitación al personal de Presupuesto</t>
  </si>
  <si>
    <t>Realizar seguimiento oportuno a la información cargada mensualmente al Sistema  de Seguimiento a Proyectos de Inversión - SPI</t>
  </si>
  <si>
    <t>Soporte visual (pantallazo) del cargue mensual realizado</t>
  </si>
  <si>
    <t>Socialización en el procedimiento actualizado de Liberación y Control de productos no Conformes</t>
  </si>
  <si>
    <t>Realizar mesas de seguimiento  a la ejecución presupuestal, de plan de acción y plan anual de adquisiciones de bienes y servicios</t>
  </si>
  <si>
    <t>Actas de reunión de seguimiento elaboradas</t>
  </si>
  <si>
    <t>Formular el Plan Anual de Auditoría de la vigencia</t>
  </si>
  <si>
    <t>Plan Anual de Auditoría formulado</t>
  </si>
  <si>
    <t>Divulgar piezas informativas para fomentar la cultura de autocontrol</t>
  </si>
  <si>
    <t>Comunicar los resultados alcanzados frente a la eficacia y/o efectividad de los Planes de mejoramiento</t>
  </si>
  <si>
    <t>Memorando donde se comunica el Informe de resultados de la actividad ejecutada</t>
  </si>
  <si>
    <t>CONTROL DE LA INFORMACIÓN DOCUMENTADA</t>
  </si>
  <si>
    <t>GESTIÓN DEL CONOCIMIENTO</t>
  </si>
  <si>
    <t>ESTRATEGIA DE TIC</t>
  </si>
  <si>
    <t>ARQUITECTURA DE TI</t>
  </si>
  <si>
    <t>GOBIERNO DE TIC</t>
  </si>
  <si>
    <t>PROGRAMACIÓN DE MUNICIPIOS A INTERVENIR MEDIANTE EL MODELO DE OFERTA.</t>
  </si>
  <si>
    <t>GESTIONAR LAS PETICIONES QUEJAS, SUGERENCIAS, RECLAMOS, DENUNCIAS Y FELICITACIONES</t>
  </si>
  <si>
    <t>REGISTRO DE SUJETOS DE ORDENAMIENTO - RESO</t>
  </si>
  <si>
    <t>FORMULACIÓN DE PLANES DE ORDENAMIENTO SOCIAL DE LA PROPIEDAD RURAL – POSPR
IMPLEMENTACIÓN DE LOS PLANES DE ORDENAMIENTO SOCIAL DE LA PROPIEDAD RURAL - POSPR</t>
  </si>
  <si>
    <t>MONITOREO Y SEGUIMIENTO A LA FORMULACIÓN E IMPLEMENTACIÓN DE LOS PLANES DE ORDENAMIENTO SOCIAL DE LA PROPIEDAD RURAL</t>
  </si>
  <si>
    <t>DESLINDE DE TIERRAS.
CLARIFICACIÓN DE LA PROPIEDAD.
EXTINCIÓN DEL DERECHO DE DOMINIO.
RECUPERACIÓN DE BALDÍOS.
REVERSIÓN DE BALDÍOS ADJUDICADOS.
FORMALIZACIÓN DE PREDIOS PRIVADOS.</t>
  </si>
  <si>
    <t>ASIGNACIÓN DE SUBSIDIO INTEGRAL DE REFORMA AGRARIA  SIRA</t>
  </si>
  <si>
    <t>ADJUDICACIÓN DE BALDÍOS</t>
  </si>
  <si>
    <t>ADJUDICACIÓN DE BIENES FISCALES PATRIMONIALES
ASIGNACIÓN DE SUBSIDIO INTEGRAL DE REFORMA AGRARIA SIRA
ADQUISICIÓN DE PREDIOS</t>
  </si>
  <si>
    <t>ADMINISTRACIÓN DE BALDÍOS
ADMINISTRACIÓN DEL FONDO NACIONAL AGRARIO</t>
  </si>
  <si>
    <t xml:space="preserve">CONSTRUCCIÓN DE SOLUCIONES DE SOFTWARE 
PARA LA ANT </t>
  </si>
  <si>
    <t>CONSTRUCCIÓN DE SOLUCIONES DE SOFTWARE PARA LA ANT</t>
  </si>
  <si>
    <t>CONTROL INTERNO DISCIPLINARIO</t>
  </si>
  <si>
    <t xml:space="preserve">ASESORÍA JURÍDICA </t>
  </si>
  <si>
    <t>REPRESENTACIÓN JURÍDICA</t>
  </si>
  <si>
    <t>ESTUDIO DE ANÁLISIS DE RIESGOS Y CONTROL</t>
  </si>
  <si>
    <t>GESTIÓN CONTRACTUAL</t>
  </si>
  <si>
    <t>CONTROL DE INVENTARIO, PLANTA Y EQUIPOS
FALTANTE O PÉRDIDA DE INVENTARIOS
MANTENIMIENTO DE BIENES Y SERVICIOS</t>
  </si>
  <si>
    <t>ADMINISTRACIÓN DE BIENES Y SERVICIOS GENERALES PARA EL FUNCIONAMIENTO DE LA ENTIDAD
MANTENIMIENTO DE BIENES Y SERVICIOS</t>
  </si>
  <si>
    <t>GESTIÓN DE VIÁTICOS Y/O GASTOS DE VIAJE Y PERMANENCIA</t>
  </si>
  <si>
    <t xml:space="preserve">GESTIÓN DOCUMENTAL </t>
  </si>
  <si>
    <t>GESTIÓN AMBIENTAL</t>
  </si>
  <si>
    <t>GESTIÓN DE EGRESOS
GESTIÓN CONTABLE</t>
  </si>
  <si>
    <t>GESTIÓN CONTABLE</t>
  </si>
  <si>
    <t>GESTIÓN DE INGRESOS Y CARTERA
GESTIÓN CONTABLE</t>
  </si>
  <si>
    <t>DESAGREGACIÓN Y ADMINISTRACIÓN  DEL PRESUPUESTO</t>
  </si>
  <si>
    <t>SEGUIMIENTO Y EVALUACIÓN A LA EJECUCIÓN PRESUPUESTAL</t>
  </si>
  <si>
    <t xml:space="preserve">LIBERACIÓN DE PRODUCTOS Y SERVICIOS, Y CONTROL DE SALIDAS NO CONFORMES </t>
  </si>
  <si>
    <t>1. Implementación del ordenamiento social de la propiedad rural a nivel nacional. 
6. Fortalecimiento del proceso de desarrollo y gestión de la arquitectura empresarial institucional nacional 
7. Mejoramiento capacidad de gestión administrativa de la agencia nacional de tierras nacional</t>
  </si>
  <si>
    <t xml:space="preserve">1. Implementación del ordenamiento social de la propiedad rural a nivel nacional. </t>
  </si>
  <si>
    <t xml:space="preserve">1. Implementación del ordenamiento social de la propiedad rural a nivel nacional. 
2. Implementación del programa de formalización de tierras y fomento al desarrollo rural para comunidades indígenas a nivel nacional 
3. Implementación del programa de formalización de tierras y fomento al desarrollo rural para comunidades negras a nivel nacional </t>
  </si>
  <si>
    <t xml:space="preserve">2. Implementación del programa de formalización de tierras y fomento al desarrollo rural para comunidades indígenas a nivel nacional 
3. Implementación del programa de formalización de tierras y fomento al desarrollo rural para comunidades negras a nivel nacional </t>
  </si>
  <si>
    <t xml:space="preserve">3. Implementación del programa de formalización de tierras y fomento al desarrollo rural para comunidades negras a nivel nacional </t>
  </si>
  <si>
    <t xml:space="preserve">1. Implementación del ordenamiento social de la propiedad rural a nivel nacional </t>
  </si>
  <si>
    <t xml:space="preserve">6. Fortalecimiento del proceso de desarrollo y gestión de la arquitectura empresarial institucional nacional </t>
  </si>
  <si>
    <t xml:space="preserve">4. Fortalecimiento gestión integral del fondo documental de la agencia nacional de tierras </t>
  </si>
  <si>
    <t xml:space="preserve">5. Adecuación y mejoramiento de la infraestructura física de la agencia nacional de tierras a nivel nacional </t>
  </si>
  <si>
    <t>CONSEJO DIRECTIVO DE LA AGENCIA NACIONAL DE TIERRAS</t>
  </si>
  <si>
    <t>EQUIPO COMPRA DE PREDIOS</t>
  </si>
  <si>
    <t>EQUIPO DE INICIATIVAS COMUNITARIAS DAE</t>
  </si>
  <si>
    <t>Los responsables del riesgo, deberán como primera línea de defensa reportar a la Oficina de Planeación la materialización del riesgo. De igual manera la Oficina de Planeación envía un recordatorio trimestral para la notificación de materialización del riesgo</t>
  </si>
  <si>
    <t>C 1.1</t>
  </si>
  <si>
    <t>C 1.2</t>
  </si>
  <si>
    <t>C 2.1</t>
  </si>
  <si>
    <t>C 2.2</t>
  </si>
  <si>
    <t>C 2.3</t>
  </si>
  <si>
    <t>C 3.1</t>
  </si>
  <si>
    <t>C 3.2</t>
  </si>
  <si>
    <t>C 4.1</t>
  </si>
  <si>
    <t>C 4.2</t>
  </si>
  <si>
    <t>C 5.1</t>
  </si>
  <si>
    <t>C 5.2</t>
  </si>
  <si>
    <t>C 6.1</t>
  </si>
  <si>
    <t>C 6.2</t>
  </si>
  <si>
    <t>C 6.3</t>
  </si>
  <si>
    <t>C 7.1</t>
  </si>
  <si>
    <t>C 7.2</t>
  </si>
  <si>
    <t>C 8.1</t>
  </si>
  <si>
    <t>C 8.2</t>
  </si>
  <si>
    <t>C 8.3</t>
  </si>
  <si>
    <t>C 9.1</t>
  </si>
  <si>
    <t>C 9.2</t>
  </si>
  <si>
    <t>C 10.1</t>
  </si>
  <si>
    <t>C 10.2</t>
  </si>
  <si>
    <t>C 11.1</t>
  </si>
  <si>
    <t>C 11.2</t>
  </si>
  <si>
    <t>C 12.1</t>
  </si>
  <si>
    <t>C 12.2</t>
  </si>
  <si>
    <t>C 13.1</t>
  </si>
  <si>
    <t>C 13.2</t>
  </si>
  <si>
    <t>C 13.3</t>
  </si>
  <si>
    <t>C 14.1</t>
  </si>
  <si>
    <t>C 14.2</t>
  </si>
  <si>
    <t>C 15.1</t>
  </si>
  <si>
    <t>C 15.2</t>
  </si>
  <si>
    <t>C 16.1</t>
  </si>
  <si>
    <t>C 16.2</t>
  </si>
  <si>
    <t>C 16.3</t>
  </si>
  <si>
    <t>C 17.1</t>
  </si>
  <si>
    <t>C 17.2</t>
  </si>
  <si>
    <t>C 18.1</t>
  </si>
  <si>
    <t>C 18.2</t>
  </si>
  <si>
    <t>C 19.1</t>
  </si>
  <si>
    <t>C 19.2</t>
  </si>
  <si>
    <t>C 19.3</t>
  </si>
  <si>
    <t>C 20.1</t>
  </si>
  <si>
    <t>C 20.2</t>
  </si>
  <si>
    <t>C 21.1</t>
  </si>
  <si>
    <t>C 21.2</t>
  </si>
  <si>
    <t>C 22.1</t>
  </si>
  <si>
    <t>C 22.2</t>
  </si>
  <si>
    <t>C 23.1</t>
  </si>
  <si>
    <t>C 23.2</t>
  </si>
  <si>
    <t>C 23.3</t>
  </si>
  <si>
    <t>C 23.4</t>
  </si>
  <si>
    <t>C 24.1</t>
  </si>
  <si>
    <t>C 24.2</t>
  </si>
  <si>
    <t>C 24.3</t>
  </si>
  <si>
    <t>C 25.1</t>
  </si>
  <si>
    <t>C 25.2</t>
  </si>
  <si>
    <t>C 25.3</t>
  </si>
  <si>
    <t>C 26.1</t>
  </si>
  <si>
    <t>C 26.2</t>
  </si>
  <si>
    <t>C 26.3</t>
  </si>
  <si>
    <t>C 27.1</t>
  </si>
  <si>
    <t>C 27.2</t>
  </si>
  <si>
    <t>C 28.1</t>
  </si>
  <si>
    <t>C 28.2</t>
  </si>
  <si>
    <t>C 29.1</t>
  </si>
  <si>
    <t>C 29.2</t>
  </si>
  <si>
    <t>C 29.3</t>
  </si>
  <si>
    <t>C 30.1</t>
  </si>
  <si>
    <t>C 30.2</t>
  </si>
  <si>
    <t>C 30.3</t>
  </si>
  <si>
    <t>C 30.4</t>
  </si>
  <si>
    <t>C 31.1</t>
  </si>
  <si>
    <t>C 31.2</t>
  </si>
  <si>
    <t>C 31.3</t>
  </si>
  <si>
    <t>C 32.1</t>
  </si>
  <si>
    <t>C 32.2</t>
  </si>
  <si>
    <t>C 32.3</t>
  </si>
  <si>
    <t>C 33.1</t>
  </si>
  <si>
    <t>C 33.2</t>
  </si>
  <si>
    <t>C 33.3</t>
  </si>
  <si>
    <t>C 34.1</t>
  </si>
  <si>
    <t>C 34.2</t>
  </si>
  <si>
    <t>C 36.1</t>
  </si>
  <si>
    <t>C 36.2</t>
  </si>
  <si>
    <t>C 39.1</t>
  </si>
  <si>
    <t>C 39.2</t>
  </si>
  <si>
    <t>C 39.3</t>
  </si>
  <si>
    <t>C 40.1</t>
  </si>
  <si>
    <t>C 40.2</t>
  </si>
  <si>
    <t>C 41.1</t>
  </si>
  <si>
    <t>C 41.2</t>
  </si>
  <si>
    <t>C 41.3</t>
  </si>
  <si>
    <t>C 42.1</t>
  </si>
  <si>
    <t>C 42.2</t>
  </si>
  <si>
    <t>C 42.3</t>
  </si>
  <si>
    <t>C 43.1</t>
  </si>
  <si>
    <t>C 43.2</t>
  </si>
  <si>
    <t>C 44.1</t>
  </si>
  <si>
    <t>C 44.2</t>
  </si>
  <si>
    <t>C 45.1</t>
  </si>
  <si>
    <t>C 45.2</t>
  </si>
  <si>
    <t>C 46.1</t>
  </si>
  <si>
    <t>C 46.2</t>
  </si>
  <si>
    <t>C 47.1</t>
  </si>
  <si>
    <t>C 47.2</t>
  </si>
  <si>
    <t>C 48.1</t>
  </si>
  <si>
    <t>C 48.2</t>
  </si>
  <si>
    <t>C 48.3</t>
  </si>
  <si>
    <t>C 49.1</t>
  </si>
  <si>
    <t>C 49.2</t>
  </si>
  <si>
    <t>C 50.1</t>
  </si>
  <si>
    <t>C 50.2</t>
  </si>
  <si>
    <t>C 50.3</t>
  </si>
  <si>
    <t>C 51.1</t>
  </si>
  <si>
    <t>C 51.2</t>
  </si>
  <si>
    <t>C 53.1</t>
  </si>
  <si>
    <t>C 53.2</t>
  </si>
  <si>
    <t>C 54.1</t>
  </si>
  <si>
    <t>C 54.2</t>
  </si>
  <si>
    <t>C 54.3</t>
  </si>
  <si>
    <t>C 55.1</t>
  </si>
  <si>
    <t>C 55.2</t>
  </si>
  <si>
    <t>C 55.3</t>
  </si>
  <si>
    <t>C 55.4</t>
  </si>
  <si>
    <t>C 56.1</t>
  </si>
  <si>
    <t>C 56.2</t>
  </si>
  <si>
    <t>C 56.3</t>
  </si>
  <si>
    <t>C 57.1</t>
  </si>
  <si>
    <t>C 57.2</t>
  </si>
  <si>
    <t>C 58.1</t>
  </si>
  <si>
    <t>C 58.2</t>
  </si>
  <si>
    <t>C 59.1</t>
  </si>
  <si>
    <t>C 59.2</t>
  </si>
  <si>
    <t>C 60.1</t>
  </si>
  <si>
    <t>C 60.2</t>
  </si>
  <si>
    <t>C 61.1</t>
  </si>
  <si>
    <t>C 62.1</t>
  </si>
  <si>
    <t>C 62.2</t>
  </si>
  <si>
    <t>C 63.1</t>
  </si>
  <si>
    <t>C 63.2</t>
  </si>
  <si>
    <t>C 64.1</t>
  </si>
  <si>
    <t>C 64.2</t>
  </si>
  <si>
    <t>C 65.1</t>
  </si>
  <si>
    <t>C 65.2</t>
  </si>
  <si>
    <t>C 65.3</t>
  </si>
  <si>
    <t>C 66.1</t>
  </si>
  <si>
    <t>C 66.2</t>
  </si>
  <si>
    <t>C 67.1</t>
  </si>
  <si>
    <t>C 67.2</t>
  </si>
  <si>
    <t>C 67.3</t>
  </si>
  <si>
    <t>C 68.1</t>
  </si>
  <si>
    <t>C 68.2</t>
  </si>
  <si>
    <t>C 69.1</t>
  </si>
  <si>
    <t>C 69.2</t>
  </si>
  <si>
    <t>C 70.1</t>
  </si>
  <si>
    <t>C 70.2</t>
  </si>
  <si>
    <t>C 72.1</t>
  </si>
  <si>
    <t>C 72.2</t>
  </si>
  <si>
    <t>C 73.1</t>
  </si>
  <si>
    <t>C 73.2</t>
  </si>
  <si>
    <t>C 73.3</t>
  </si>
  <si>
    <t>C 73.4</t>
  </si>
  <si>
    <t>C 74.1</t>
  </si>
  <si>
    <t>C 74.2</t>
  </si>
  <si>
    <t>C 74.3</t>
  </si>
  <si>
    <t>R 1</t>
  </si>
  <si>
    <t>R 2</t>
  </si>
  <si>
    <t>R 3</t>
  </si>
  <si>
    <t>R 4</t>
  </si>
  <si>
    <t>R 5</t>
  </si>
  <si>
    <t>R 6</t>
  </si>
  <si>
    <t>R 7</t>
  </si>
  <si>
    <t>R 8</t>
  </si>
  <si>
    <t>R 9</t>
  </si>
  <si>
    <t>R 10</t>
  </si>
  <si>
    <t>R 11</t>
  </si>
  <si>
    <t>R 12</t>
  </si>
  <si>
    <t>R 13</t>
  </si>
  <si>
    <t>R 14</t>
  </si>
  <si>
    <t>R 15</t>
  </si>
  <si>
    <t>R 16</t>
  </si>
  <si>
    <t>R 17</t>
  </si>
  <si>
    <t>R 18</t>
  </si>
  <si>
    <t>R 19</t>
  </si>
  <si>
    <t>R 20</t>
  </si>
  <si>
    <t>R 21</t>
  </si>
  <si>
    <t>R 22</t>
  </si>
  <si>
    <t>R 23</t>
  </si>
  <si>
    <t>R 24</t>
  </si>
  <si>
    <t>R 25</t>
  </si>
  <si>
    <t>R 26</t>
  </si>
  <si>
    <t>R 27</t>
  </si>
  <si>
    <t>R 28</t>
  </si>
  <si>
    <t>R 29</t>
  </si>
  <si>
    <t>R 30</t>
  </si>
  <si>
    <t>R 31</t>
  </si>
  <si>
    <t>R 32</t>
  </si>
  <si>
    <t>R 33</t>
  </si>
  <si>
    <t>R 34</t>
  </si>
  <si>
    <t>R 35</t>
  </si>
  <si>
    <t>R 36</t>
  </si>
  <si>
    <t>R 37</t>
  </si>
  <si>
    <t>R 38</t>
  </si>
  <si>
    <t>R 39</t>
  </si>
  <si>
    <t>R 40</t>
  </si>
  <si>
    <t>R 41</t>
  </si>
  <si>
    <t>R 42</t>
  </si>
  <si>
    <t>R 43</t>
  </si>
  <si>
    <t>R 44</t>
  </si>
  <si>
    <t>R 45</t>
  </si>
  <si>
    <t>R 46</t>
  </si>
  <si>
    <t>R 47</t>
  </si>
  <si>
    <t>R 48</t>
  </si>
  <si>
    <t>R 49</t>
  </si>
  <si>
    <t>R 50</t>
  </si>
  <si>
    <t>R 51</t>
  </si>
  <si>
    <t>R 52</t>
  </si>
  <si>
    <t>R 53</t>
  </si>
  <si>
    <t>R 54</t>
  </si>
  <si>
    <t>R 55</t>
  </si>
  <si>
    <t>R 56</t>
  </si>
  <si>
    <t>R 57</t>
  </si>
  <si>
    <t>R 58</t>
  </si>
  <si>
    <t>R 59</t>
  </si>
  <si>
    <t>R 60</t>
  </si>
  <si>
    <t>R 61</t>
  </si>
  <si>
    <t>R 62</t>
  </si>
  <si>
    <t>R 63</t>
  </si>
  <si>
    <t>R 64</t>
  </si>
  <si>
    <t>R 65</t>
  </si>
  <si>
    <t>R 66</t>
  </si>
  <si>
    <t>R 67</t>
  </si>
  <si>
    <t>R 68</t>
  </si>
  <si>
    <t>R 69</t>
  </si>
  <si>
    <t>R 70</t>
  </si>
  <si>
    <t>R 71</t>
  </si>
  <si>
    <t>R 72</t>
  </si>
  <si>
    <t>R 73</t>
  </si>
  <si>
    <t>R 74</t>
  </si>
  <si>
    <t>P 1.1</t>
  </si>
  <si>
    <t>P 1.2</t>
  </si>
  <si>
    <t>P 2.1</t>
  </si>
  <si>
    <t>P 2.2</t>
  </si>
  <si>
    <t>P 2.3</t>
  </si>
  <si>
    <t>P 3.1</t>
  </si>
  <si>
    <t>P 3.2</t>
  </si>
  <si>
    <t>P 4.1</t>
  </si>
  <si>
    <t>P 4.2</t>
  </si>
  <si>
    <t>P 5.1</t>
  </si>
  <si>
    <t>P 5.2</t>
  </si>
  <si>
    <t>P 6.1</t>
  </si>
  <si>
    <t>P 6.2</t>
  </si>
  <si>
    <t>P 6.3</t>
  </si>
  <si>
    <t>P 7.1</t>
  </si>
  <si>
    <t>P 7.2</t>
  </si>
  <si>
    <t>P 8.1</t>
  </si>
  <si>
    <t>P 8.2</t>
  </si>
  <si>
    <t>P 8.3</t>
  </si>
  <si>
    <t>P 9.1</t>
  </si>
  <si>
    <t>P 9.2</t>
  </si>
  <si>
    <t>P 10.1</t>
  </si>
  <si>
    <t>P 10.2</t>
  </si>
  <si>
    <t>P 11.1</t>
  </si>
  <si>
    <t>P 11.2</t>
  </si>
  <si>
    <t>P 12.1</t>
  </si>
  <si>
    <t>P 12.2</t>
  </si>
  <si>
    <t>P 13.1</t>
  </si>
  <si>
    <t>P 13.2</t>
  </si>
  <si>
    <t>P 13.3</t>
  </si>
  <si>
    <t>P 14.1</t>
  </si>
  <si>
    <t>P 14.2</t>
  </si>
  <si>
    <t>P 15.1</t>
  </si>
  <si>
    <t>P 15.2</t>
  </si>
  <si>
    <t>P 16.1</t>
  </si>
  <si>
    <t>P 16.2</t>
  </si>
  <si>
    <t>P 16.3</t>
  </si>
  <si>
    <t>P 17.1</t>
  </si>
  <si>
    <t>P 17.2</t>
  </si>
  <si>
    <t>P 18.1</t>
  </si>
  <si>
    <t>P 18.2</t>
  </si>
  <si>
    <t>P 19.1</t>
  </si>
  <si>
    <t>P 19.2</t>
  </si>
  <si>
    <t>P 19.3</t>
  </si>
  <si>
    <t>P 20.1</t>
  </si>
  <si>
    <t>P 20.2</t>
  </si>
  <si>
    <t>P 21.1</t>
  </si>
  <si>
    <t>P 21.2</t>
  </si>
  <si>
    <t>P 22.1</t>
  </si>
  <si>
    <t>P 22.2</t>
  </si>
  <si>
    <t>P 23.1</t>
  </si>
  <si>
    <t>P 23.2</t>
  </si>
  <si>
    <t>P 23.3</t>
  </si>
  <si>
    <t>P 23.4</t>
  </si>
  <si>
    <t>P 24.1</t>
  </si>
  <si>
    <t>P 24.2</t>
  </si>
  <si>
    <t>P 24.3</t>
  </si>
  <si>
    <t>P 25.1</t>
  </si>
  <si>
    <t>P 25.2</t>
  </si>
  <si>
    <t>P 25.3</t>
  </si>
  <si>
    <t>P 26.1</t>
  </si>
  <si>
    <t>P 26.2</t>
  </si>
  <si>
    <t>P 26.3</t>
  </si>
  <si>
    <t>P 27.1</t>
  </si>
  <si>
    <t>P 27.2</t>
  </si>
  <si>
    <t>P 28.1</t>
  </si>
  <si>
    <t>P 28.2</t>
  </si>
  <si>
    <t>P 29.1</t>
  </si>
  <si>
    <t>P 29.2</t>
  </si>
  <si>
    <t>P 29.3</t>
  </si>
  <si>
    <t>P 30.1</t>
  </si>
  <si>
    <t>P 30.2</t>
  </si>
  <si>
    <t>P 30.3</t>
  </si>
  <si>
    <t>P 30.4</t>
  </si>
  <si>
    <t>P 31.1</t>
  </si>
  <si>
    <t>P 31.2</t>
  </si>
  <si>
    <t>P 31.3</t>
  </si>
  <si>
    <t>P 32.1</t>
  </si>
  <si>
    <t>P 32.2</t>
  </si>
  <si>
    <t>P 32.3</t>
  </si>
  <si>
    <t>P 33.1</t>
  </si>
  <si>
    <t>P 33.2</t>
  </si>
  <si>
    <t>P 33.3</t>
  </si>
  <si>
    <t>P 34.1</t>
  </si>
  <si>
    <t>P 34.2</t>
  </si>
  <si>
    <t>P 35.1</t>
  </si>
  <si>
    <t>P 35.2</t>
  </si>
  <si>
    <t>P 36.1</t>
  </si>
  <si>
    <t>P 36.2</t>
  </si>
  <si>
    <t>P 37.1</t>
  </si>
  <si>
    <t>P 37.2</t>
  </si>
  <si>
    <t>P 38.1</t>
  </si>
  <si>
    <t>P 38.2</t>
  </si>
  <si>
    <t>P 39.1</t>
  </si>
  <si>
    <t>P 39.2</t>
  </si>
  <si>
    <t>P 39.3</t>
  </si>
  <si>
    <t>P 40.1</t>
  </si>
  <si>
    <t>P 40.2</t>
  </si>
  <si>
    <t>P 41.1</t>
  </si>
  <si>
    <t>P 41.2</t>
  </si>
  <si>
    <t>P 41.3</t>
  </si>
  <si>
    <t>P 42.1</t>
  </si>
  <si>
    <t>P 42.2</t>
  </si>
  <si>
    <t>P 42.3</t>
  </si>
  <si>
    <t>P 43.1</t>
  </si>
  <si>
    <t>P 43.2</t>
  </si>
  <si>
    <t>P 44.1</t>
  </si>
  <si>
    <t>P 44.2</t>
  </si>
  <si>
    <t>P 45.1</t>
  </si>
  <si>
    <t>P 45.2</t>
  </si>
  <si>
    <t>P 46.1</t>
  </si>
  <si>
    <t>P 46.2</t>
  </si>
  <si>
    <t>P 47.1</t>
  </si>
  <si>
    <t>P 47.2</t>
  </si>
  <si>
    <t>P 48.1</t>
  </si>
  <si>
    <t>P 48.2</t>
  </si>
  <si>
    <t>P 48.3</t>
  </si>
  <si>
    <t>P 49.1</t>
  </si>
  <si>
    <t>P 49.2</t>
  </si>
  <si>
    <t>P 50.1</t>
  </si>
  <si>
    <t>P 50.2</t>
  </si>
  <si>
    <t>P 50.3</t>
  </si>
  <si>
    <t>P 51.1</t>
  </si>
  <si>
    <t>P 51.2</t>
  </si>
  <si>
    <t>P 53.1</t>
  </si>
  <si>
    <t>P 53.2</t>
  </si>
  <si>
    <t>P 54.1</t>
  </si>
  <si>
    <t>P 54.2</t>
  </si>
  <si>
    <t>P 54.3</t>
  </si>
  <si>
    <t>P 55.1</t>
  </si>
  <si>
    <t>P 55.2</t>
  </si>
  <si>
    <t>P 55.3</t>
  </si>
  <si>
    <t>P 55.4</t>
  </si>
  <si>
    <t>P 56.1</t>
  </si>
  <si>
    <t>P 56.2</t>
  </si>
  <si>
    <t>P 56.3</t>
  </si>
  <si>
    <t>P 57.1</t>
  </si>
  <si>
    <t>P 57.2</t>
  </si>
  <si>
    <t>P 58.1</t>
  </si>
  <si>
    <t>P 58.2</t>
  </si>
  <si>
    <t>P 59.1</t>
  </si>
  <si>
    <t>P 59.2</t>
  </si>
  <si>
    <t>P 60.1</t>
  </si>
  <si>
    <t>P 60.2</t>
  </si>
  <si>
    <t>P 61.1</t>
  </si>
  <si>
    <t>P 62.1</t>
  </si>
  <si>
    <t>P 62.2</t>
  </si>
  <si>
    <t>P 63.1</t>
  </si>
  <si>
    <t>P 63.2</t>
  </si>
  <si>
    <t>P 64.1</t>
  </si>
  <si>
    <t>P 64.2</t>
  </si>
  <si>
    <t>P 65.1</t>
  </si>
  <si>
    <t>P 65.2</t>
  </si>
  <si>
    <t>P 65.3</t>
  </si>
  <si>
    <t>P 66.1</t>
  </si>
  <si>
    <t>P 66.2</t>
  </si>
  <si>
    <t>P 67.1</t>
  </si>
  <si>
    <t>P 67.2</t>
  </si>
  <si>
    <t>P 67.3</t>
  </si>
  <si>
    <t>P 68.1</t>
  </si>
  <si>
    <t>P 68.2</t>
  </si>
  <si>
    <t>P 69.1</t>
  </si>
  <si>
    <t>P 69.2</t>
  </si>
  <si>
    <t>P 70.1</t>
  </si>
  <si>
    <t>P 70.2</t>
  </si>
  <si>
    <t>P 71.1</t>
  </si>
  <si>
    <t>P 71.2</t>
  </si>
  <si>
    <t>P 72.1</t>
  </si>
  <si>
    <t>P 72.2</t>
  </si>
  <si>
    <t>P 73.1</t>
  </si>
  <si>
    <t>P 73.2</t>
  </si>
  <si>
    <t>P 73.3</t>
  </si>
  <si>
    <t>P 73.4</t>
  </si>
  <si>
    <t>P 74.1</t>
  </si>
  <si>
    <t>P 74.2</t>
  </si>
  <si>
    <t>P 74.3</t>
  </si>
  <si>
    <t>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t>
  </si>
  <si>
    <t>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t>
  </si>
  <si>
    <t>Posibilidad de afectación económica  presentando incrementos en los costos por la suspensión de la iniciativa cofinanciada debido a la falta de verificación de la capacidad operativa de los proveedores en la región</t>
  </si>
  <si>
    <t>Posibilidad de afectación económica  en los incrementos de los costos por el desarrollo del procedimiento y/o el cumplimiento a Fallos judiciales debido a falta de articulación entre los diversos actores que inciden en el procedimiento de compra directa de un predio y/o mejora</t>
  </si>
  <si>
    <t>Posibilidad de afectación económica en los costos de la ejecución de las actividades de la política de gobierno digital y arquitectura de TI  de la entidad por una ejecución inadecuada debido a inconsistencias presupuestales en la planeación de los proyectos PETI</t>
  </si>
  <si>
    <t>Posibilidad de afectación económica en los sobrecostos de la operación debido a las Inconsistencias de la información considerada para la programación de los municipios frente a la situación real del territorio</t>
  </si>
  <si>
    <t>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t>
  </si>
  <si>
    <t>Posibilidad de afectación económica en sobrecostos de operación debido a las situaciones de orden público sobrevinientes, que impidan desarrollar las actividades operativas en la formulación e implementación de POSPR en los municipios programados</t>
  </si>
  <si>
    <t>Posibilidad de afectación económica por multa y sanción del ente regulador debido al inadecuado seguimiento a la ejecución en las actividades desarrolladas por socios estratégicos y/u operadores de catastro en la formulación e implementación de POSPR</t>
  </si>
  <si>
    <t>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t>
  </si>
  <si>
    <t>Posibilidad de afectación económica en los costos que han sido definidos en los rubros presupuestales para los proyectos de desarrollo de software debido a la estimación errada para cada una de las etapas del ciclo de desarrollo de la solución</t>
  </si>
  <si>
    <t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t>
  </si>
  <si>
    <t>Posibilidad de afectación económica por errores en la liquidación de la nomina y presentando fallas en el pago debido al desconocimiento del reporte de novedades</t>
  </si>
  <si>
    <t>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t>
  </si>
  <si>
    <t>Posibilidad de afectación económica por costos en liquidación de contrato y pago de prestaciones de ley debido a demandas o reclamaciones judiciales por la constitución de dependencia, subordinación y horarios de la labor por parte del supervisor del contrato</t>
  </si>
  <si>
    <t>Posibilidad de afectación económica por generar incertidumbre en los estados financieros y/o posible apertura a procesos disciplinarios y/o sancionatorios debido falta de control y lineamientos en el manejo de los bienes de la Entidad</t>
  </si>
  <si>
    <r>
      <t xml:space="preserve">DESCRIPCIÓN DEL RIESGO
</t>
    </r>
    <r>
      <rPr>
        <sz val="12"/>
        <rFont val="Arial"/>
        <family val="2"/>
      </rPr>
      <t xml:space="preserve">
</t>
    </r>
    <r>
      <rPr>
        <sz val="10"/>
        <rFont val="Arial"/>
        <family val="2"/>
      </rPr>
      <t xml:space="preserve">Debe contener todos los detalles que sean necesarios y que sea fácil de entender tanto para el líder del proceso como para personas ajenas al proceso. Se propone una estructura que facilita su redacción y claridad que inicia con la frase </t>
    </r>
    <r>
      <rPr>
        <b/>
        <i/>
        <sz val="10"/>
        <rFont val="Arial"/>
        <family val="2"/>
      </rPr>
      <t>"POSIBILIDAD DE"</t>
    </r>
    <r>
      <rPr>
        <b/>
        <sz val="12"/>
        <rFont val="Arial"/>
        <family val="2"/>
      </rPr>
      <t xml:space="preserve"> y unir con conectores la redacción
</t>
    </r>
    <r>
      <rPr>
        <sz val="12"/>
        <rFont val="Arial"/>
        <family val="2"/>
      </rPr>
      <t>¿CÓMO SUCEDE EL IMPACTO?:  ¿qué consecuencia tiene?; Causa inmediata: circunstancia o situación más evidente sobre las cuales se presenta el riesgo, la misma no constituyen la causa principal o base para que se presente el riesgo.
¿PORQUÉ OCURRE? :Causa raíz: es la causa principal o básica, corresponde a las razón (es) por la cual se puede presentar el riesgo, es la base para la definición de los controles en la etapa de valoración del riesgo.</t>
    </r>
  </si>
  <si>
    <t xml:space="preserve">DESCRIPCIÓN DEL RIESGO
</t>
  </si>
  <si>
    <r>
      <rPr>
        <b/>
        <sz val="12"/>
        <rFont val="Arial"/>
        <family val="2"/>
      </rPr>
      <t xml:space="preserve">DISEÑO DE CONTROL
</t>
    </r>
    <r>
      <rPr>
        <b/>
        <sz val="12"/>
        <color theme="8"/>
        <rFont val="Arial"/>
        <family val="2"/>
      </rPr>
      <t xml:space="preserve">
</t>
    </r>
    <r>
      <rPr>
        <sz val="12"/>
        <rFont val="Arial"/>
        <family val="2"/>
      </rPr>
      <t xml:space="preserve">1. El responsable del riesgo puede diseñar un control (Preventivo, Detectivo o Correctivo) para mitigar la materialización del riesgo, si la valoración del Riesgo Inherente presenta como tratamiento ACEPTAR
2. Se propone al responsable del riesgo, </t>
    </r>
    <r>
      <rPr>
        <b/>
        <sz val="12"/>
        <rFont val="Arial"/>
        <family val="2"/>
      </rPr>
      <t>diseñar como mínimo un control Preventivo o Detectivo y un control Correctivo</t>
    </r>
    <r>
      <rPr>
        <sz val="12"/>
        <rFont val="Arial"/>
        <family val="2"/>
      </rPr>
      <t xml:space="preserve">, para reducir de manera más efectiva la probabilidad e impacto  del riesgo
</t>
    </r>
    <r>
      <rPr>
        <sz val="12"/>
        <color rgb="FF0070C0"/>
        <rFont val="Arial"/>
        <family val="2"/>
      </rPr>
      <t xml:space="preserve">3. </t>
    </r>
    <r>
      <rPr>
        <sz val="12"/>
        <rFont val="Arial"/>
        <family val="2"/>
      </rPr>
      <t>Cada riesgo puede contener hasta tres (3) controles, basándose en el trabajo histórico de diseño de controles</t>
    </r>
    <r>
      <rPr>
        <sz val="12"/>
        <color rgb="FFC00000"/>
        <rFont val="Arial"/>
        <family val="2"/>
      </rPr>
      <t xml:space="preserve">
</t>
    </r>
  </si>
  <si>
    <t>VALORACIÓN DEL DISEÑO DEL CONTROL
Atributos de Eficiencia y Atributos de información</t>
  </si>
  <si>
    <r>
      <rPr>
        <b/>
        <sz val="12"/>
        <rFont val="Arial"/>
        <family val="2"/>
      </rPr>
      <t xml:space="preserve">ANÁLISIS DEL RIESGO INHERENTE
</t>
    </r>
    <r>
      <rPr>
        <sz val="12"/>
        <rFont val="Arial"/>
        <family val="2"/>
      </rPr>
      <t xml:space="preserve">Valoración que realiza el responsable del riesgo, señalando:
1. Frecuencia con la cual se realiza la acción por año
2. Señalando el criterio de impacto
     Si el impacto identificado para el riesgo es </t>
    </r>
    <r>
      <rPr>
        <b/>
        <sz val="12"/>
        <rFont val="Arial"/>
        <family val="2"/>
      </rPr>
      <t>"Afectación económica"</t>
    </r>
    <r>
      <rPr>
        <sz val="12"/>
        <rFont val="Arial"/>
        <family val="2"/>
      </rPr>
      <t xml:space="preserve">, debe señalar en valores económicos
     Si el impacto identificado para el riesgo es </t>
    </r>
    <r>
      <rPr>
        <b/>
        <sz val="12"/>
        <rFont val="Arial"/>
        <family val="2"/>
      </rPr>
      <t>"Reputacional"</t>
    </r>
    <r>
      <rPr>
        <sz val="12"/>
        <rFont val="Arial"/>
        <family val="2"/>
      </rPr>
      <t>, debe señalan en valores cualitativos</t>
    </r>
    <r>
      <rPr>
        <b/>
        <sz val="12"/>
        <rFont val="Arial"/>
        <family val="2"/>
      </rPr>
      <t xml:space="preserve">
</t>
    </r>
    <r>
      <rPr>
        <b/>
        <sz val="12"/>
        <color rgb="FFC00000"/>
        <rFont val="Arial"/>
        <family val="2"/>
      </rPr>
      <t xml:space="preserve">
</t>
    </r>
    <r>
      <rPr>
        <sz val="12"/>
        <rFont val="Arial"/>
        <family val="2"/>
      </rPr>
      <t xml:space="preserve">Cuando en la columna N </t>
    </r>
    <r>
      <rPr>
        <b/>
        <sz val="12"/>
        <rFont val="Arial"/>
        <family val="2"/>
      </rPr>
      <t>OPCIÓN DE MANEJO</t>
    </r>
    <r>
      <rPr>
        <sz val="12"/>
        <rFont val="Arial"/>
        <family val="2"/>
      </rPr>
      <t xml:space="preserve"> (tratamiento), aparezca el termino - </t>
    </r>
    <r>
      <rPr>
        <b/>
        <sz val="12"/>
        <rFont val="Arial"/>
        <family val="2"/>
      </rPr>
      <t>ACEPTAR</t>
    </r>
    <r>
      <rPr>
        <sz val="12"/>
        <rFont val="Arial"/>
        <family val="2"/>
      </rPr>
      <t xml:space="preserve"> -, el responsable del riesgo tiene la </t>
    </r>
    <r>
      <rPr>
        <b/>
        <sz val="12"/>
        <rFont val="Arial"/>
        <family val="2"/>
      </rPr>
      <t>OPCIÓN</t>
    </r>
    <r>
      <rPr>
        <sz val="12"/>
        <rFont val="Arial"/>
        <family val="2"/>
      </rPr>
      <t xml:space="preserve"> de crear control para fortalecer el proceso y mitigar de forma más adecuada la materialización del riesgo</t>
    </r>
  </si>
  <si>
    <t>Inicia con el análisis de la ruta jurídica y termina con la decisión final del expediente</t>
  </si>
  <si>
    <t>Inicia con la información recibida por los diferentes modelos de atención e informes de seguimiento de las distintas adjudicaciones realizadas y finaliza con la administración del Fondo Nacional Agrario y baldíos, realización de mecanismos de administración, constitución y delimitación de zonas de reservas, protección de territorios encestarles de comunidades indígenas, revocatoria del acto de adjudicación y limitaciones a la propiedad</t>
  </si>
  <si>
    <t xml:space="preserve">Inicia con la planeación, selección y vinculación del personal idóneo, competente y con las habilidades requeridas; y termina con el retiro del servidor público </t>
  </si>
  <si>
    <t xml:space="preserve">Desde la recepción de los bienes y servicios, hasta la disposición final de los bienes y el recibido a satisfacción de los servicios
</t>
  </si>
  <si>
    <t>Desde el entendimiento estratégico (planes de acción GEL e Institucional PETI),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t>
  </si>
  <si>
    <t>Establecer lineamientos para la comunicación y coordinación intra e interinstitucional, que proporcione a los grupos de interés información veraz, objetiva y oportuna de la misión, s y gestión de la Agencia Nacional de Tierras</t>
  </si>
  <si>
    <t>Definir e implementar políticas, lineamientos, modelos y estándares de gestión, manejo, control y análisis de la Información, asegurando su confiabilidad y alineación de los s estratégicos de TI con los s estratégicos institucionales y sectoriales para el logro del ordenamiento social de la propiedad rural</t>
  </si>
  <si>
    <t>DEL PROCESO</t>
  </si>
  <si>
    <t>Posibilidad de pérdida reputacional en la imagen institucional en los grupo de interés por que los canales de comunicación no son efectivos y su es limitado</t>
  </si>
  <si>
    <t>Desde la asesoría jurídica al Director y demás dependencias, hasta las actuaciones judiciales tendientes a la debida defensa de los intereses de la entidad</t>
  </si>
  <si>
    <t xml:space="preserve">Desde la verificación de los documentos de liquidación, hasta la liquidación del contrato </t>
  </si>
  <si>
    <t>Adelantar las diferentes acciones necesarias para la administración de los bienes fiscales patrimoniales de la Agencia y las tierras baldías de la Nación, conforme a la vocación productiva y uso del suelo, promoviendo las condiciones socioeconómicas y ambientales del territorio</t>
  </si>
  <si>
    <t>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t>
  </si>
  <si>
    <t>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t>
  </si>
  <si>
    <t>Asesorar y dar soporte jurídico a las diferentes dependencias, a través de la emisión de conceptos y demás soportes legales que sean necesarios, así como realizar todas las actuaciones tendientes a la debida defensa de los intereses de la entidad</t>
  </si>
  <si>
    <t>Adelantar la adquisición de bienes y/o servicios de la Agencia a través de los mecanismos definidos para la selección, elaboración, celebración, formalización, ejecución, terminación y/o liquidación de los contratos</t>
  </si>
  <si>
    <t>Gestionar la Administración y mantenimiento de bienes y servicios necesarios para la ejecución de los procesos de la
entidad</t>
  </si>
  <si>
    <t>Número de eventos
Evento= es un riesgo materializado</t>
  </si>
  <si>
    <t>Frecuencia del Riesgo
Número de veces que se realiza la acción</t>
  </si>
  <si>
    <t>Frecuencia</t>
  </si>
  <si>
    <t>Criterios de impacto</t>
  </si>
  <si>
    <t>Zona de Riesgo Inherente</t>
  </si>
  <si>
    <t>OPCIÓN DE MANEJO</t>
  </si>
  <si>
    <t>RESPONSABLE DE LA ACTIVIDAD DE CONTROL</t>
  </si>
  <si>
    <t xml:space="preserve">Tipo de Control </t>
  </si>
  <si>
    <t>Afectación</t>
  </si>
  <si>
    <t>Implementación</t>
  </si>
  <si>
    <t>Documentación</t>
  </si>
  <si>
    <t>Evidencia</t>
  </si>
  <si>
    <t>Probabilidad Residual</t>
  </si>
  <si>
    <t>Impacto Residual</t>
  </si>
  <si>
    <t>Zona de Riesgo Final</t>
  </si>
  <si>
    <t>Desempeño del Control</t>
  </si>
  <si>
    <t>Revisión del Control</t>
  </si>
  <si>
    <t>Tomar decisiones incorrectas en los procesos agrarios y la formalización de la propiedad privada rural (zonas no focalizadas)</t>
  </si>
  <si>
    <t>Tomar decisiones incorrectas en los procesos agrarios y la formalización de la propiedad privada rural (zonas focalizadas)</t>
  </si>
  <si>
    <t>CRITERIOS PARA LA METODOLOGÍA DE ADMINISTRACIÓN DE RIESGOS DE GESTIÓN EN LA AGENCIA NACIONAL DE TIERRAS</t>
  </si>
  <si>
    <t>La versión completa de la POLÍTICA DE ADMINISTRACIÓN DEL RIESGO puede ser consulta en la siguiente URL:</t>
  </si>
  <si>
    <r>
      <rPr>
        <b/>
        <sz val="12"/>
        <rFont val="Arial"/>
        <family val="2"/>
      </rPr>
      <t>Línea Estratégica</t>
    </r>
    <r>
      <rPr>
        <sz val="12"/>
        <rFont val="Arial"/>
        <family val="2"/>
      </rPr>
      <t xml:space="preserve">: define el marco general para la Administración del riesgo, controla y supervisa su cumplimiento. Está a cargo de la Dirección General, del Comité de Coordinación del Sistema de Control Interno y del Comité Institucional de Gestión y Desempeño, como se describe a continuación:
Dirección General: Aprobar la Política de Riesgos de la Entidad y sus modificaciones en el marco de las sesiones del Comité Institucional de Coordinación de Control Interno. Dirigir el Sistema de Control Interno de la Agencia y apoyar el desarrollo y sostenimiento del Sistema Integrado de Gestión Institucional. 
Comité Institucional de Coordinación de Control Interno: Someter a aprobación del representante legal la política de Administración del Riesgo y hacer seguimiento, en especial a la prevención y detección de fraude y mala conducta; en el marco de la evaluación y fortalecimiento del Sistema de Control Interno.
Comité Institucional de Gestión y Desempeño: Aprobar, hacer seguimiento y asegurar la implementación y operación del Modelo Estándar de Control Interno – MECI; en el marco de la administración del Modelo Integrado de Planeación y Gestión – MIPG.
</t>
    </r>
    <r>
      <rPr>
        <b/>
        <sz val="12"/>
        <rFont val="Arial"/>
        <family val="2"/>
      </rPr>
      <t>Primera línea de defensa</t>
    </r>
    <r>
      <rPr>
        <sz val="12"/>
        <rFont val="Arial"/>
        <family val="2"/>
      </rPr>
      <t xml:space="preserve">: realiza el control y administración del riesgo mediante su identificación, análisis, valoración, monitoreo e implementación de acciones de mejora. Está a cargo de los jefes de oficinas, directores técnicos, subdirectores y líderes de los equipos, procesos, programas y proyectos de la entidad. 
Dependencias y equipos de trabajo: en los niveles central y territorial (UGT), los funcionarios, contratistas y otros colaboradores son responsables de sus actividades cumpliendo a cabalidad lo establecido en los procedimientos documentados, así como de monitorear, detectar y reportar oportunamente la materialización de sus riesgos.
Adicionalmente, los jefes de oficinas, directores técnicos, subdirectores y líderes de los equipos, son responsables de orientar y supervisar la adecuada ejecución de las actividades de control, el desarrollo e implementación de políticas y procedimientos internos, a cargo de sus equipos de trabajo, así mismo asegurar que sean compatibles con las metas y objetivos de la entidad y promover las acciones de mejoramiento correspondientes.
</t>
    </r>
    <r>
      <rPr>
        <b/>
        <sz val="12"/>
        <rFont val="Arial"/>
        <family val="2"/>
      </rPr>
      <t>Segunda línea de defensa</t>
    </r>
    <r>
      <rPr>
        <sz val="12"/>
        <rFont val="Arial"/>
        <family val="2"/>
      </rPr>
      <t xml:space="preserve">: asegura que los controles y los procesos de gestión de riesgos implementados por la primera línea de defensa estén diseñados apropiadamente y funcionen como se pretende. Está a cargo de los servidores que tienen responsabilidades directas en la administración del riesgo, como el jefe de la Oficina de Planeación, el jefe de la Oficina del Inspector de la Gestión de Tierras, el Subdirector de Sistemas de Información de Tierras, los líderes de planes transversales, los coordinadores de otros sistemas de gestión de la entidad, Comités de contratación, entre otros. 
Oficina de Planeación: Elaborar la propuesta de la política, establecer el procedimiento y los instrumentos para la Administración del riesgo; coordinar su implementación e informa al menos una vez al año a la Línea estratégica sobre los principales riesgos de la Entidad y los planes de tratamiento adoptados. 
Oficina Inspector de la Gestión de Tierras: Monitorear el cumplimiento de la estrategia definida para la gestión del riesgo de corrupción, proponer mecanismos de mejora; informa a la Presidencia de la República y a la Dirección General sobre el cumplimiento de la política y del procedimiento de gestión de riesgos y oportunidades enfocado al plan anticorrupción y de atención al ciudadano.
Subdirección de Sistemas de Información de Tierras: Monitorear el cumplimiento de los planes y procedimientos definidos para la administración de los riesgos de seguridad de la información, como trabajo preliminar e insumo para la formulación de los Planes Institucionales Transversales:
 	Plan Estratégico de Tecnologías de la Información y las Comunicaciones PETI
 	Plan de Tratamiento de Riesgos de Seguridad y Privacidad de la Información
 	Plan de Seguridad y Privacidad de la Información
</t>
    </r>
    <r>
      <rPr>
        <b/>
        <sz val="12"/>
        <rFont val="Arial"/>
        <family val="2"/>
      </rPr>
      <t>Tercera línea de defensa</t>
    </r>
    <r>
      <rPr>
        <sz val="12"/>
        <rFont val="Arial"/>
        <family val="2"/>
      </rPr>
      <t xml:space="preserve">: proporciona el aseguramiento de los riesgos basado en la auditoría interna, y su alcance de independencia es más amplio porque sus reportes se dirigen a la Dirección de la ANT y Organismos de Control del Estado.
Oficina de Control Interno: ejerciendo un rol de tercera línea de defensa, la Oficina de Control Interno, con independencia verifica y evalúa la funcionalidad, operatividad, alcance y aplicación del modelo de gestión de riesgos. </t>
    </r>
  </si>
  <si>
    <t>Tratamiento de riesgos</t>
  </si>
  <si>
    <r>
      <rPr>
        <b/>
        <sz val="12"/>
        <rFont val="Arial"/>
        <family val="2"/>
      </rPr>
      <t>TIPO DE RIESGO</t>
    </r>
    <r>
      <rPr>
        <b/>
        <sz val="10"/>
        <rFont val="Arial"/>
        <family val="2"/>
      </rPr>
      <t xml:space="preserve">
Se escoge el tipo de riesgo determinado con la metodología anterior, en caso de ser un nuevo riesgo, escoger el tipo con base a las descripciones presentadas a continuación:
Estratégicos: </t>
    </r>
    <r>
      <rPr>
        <sz val="10"/>
        <rFont val="Arial"/>
        <family val="2"/>
      </rPr>
      <t xml:space="preserve">Posibilidad de ocurrencia de eventos que afecten los objetivos estratégicos de la organización pública y por tanto impactan toda la entidad
</t>
    </r>
    <r>
      <rPr>
        <b/>
        <sz val="10"/>
        <rFont val="Arial"/>
        <family val="2"/>
      </rPr>
      <t xml:space="preserve">
Gerenciales: </t>
    </r>
    <r>
      <rPr>
        <sz val="10"/>
        <rFont val="Arial"/>
        <family val="2"/>
      </rPr>
      <t xml:space="preserve">Posibilidad de ocurrencia de eventos que afecten los procesos gerenciales y/o la alta dirección
</t>
    </r>
    <r>
      <rPr>
        <b/>
        <sz val="10"/>
        <rFont val="Arial"/>
        <family val="2"/>
      </rPr>
      <t xml:space="preserve">
Operativos: </t>
    </r>
    <r>
      <rPr>
        <sz val="10"/>
        <rFont val="Arial"/>
        <family val="2"/>
      </rPr>
      <t xml:space="preserve">Posibilidad de ocurrencia de eventos que afecten los procesos misionales de la entidad
</t>
    </r>
    <r>
      <rPr>
        <b/>
        <sz val="10"/>
        <rFont val="Arial"/>
        <family val="2"/>
      </rPr>
      <t xml:space="preserve">
Financieros: </t>
    </r>
    <r>
      <rPr>
        <sz val="10"/>
        <rFont val="Arial"/>
        <family val="2"/>
      </rPr>
      <t>Posibilidad de ocurrencia de eventos que afecten los estados financieros y todas aquellas áreas involucradas con el proceso financiero como presupuesto, tesorería, contabilidad, cartera, central de cuentas, costos, etc.</t>
    </r>
    <r>
      <rPr>
        <b/>
        <sz val="10"/>
        <rFont val="Arial"/>
        <family val="2"/>
      </rPr>
      <t xml:space="preserve">
Tecnológicos: </t>
    </r>
    <r>
      <rPr>
        <sz val="10"/>
        <rFont val="Arial"/>
        <family val="2"/>
      </rPr>
      <t xml:space="preserve">Posibilidad de ocurrencia de eventos que afecten la totalidad o parte de la infraestructura tecnológica (hardware, software, redes, etc.) de una entidad.
</t>
    </r>
    <r>
      <rPr>
        <b/>
        <sz val="10"/>
        <rFont val="Arial"/>
        <family val="2"/>
      </rPr>
      <t xml:space="preserve">
De Cumplimiento: </t>
    </r>
    <r>
      <rPr>
        <sz val="10"/>
        <rFont val="Arial"/>
        <family val="2"/>
      </rPr>
      <t>Posibilidad de ocurrencia de eventos que afecten la situación jurídica o contractual de la organización debido a su incumplimiento o desacato a la normatividad legal y las obligaciones contractuales</t>
    </r>
    <r>
      <rPr>
        <b/>
        <sz val="10"/>
        <rFont val="Arial"/>
        <family val="2"/>
      </rPr>
      <t xml:space="preserve">
De imagen: </t>
    </r>
    <r>
      <rPr>
        <sz val="10"/>
        <rFont val="Arial"/>
        <family val="2"/>
      </rPr>
      <t xml:space="preserve">Posibilidad de ocurrencia de un evento que afecte la imagen, buen nombre o reputación de una organización ante sus clientes y partes interesadas
</t>
    </r>
    <r>
      <rPr>
        <b/>
        <sz val="10"/>
        <rFont val="Arial"/>
        <family val="2"/>
      </rPr>
      <t xml:space="preserve">
Satisfacción del cliente:</t>
    </r>
    <r>
      <rPr>
        <sz val="10"/>
        <rFont val="Arial"/>
        <family val="2"/>
      </rPr>
      <t xml:space="preserve"> Posibilidad de ocurrencia de un servicio o producto afecte la integridad, bienestar o seguridad de un cliente o usuario </t>
    </r>
  </si>
  <si>
    <r>
      <t xml:space="preserve">PLAN DE ACCIÓN
</t>
    </r>
    <r>
      <rPr>
        <sz val="12"/>
        <rFont val="Arial"/>
        <family val="2"/>
      </rPr>
      <t xml:space="preserve">
</t>
    </r>
    <r>
      <rPr>
        <sz val="10"/>
        <rFont val="Arial"/>
        <family val="2"/>
      </rPr>
      <t>Se relaciona el riesgo con el Plan o Planes de Acción del año vigente</t>
    </r>
    <r>
      <rPr>
        <b/>
        <sz val="10"/>
        <rFont val="Arial"/>
        <family val="2"/>
      </rPr>
      <t xml:space="preserve"> que tenga incidencia:</t>
    </r>
    <r>
      <rPr>
        <sz val="10"/>
        <rFont val="Arial"/>
        <family val="2"/>
      </rPr>
      <t xml:space="preserve">
1. Implementación del ordenamiento social de la propiedad rural a nivel nacional. 
2. Implementación del programa de formalización de tierras y fomento al desarrollo rural para comunidades indígenas a nivel nacional 
3. Implementación del programa de formalización de tierras y fomento al desarrollo rural para comunidades negras a nivel nacional 
4. Fortalecimiento gestión integral del fondo documental de la agencia nacional de tierras 
5. Adecuación y mejoramiento de la infraestructura física de la agencia nacional de tierras a nivel nacional 
6. Fortalecimiento del proceso de desarrollo y gestión de la arquitectura empresarial institucional nacional 
7. Mejoramiento capacidad de gestión administrativa de la agencia nacional de tierras nacional</t>
    </r>
  </si>
  <si>
    <t>Incumplimiento  de adquisición de predios en el marco de Políticas del Gobierno</t>
  </si>
  <si>
    <t>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t>
  </si>
  <si>
    <t>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t>
  </si>
  <si>
    <t>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t>
  </si>
  <si>
    <t>Posibilidad de pérdida reputacional en la imagen institucional secundario a peticiones, quejas y/o reclamos de la comunidad y por incumplimiento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t>
  </si>
  <si>
    <t>ADMINISTRACIÓN DE TIERRAS</t>
  </si>
  <si>
    <t>Posibilidad de pérdida reputacional en la imagen institucional debido  a falta de ejecución de las actividades y de recursos para el Plan Estratégico de Talento Humano</t>
  </si>
  <si>
    <t>Posibilidad de pérdida reputacional en la imagen interna de Control Interno Disciplinario de la Oficina Jurídica por falta de impulso procesal en los expedientes a prescribir</t>
  </si>
  <si>
    <t>Posibilidad de pérdida reputacional en la imagen interna de Control Interno Disciplinario de la Oficina Jurídica por falta de impulso procesal en los expedientes a caducar</t>
  </si>
  <si>
    <t>Posibilidad de pérdida reputacional en la imagen interna de Control Interno Disciplinario de la Oficina Jurídica por el indebido tramite de los expedientes en gestión documental</t>
  </si>
  <si>
    <t>Posibilidad de pérdida reputacional en la imagen institucional interna y externa por falta de razonabilidad y búsqueda de unificación de criterios o línea de interpretación para la toma de decisiones</t>
  </si>
  <si>
    <t>Posibilidad de pérdida reputacional en la imagen de entidad por interpretaciones variadas a la normatividad y vacíos jurídicos que podrían generar la toma de decisiones erróneas</t>
  </si>
  <si>
    <t>Legalización de comisión o viáticos sin el cumplimiento de requisitos</t>
  </si>
  <si>
    <t>Posibilidad de pérdida reputacional en la imagen institucional ante los grupos de interés debido a la falta de control para los lineamientos de manejo y de conservación en documentos</t>
  </si>
  <si>
    <t>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t>
  </si>
  <si>
    <t>Posibilidad de pérdida reputacional derivando en acciones jurídicas en contra de la entidad debido a los vencimientos de términos debido a personal insuficiente para atender la alta demanda y la inexactitud o complejidad de la solicitud del expediente o información por parte de la dependencia</t>
  </si>
  <si>
    <t>Posibilidad de afectación económica por reducción en la asignación del presupuesto de la vigencia debido un mal seguimiento y control de la reserva constituida por parte de los supervisores de los contratos</t>
  </si>
  <si>
    <t>Posibilidad de afectación económica por la limitación en la ejecución para los  objetivos planteados en el rubro de funcionamiento del presupuesto debido a que no se cumple con una actividad de planeación de las actividades a desarrollar en una vigencia</t>
  </si>
  <si>
    <t>Posibilidad de afectación económica en sanciones disciplinarias y hallazgos en los entes de control por una mala interpretación de las solicitudes</t>
  </si>
  <si>
    <t>AUDITORÍA INTERNA: ASEGURAMIENTO Y CONSULTA</t>
  </si>
  <si>
    <t>CONSOLIDACIÓN Y SEGUIMIENTO A PLANES DE MEJORAMIENTO</t>
  </si>
  <si>
    <t>Posibilidad de afectación económica por sanciones legales por entes de control debido al desconocimiento e incumplimiento de la normatividad ambiental aplicable</t>
  </si>
  <si>
    <t>Posibilidad de afectación económica por sanciones legales por entes de control debido al desconocimiento de la normatividad ambiental y la insuficiencia de recursos físicos, financieros y de talento humanos</t>
  </si>
  <si>
    <t>Posibilidad de afectación económica por sanciones legales por entes de control debido a la disposición incorrecta para los residuos ordinarios de acuerdo con las prácticas establecidas en la entidad</t>
  </si>
  <si>
    <t>Posibilidad de afectación económica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t>
  </si>
  <si>
    <t>Posibilidad de afectación económica por sanción del Ministerio de Hacienda debido al  el envío inoportuno y/o inexacto de las solicitudes de pago a la Subdirección Administrativa y Financiera por parte de los supervisores de los contratos</t>
  </si>
  <si>
    <t>Posibilidad de afectación económica por sanciones legales por entes de control debido al desconocimiento en la normatividad ambiental aplicable</t>
  </si>
  <si>
    <t xml:space="preserve">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t>
  </si>
  <si>
    <t>Posibilidad de afectación económica por sobrecostos en mantenimientos debido a la falta de control en la implementación de mantenimientos de acuerdo a sus fichas técnicas</t>
  </si>
  <si>
    <t>Dirección de Acceso a Tierras reduce la posibilidad de avanzar en procesos de compra dirigidos a predios que no cumplan requisitos técnicos. a través del diligenciamiento de la forma ACCTI-F-022 donde se realiza un estudio complementario de títulos, confrontando la información del expediente con la obtenida en la visita técnica.</t>
  </si>
  <si>
    <t>Dirección de Acceso a Tierras subsana los requisitos de predios cuyas ofertas no son viables y/o que no cumplen con los requisitos técnicos  a través de gestiones ante la Oficina de Planeación de la ANT y de ser necesario frente al ministerio de Hacienda, solicitando la ampliación presupuestal, y/o estudiando la posibilidad de adquisición de predios aledaños que cumplan las expectativas de los compromisos adquiridos soportando con los expedientes incluyendo, la documentación pertinente.</t>
  </si>
  <si>
    <t>Subdirección de Acceso a Tierras en Zonas Focalizadas verifica las condiciones (del aspirante y su cónyuge o compañero(a)) bajo las cuales se realizaron las adjudicaciones, al uno por ciento (1%) trimestralmente del Subsidio -SIRA-, conforme a los artículos 8 y 9 del Acuerdo 005 de 2016 y/o a lo establecido en cumplimiento al fallo judicial. a través del acta de verificación y sus anexos donde se consulta la forma solicitud de inscripción única, los documentos soporte allegados por el postulante y las bases de datos como: DIAN, Policía Nacional, SISBÉN, RUV, RUES, Procuraduría General de la Nación, Contraloría General de la República, ANT- Histórico, CNSC y/o SIGEP y las demás que se consideren necesarias</t>
  </si>
  <si>
    <t>Subdirección de Acceso a Tierras en Zonas Focalizadas verifica el uno por ciento (1%) de los predios con postulaciones activas trimestralmente a través del acta de verificación y sus anexos donde se validan los requisitos jurídicos, técnicos y ambientales de acuerdo con lo descrito en el procedimiento MATERIALIZACIÓN DEL SUBSIDIO – ADQUISICIÓN DEL PREDIO ACCTI-P-016, vigente</t>
  </si>
  <si>
    <t>Subdirección de Acceso a Tierras en Zonas Focalizadas asegura el cumplimiento de los requisitos para ser sujeto de reforma agraria y los requisitos ambientales, sociales, de infraestructura y técnicas del predio, en el marco de la Ley 160/94 a través del acta de verificación y sus anexos donde se validan los requisitos jurídicos, técnicos y ambientales de acuerdo con lo descrito en el procedimiento ACCTI-P-003 Adjudicación de baldíos a persona natural (ley 160/94), a través de la ACCTI-F-026 FORMA REVISIÓN JURÍDICA</t>
  </si>
  <si>
    <t>Subdirección de Acceso a Tierras en Zonas Focalizadas asegura el cumplimiento de los requisitos para ser sujeto de reforma agraria y los requisitos ambientales, sociales, de infraestructura y técnicas del predio, en el marco del Decreto Ley 902/2017 a través del acta de verificación y sus anexos donde se validan los requisitos jurídicos, técnicos y ambientales de acuerdo con lo descrito en el procedimiento ACCTI-P-020 Único en municipios focalizados, a través de la forma POSPR-F-015 INFORME TÉCNICO JURÍDICO DEFINITIVO.</t>
  </si>
  <si>
    <t xml:space="preserve">Subdirección de Acceso a Tierras en Zonas Focalizadas invalida el acto administrativo de adjudicación a través de la realización de la revocatoria aplicando los procedimientos de revocatoria ACCTI-P-014 Revocatoria de Titulación de Baldíos en el Marco del Procedimiento Único OSPR y el ACCTI-P-005 Revocatoria del Acto de Adjudicación de Baldíos a Persona Natural (ley 160/94).  </t>
  </si>
  <si>
    <t>Subdirección de Acceso a Tierras por Demanda y Descongestión determina oportunamente la procedencia para predios no focalizados y darle continuidad en la ruta correspondiente a través del Acto administrativo que llega para que revise y valore la solicitud de revocatoria, la documentación aportada por el solicitante y/o el expediente recibido, a la luz de los requisitos previstos por el artículo 72 de la Ley 160 de 1994, artículo 94 del Código de Procedimiento Administrativo y de lo Contencioso Administrativo - Ley 1437 de 2011 y artículo 58 del Decreto Ley 902 de 2017, a efectos de determinar la procedencia o no del inicio de la actuación administrativa de Revocatoria Directa o su continuación (frente al expediente).</t>
  </si>
  <si>
    <t>Subdirección de Acceso a Tierras por Demanda y Descongestión prioriza la gestión  a través del tipo de requerimiento donde se revisa si es un derecho de petición o solicitud de revocatoria de predios no focalizados qué incumplió los tiempo de ejecución del procedimiento o que presenta información como caso emblemático para la ANT</t>
  </si>
  <si>
    <t>Subdirección de Acceso a tierras en Zonas Focalizadas determina oportunamente la procedencia para predios focalizados y darle continuidad en la ruta correspondiente a través del Acto administrativo que llega para que revise y valore la solicitud de revocatoria, la documentación aportada por el solicitante y/o el expediente recibido, a la luz de los requisitos previstos por el artículo 72 de la Ley 160 de 1994, artículo 94 del Código de Procedimiento Administrativo y de lo Contencioso Administrativo - Ley 1437 de 2011 y artículo 58 del Decreto Ley 902 de 2017, a efectos de determinar la procedencia o no del inicio de la actuación administrativa de Revocatoria Directa o su continuación (frente al expediente).</t>
  </si>
  <si>
    <t>Subdirección de Acceso a tierras en Zonas Focalizadas prioriza la gestión  a través del tipo de requerimiento donde se revisa si es un derecho de petición o solicitud de revocatoria de predios focalizados que incumplió los tiempo de ejecución del procedimiento o que presenta información como caso emblemático para la ANT</t>
  </si>
  <si>
    <t>Dirección de Acceso a Tierras identifica los trámites que pueden incumplir los términos establecidos a través de la realización del reportes de alertas semanales verificando el estado de cada trámite en curso y determinando cuáles podrían hallarse por superar algún término</t>
  </si>
  <si>
    <t>Dirección de Acceso a Tierras tramita el proceso con el equipo funcional de titulación a través de la realización de nuevo trámite y/o la Orden Judicial (Cuando aplique) verificando el estado de cada trámite en curso y determinando cuáles se encuentran superando algún término</t>
  </si>
  <si>
    <t>Subdirección de Administración de Tierras de la Nación determina la veracidad y exactitud de la información registrada de predios en el fondo de tierras a través de un documento de conciliación entre la Subdirección de Administración de Tierras de la Nación y contabilidad de la Subdirección Administrativa y Financiera donde se valida la información registrada de predios en el  fondo de tierras versus la información registrada en contabilidad en la subcuenta acceso para población campesina, comunidades, familias y asociaciones rurales</t>
  </si>
  <si>
    <t>Subdirección de Talento Humano Revisa la formulación del Plan Estratégico de Talento Humano a través del Plan Estratégico de Talento Humano definitivo que cumpla con los lineamientos decreto 612 2018 y Función Pública</t>
  </si>
  <si>
    <t>Secretaría General Valida la formulación el Plan Estratégico de Talento Humano a través de un correo electrónico Enviado a la Subdirección de Talento Humano, donde informa si se encuentra listo para aprobación o se debe ajustar y actualizar con base a unas observaciones</t>
  </si>
  <si>
    <t>Subdirección de Talento Humano Diseña el plan de la nueva vigencia a través del correo electrónico dando inicio a la formulación del Plan Estratégico de Talento Humano de la nueva vigencia Con base al histórico de cumplimiento de metas y recomendaciones para oportunidades de mejora</t>
  </si>
  <si>
    <t>Subdirección de Talento Humano Actualiza la gestión del aplicativo Meta4 - SIGEP Nómina a través de Informe de supervisión que modifica la correcta ejecución de la nómina</t>
  </si>
  <si>
    <t>OFICINA JURÍDICA (CONTROL INTERNO DISCIPLINARIO)</t>
  </si>
  <si>
    <t>Oficina Jurídica (Control Interno Disciplinario) revisa el proceso a través de la matriz de procesos disciplinarios donde se verifica el cumplimiento términos procesales para evitar la prescripción del proceso</t>
  </si>
  <si>
    <t>Oficina Jurídica (Control Interno Disciplinario) archiva el proceso por prescripción  a través del auto de notificación donde se comunica al interesado la decisión de fondo en el proceso</t>
  </si>
  <si>
    <t>Oficina Jurídica (Control Interno Disciplinario) revisa el proceso a través matriz de procesos disciplinarios donde se verifica el cumplimiento términos procesales para evitar la caducidad del proceso</t>
  </si>
  <si>
    <t>Oficina Jurídica (Control Interno Disciplinario) archiva el proceso por caducidad a través del auto de notificación donde se comunica al interesado la decisión de fondo en el proceso</t>
  </si>
  <si>
    <t>Oficina Jurídica (Control Interno Disciplinario) valida el inventario de expedientes físico a través de la base de datos de expedientes donde hace la verificación y registro en base de datos de prestamos de expedientes.</t>
  </si>
  <si>
    <t>Oficina Jurídica (Control Interno Disciplinario) reconstruye el expediente disciplinario a través del procedimiento RECONSTRUCCIÓN del acuerdo 7 del 2014 emitido por el Archivo General de la Nación  donde se elabora de nuevo el expediente disciplinario que presenta novedad con el material documental</t>
  </si>
  <si>
    <t>Oficina Jurídica unifica los criterios jurídicos a través de la revisión del expediente y anexos donde revisa la viabilidad del documento y generar el visto bueno de los profesionales a cargo del tramite</t>
  </si>
  <si>
    <t>Oficina Jurídica consulta del estado procesal a través del correo oficial de notificaciones judiciales de la entidad para realizar el correspondiente reparto por ORFEO de la actuación judicial al grupo de abogados de la Oficina Jurídica</t>
  </si>
  <si>
    <t>Oficina Jurídica identificar donde se presenta el vencimiento del termino a través del correo oficial de notificaciones judiciales de la entidad para determinar cual o cuales fueron las anomalías en el proceso, subsanar y responder en el tiempo más próximo</t>
  </si>
  <si>
    <t>Oficina Jurídica revisa la viabilidad del documento a través de la normativa vigente y aplicable donde se revisa que cumpla con los lineamientos y el contenido deseable para el documento y generar el visto bueno para su revisión y aprobación</t>
  </si>
  <si>
    <t>Supervisor del contrato y/o convenio solicita al Grupo de contratos  a través de un memorando en ORFEO para adelantar el tramite de liquidación con el cumplimiento total de la documentación contractual (expediente del contrato)</t>
  </si>
  <si>
    <t>Grupo Contratos proyecta la finalización del contrato a través del Acta de cierre donde se presenta las claridades del porque se finaliza el contrato y los términos de este, además, es insumo para realizar la reunión del análisis de causas de incumplimiento y formular las oportunidades de mejora correspondientes</t>
  </si>
  <si>
    <t>Subdirección Administrativa y Financiera realiza el pago de la liquidación del contrato y pago de prestaciones de ley a través de lo establecido en la resolución de pago expedida por orden judicial  donde se describen los terceros, los pagos y demás información relevante para dar cumplimiento a la orden judicial</t>
  </si>
  <si>
    <t xml:space="preserve">PERSONA ENCARGADA DEL ALMACÉN </t>
  </si>
  <si>
    <t>Subdirección Administrativa y Financiera informa al contratista que suscribió el contrato a través de un correo electrónico la priorización de aquellos mantenimientos no ejecutados y actualizar el cronograma implementado</t>
  </si>
  <si>
    <t>Subdirección Administrativa y Financiera verifica el cumplimiento de las aprobaciones realizadas por el Jefe directo o supervisor de contrato del solicitante y ordenador de gasto a través del aplicativo KLIC las solicitudes de comisión o viáticos que están cargadas para la generar la legalización de estas</t>
  </si>
  <si>
    <t>Subdirección Administrativa y Financiera devuelve la legalización de comisión o viatico a través del rechazo en el aplicativo KLIC para que el funcionario o contratista que presenta los soportes y actualice en cumplimiento de los requisitos para la legalización</t>
  </si>
  <si>
    <t>Equipo de gestión documental de la Subdirección Administrativa y Financiera realiza actividades establecidas en el Sistema Integrado de conservación a través de la adquisición del servicio de Saneamiento ambiental en los depósitos de archivo de Américas y CAN, con el animo de evitar el deterioro de la documentación custodiada por la Agencia</t>
  </si>
  <si>
    <t>Equipo de gestión documental de la Subdirección Administrativa y Financiera revisa inmediatamente a través de la forma ADMBS-F-029-Forma PRÉSTAMO Y DEVOLUCIÓN DE DOCUMENTOS que los documentos devueltos por la dependencia correspondan al inventario inicial entregado, esta devolución puede ser parcial o total y debe cumplir con la calidad del documento en su entrega</t>
  </si>
  <si>
    <t>Equipo de gestión documental de la Subdirección Administrativa y Financiera crea la alerta de perdida o daño del documento a través de un acta para la revisión y búsqueda en las bases de datos de préstamos y la búsqueda física en los depósitos de archivo de Américas y CAN, generando un Informe sobre la novedad y en caso dado la solicitud de una denuncia</t>
  </si>
  <si>
    <t>Equipo de gestión documental de la Subdirección Administrativa y Financiera valida que los parámetros de clasificación a través del instructivo que permita identificar la asignación correcta de las comunicaciones oficiales recibidas, de acuerdo con las funciones de las dependencias de la Agencia</t>
  </si>
  <si>
    <t>líder del Equipo de gestión documental de la Subdirección Administrativa y Financiera verifica la productividad y el margen de error a través del reporte del sistema ORFEO donde se evidencia la cantidad de comunicaciones oficiales asignadas a las dependencias por el personal de correspondencia</t>
  </si>
  <si>
    <t>Equipo de gestión documental de la Subdirección Administrativa y Financiera actualiza la asignación de la comunicación oficial que presenta error de entrega (devolución) a través del reporte del sistema ORFEO donde se evidenció la asignación incorrecta y se envía a la nueva dependencia la comunicación oficial, garantizando la entrega de esta.</t>
  </si>
  <si>
    <t>LÍDER DEL EQUIPO DE GESTIÓN DOCUMENTAL DE LA SUBDIRECCIÓN ADMINISTRATIVA Y FINANCIERA</t>
  </si>
  <si>
    <t>líder del Equipo de gestión documental de la Subdirección Administrativa y Financiera valida las solicitudes de información y/o expedientes a través del reporte generado por el aplicativo CAS donde se evidencia la cantidad de solicitudes recibidas o asignadas a gestión documental y las demoras en respuesta por parte de gestión documental</t>
  </si>
  <si>
    <t>Equipo de gestión documental de la Subdirección Administrativa y Financiera prioriza las solicitudes de información y/o expedientes con demoras a través de la visualización del cuadro de gestión en el aplicativo CAS donde se presentan las que están en rojo y realizan la gestión inmediata de la solicitud y se actualiza el reporte de gestión del aplicativo CAS</t>
  </si>
  <si>
    <t>Subdirección administrativa y financiera (Gestión Ambiental) actualiza el documento para la implementación a través del nuevo Plan de Gestión Integral de Residuos donde se reformula el plan con base a las novedades, observaciones y/u oportunidades de mejora</t>
  </si>
  <si>
    <t>Subdirección administrativa y financiera (Gestión Ambiental) solicita al proveedor los permisos de disposición a través de un memorando donde se le exige el envío inmediato de los permisos y/o certificados para continuar la prestación del servicio o en caso dado del incumplimiento, solicita la cancelación del contrato</t>
  </si>
  <si>
    <t>Persona encargada de la Gestión Ambiental verifica y realiza el seguimiento del cumplimiento de los requisitos ambientales  a través de la Matriz de requisitos legales ambientales  establecida por la ANT</t>
  </si>
  <si>
    <t>Persona encargada de la Gestión Ambiental actualiza Plan Institucional de Gestión Ambiental a través del documento y la Matriz de requisitos legales ambientales  donde se modifica los parámetros que presentan desactualización de normativa y plan de ejecución</t>
  </si>
  <si>
    <t>Persona encargada de la Gestión Ambiental verifica el manejo de los residuos que ingresan al cuarto de acopio a través de la observación donde se evidencia la correcta separación de residuos</t>
  </si>
  <si>
    <t>Persona encargada de la Gestión Ambiental reasigna los residuos de acuerdo a su clasificación a través de una manipulación manual donde separa los residuos que han sido mal clasificados y organiza de manera correcta para su posterior recolección</t>
  </si>
  <si>
    <t>SUBDIRECCIÓN ADMINISTRATIVA Y FINANCIERA (TESORERÍA)</t>
  </si>
  <si>
    <t xml:space="preserve">Subdirección Administrativa y Financiera (Tesorería) verifica el cumplimiento de requisitos para el pago a través de las listas de chequeo actualizadas y publicadas en la Intranet donde valida la información para registrar el gasto y generar los pagos en la plataforma de SIIF-Nación </t>
  </si>
  <si>
    <t xml:space="preserve">Subdirección Administrativa y Financiera (Tesorería) devuelve el registro del pago a través de un correo electrónico a la dependencia que presenta la novedad donde se explica el porque de la observación y el rechazo de la plataforma de SIIF-Nación </t>
  </si>
  <si>
    <t xml:space="preserve">Subdirección Administrativa y Financiera (Tesorería) valida y consolida la programación del PAC generado por las dependencias a través de un acto administrativo para generar la aprobación ante el Ministerio de Hacienda y al inscripción en la plataforma de SIIF-Nación </t>
  </si>
  <si>
    <t>Subdirección Administrativa y Financiera (Tesorería) ajusta la programación del PAC a través de un nuevo acto administrativo para generar la aprobación ante el Ministerio de Hacienda de acuerdo a las observaciones encontradas con el PAC original</t>
  </si>
  <si>
    <t>CONTADOR(A) DE LA SUBDIRECCIÓN ADMINISTRATIVA Y FINANCIERA</t>
  </si>
  <si>
    <t>Contador(a) de la Subdirección Administrativa y Financiera verifica y concilia la razonabilidad de la información contable a través del reporte de la cuenta Consulta Saldos y Movimientos en la plataforma de SIIF-Nación donde se garantiza la correcta medición y cálculos contables en el momento de elaborar los Estados Financieros (Estado de Situación Financiera, Estado de resultado, Nota Financieras y Cambio en el Patrimonio).</t>
  </si>
  <si>
    <t>Contador(a) de la Subdirección Administrativa y Financiera verifica los Estados Financieros a través del documento elaborado (Estados Financieros) donde revisa la razonabilidad de la información en Estado de Situación Financiera, Estado de resultado, Nota Financieras y Cambio en el Patrimonio</t>
  </si>
  <si>
    <t>Contador(a) de la Subdirección Administrativa y Financiera concilia la razonabilidad de la información contable a través del reporte de la cuenta Consulta Saldos y Movimientos en la plataforma de SIIF-Nación donde valida que la medición y cálculos contables en el momento de elaborar los Estados Financieros (Estado de Situación Financiera, Estado de resultado, Nota Financieras y Cambio en el Patrimonio) ya no presenten novedades</t>
  </si>
  <si>
    <t>Persona encargada de Presupuesto realiza la constitución de Reserva Presupuestal a través del reporte generado por el SIIF-Nación de Reserva Presupuestal de acuerdo a las solicitudes de reducción y construcción de reserva enviada por todas las dependencias</t>
  </si>
  <si>
    <t>Persona encargada de Presupuesto realiza seguimiento a la ejecución de la reserva presupuestal  a través de memorandos, reuniones y correo institucional  informando a todas las dependencias responsables la ejecución de la reserva presupuestal</t>
  </si>
  <si>
    <t>Persona encargada de Presupuesto solicita la información presupuestal a las dependencias a través de comunicaciones oficiales (correos electrónicos y memorandos) para revisar y verificar la información recibida sobre el rubro de funcionamiento del presupuesto</t>
  </si>
  <si>
    <t>Persona encargada del Presupuesto modifica el presupuesto de la vigencia  a través de las solicitudes de modificaciones presupuestales  las cuales deben estar debidamente justificadas y aprobadas por los responsables del proceso</t>
  </si>
  <si>
    <t>Comité de Coordinación de Control Interno - CICCI valida y aprueba el Programa/Plan Anual de Auditoría  a través del Acta de sesión del CICCI revisando que cumpla con los lineamientos de ley en la formulación del Plan Anual de Auditoría a desarrollar anualmente en la entidad</t>
  </si>
  <si>
    <t>Oficina de Control Interno  valida la publicación del Programa/Plan de Auditoría  a través de la url en la pagina de intranet donde se ubica para ser socializado a todas las dependencias de la Entidad y conozcan su cronograma</t>
  </si>
  <si>
    <t>Oficina de Control Interno  prioriza las actividades retrasadas del Programa/ Plan de Auditoria a través de la actualización del cronograma del Programa/ Plan de Auditoria donde se ejecutan aquellas actividades con rezago y poder realizar los informes de ley, seguimientos y/o auditorias</t>
  </si>
  <si>
    <t>Oficina de Control Interno  prioriza la revisión a los planes de mejoramiento que presentan incumplimiento a través de la matriz de seguimiento de las acciones de mejora producto de las auditorías realizadas por la Contraloría General de la Republica - CGR y la Oficina de Control Interno de la ANT donde valide la gestión oportuna a los planes de mejoramiento institucional con rezago</t>
  </si>
  <si>
    <t>Actualización del instructivo "ACCTI -I-001- Instructivo  para la Materialización del Subsidio Integral SIRA  Y SIDRA  para la  adquisición del predio".</t>
  </si>
  <si>
    <t>Instructivo actualizado ACCTI -I-001- Instructivo  para la Materialización del Subsidio Integral SIRA  Y SIDRA  para la  adquisición del predio</t>
  </si>
  <si>
    <t>Realizar capacitación en el Procedimiento Gestión de Petición Quejas y Reclamos por parte de profesional líder del equipo de correspondencia, a los colaboradores de correspondencia DAT.</t>
  </si>
  <si>
    <t>Lista de asistencia de los colaboradores de correspondencia DAT capacitados en el procedimiento de Gestión de Petición Quejas y Reclamos</t>
  </si>
  <si>
    <t>Realizar seguimiento de las actividades programadas en el Plan de Estratégico de la Subdirección de Talento Humano.</t>
  </si>
  <si>
    <t>Informe Seguimiento a las actividades Plan de Estratégico de la Subdirección de Talento Humano.</t>
  </si>
  <si>
    <t>Realizar seguimiento a la Matriz de seguimiento y control de procesos disciplinarios de la dependencia para saber que procesos están en prescripción</t>
  </si>
  <si>
    <t>Informes presentados al jefe de la Oficina Jurídica, que muestren en nivel de riesgo de prescripción de los procesos disciplinarios</t>
  </si>
  <si>
    <t>Realizar seguimiento a la Matriz de seguimiento y control de procesos disciplinarios de la dependencia para saber que procesos están en caducidad</t>
  </si>
  <si>
    <t>Informes presentados al jefe de la Oficina Jurídica, que muestren en nivel de riesgo de caducidad de los procesos disciplinarios</t>
  </si>
  <si>
    <t xml:space="preserve">Hacer seguimiento de los expedientes de los procesos disciplinarios, a través del préstamo de expedientes a los abogados mediante planilla física. </t>
  </si>
  <si>
    <t>Planilla de préstamo (entrega y devolución) de expedientes en físico</t>
  </si>
  <si>
    <t>Contratos suscritos por la Oficina Jurídica</t>
  </si>
  <si>
    <t>Registro de todos los contratos que estén en términos para liquidación</t>
  </si>
  <si>
    <t>SUBDIRECCIÓN ADMINISTRATIVA Y FINANCIERA (ALMACÉN)</t>
  </si>
  <si>
    <t xml:space="preserve">Identificar las solicitudes de comisiones o viáticos que no cumplan con los requisitos dentro de las revisiones que realiza la Secretaría General, antes de su aprobación </t>
  </si>
  <si>
    <t>Realizar informe a los tiempos de respuesta de las solicitudes presentadas por las dependencias en el aplicativo CAS</t>
  </si>
  <si>
    <t>Bitácora de generación de residuos</t>
  </si>
  <si>
    <t>Realizar capacitaciones a las dependencias, sobre la solicitud correcta del PAC para programar</t>
  </si>
  <si>
    <t>Correos electrónicos oficiales mensuales de la entidad</t>
  </si>
  <si>
    <t xml:space="preserve">Realizar socializaciones sobre el tramite de solicitudes de construcción y reducción de la reserva presupuestal con cada una de las dependencias </t>
  </si>
  <si>
    <t>Socialización del Código de Ética y repercusiones disciplinarias para los auditores interno</t>
  </si>
  <si>
    <t>Listado de asistencia a la socialización del Código de Ética y repercusiones disciplinarias para los auditores interno</t>
  </si>
  <si>
    <t>Correo electrónico masivo (Píldoras informativas comunicadas)</t>
  </si>
  <si>
    <t>Capacitar en la metodología para la formulación de planes de mejoramiento a las dependencias</t>
  </si>
  <si>
    <t>Listado de asistencia a la capacitación en la metodología para la formulación de planes de mejoramiento a las dependencias</t>
  </si>
  <si>
    <t>FORMULACIÓN, ELABORACIÓN Y PRESENTACIÓN DEL  ANTEPROYECTO DE PRESUPUESTO DE LA ANT
DESAGREGACIÓN Y ADMINISTRACIÓN DEL PRESUPUESTO
GESTIÓN DE EGRESOS
GESTIÓN CONTABLE</t>
  </si>
  <si>
    <t>FORMULACIÓN, ELABORACIÓN Y PRESENTACIÓN DEL  ANTEPROYECTO DE PRESUPUESTO DE LA ANT</t>
  </si>
  <si>
    <t xml:space="preserve">FORMULACIÓN, ELABORACIÓN Y PRESENTACIÓN DEL  ANTEPROYECTO DE PRESUPUESTO DE LA ANT
</t>
  </si>
  <si>
    <t>PLANEACIÓN ESTRATÉGICA DEL TALENTO HUMANO</t>
  </si>
  <si>
    <t>ADMINISTRACIÓN DEL TALENTO HUMANO</t>
  </si>
  <si>
    <t>Incumplimiento  de adquisicion de predios en el marco de Políticas del Gobierno</t>
  </si>
  <si>
    <t>Legalización de comisión o viaticos sin el cumplimiento de requisitos</t>
  </si>
  <si>
    <t>TIPO DE PROCESO</t>
  </si>
  <si>
    <t>(Todas)</t>
  </si>
  <si>
    <t>CANTIDAD</t>
  </si>
  <si>
    <t>MISIONAL</t>
  </si>
  <si>
    <t>Acceso A La Propiedad De La Tierra Y Los Territorios</t>
  </si>
  <si>
    <t>Cuenta de PROCESO</t>
  </si>
  <si>
    <t>Adminis​tración De Tierras</t>
  </si>
  <si>
    <t>Administración De Bienes Y Servicios</t>
  </si>
  <si>
    <t>De Imagen o Reputacional</t>
  </si>
  <si>
    <t>Adquisición De Bienes Y Servicios</t>
  </si>
  <si>
    <t>Comunicación Y Gestión Con Grupos De Interés</t>
  </si>
  <si>
    <t>Gestión De La Información</t>
  </si>
  <si>
    <t>Gestión Del Modelo De Atención</t>
  </si>
  <si>
    <t>Gestión Del Talento Humano</t>
  </si>
  <si>
    <t>APOYO</t>
  </si>
  <si>
    <t>Satisfacción Del Cliente</t>
  </si>
  <si>
    <t>Inteligencia De La Información</t>
  </si>
  <si>
    <t>Planificación Del Ordenamiento Social De La Propiedad</t>
  </si>
  <si>
    <t>Seguimiento, Evaluación Y Mejora</t>
  </si>
  <si>
    <t>Seguridad Jurídica Sobre La Titularidad De La Tierra Y Los Territorios</t>
  </si>
  <si>
    <t>ESTRATÉGICO</t>
  </si>
  <si>
    <t>EVALUACIÓN Y CONTROL</t>
  </si>
  <si>
    <t>TOTAL</t>
  </si>
  <si>
    <t>RESPONSABLE DEL RIESGO</t>
  </si>
  <si>
    <t>NUMERO DEL RIESGO</t>
  </si>
  <si>
    <t>ANTIGÜEDAD DEL RIESGO</t>
  </si>
  <si>
    <t>NIVEL DE EXPOSICIÓN INHERENTE</t>
  </si>
  <si>
    <t>OPCIÓN DE MANEJO INHERENTE</t>
  </si>
  <si>
    <t>NIVEL DE EXPOSICIÓN RESIDUAL</t>
  </si>
  <si>
    <t>OPCIÓN DE MANEJO RESIDUAL</t>
  </si>
  <si>
    <t>Suma de NUMERO DEL RIESGO</t>
  </si>
  <si>
    <t>Etiquetas de columna</t>
  </si>
  <si>
    <t>actividades identificadas</t>
  </si>
  <si>
    <t>actividades</t>
  </si>
  <si>
    <t>actividades faltantes</t>
  </si>
  <si>
    <t>gestión</t>
  </si>
  <si>
    <t>Listados de asistencia de la socialización</t>
  </si>
  <si>
    <t>https://agenciadetierras.sharepoint.com/:b:/s/MapadeRiesgosdeGestionANT/EdfAmulKotNNjWiPbAFLzNMBFRdjEkLNaysmNrbdEVKy2g?e=ErAmz7</t>
  </si>
  <si>
    <t xml:space="preserve">https://agenciadetierras.sharepoint.com/:p:/s/MapadeRiesgosdeGestionANT/ES83apgsTuVHuGfubqmHUM4BQhXSRH10QZGuv_6hflR4mA?e=KGBBJO
</t>
  </si>
  <si>
    <t xml:space="preserve">https://agenciadetierras.sharepoint.com/:p:/s/MapadeRiesgosdeGestionANT/EVq9nx61bT9NqcW5DKTmW08BL_f06yKetbIwpFaFRdCM1g?e=tHgIVe
</t>
  </si>
  <si>
    <t>https://agenciadetierras.sharepoint.com/:b:/s/MapadeRiesgosdeGestionANT/Eb5FBhbFtglEv7QxqXxsZRIB5f6Ge1VLtjWQREsb-pxjrg?e=ZgbZnP</t>
  </si>
  <si>
    <t>https://agenciadetierras.sharepoint.com/:b:/s/MapadeRiesgosdeGestionANT/EZ98czJ8RthBvqQMwjERtFkBNU584qtIEZK62TJXm5GdJQ?e=HvJ4UJ</t>
  </si>
  <si>
    <t xml:space="preserve">https://agenciadetierras.sharepoint.com/:x:/s/MapadeRiesgosdeGestionANT/EcaBx1L6ht9JpSXvvBBVhVoBBfn-wcapOHUSSwEZuJLWKQ?e=jbsrh3
https://agenciadetierras.sharepoint.com/:x:/s/MapadeRiesgosdeGestionANT/Ea3RCwCg1Y1MpVOSUUi_OGUB1Sa4MgnYiHyDLPrxvJOyEw?e=oP0p0W
https://agenciadetierras.sharepoint.com/:x:/s/MapadeRiesgosdeGestionANT/EZAupYwEU1xHiqfCcha3rKMBWlKFaZ_WAO-GOUudl6SdQw?e=w9scNw
https://agenciadetierras.sharepoint.com/:x:/s/MapadeRiesgosdeGestionANT/ES89CnExGZlNpOjOTSU0IUEB1G0n863aSC8rQg6ntG7eGA?e=7DrxcE
https://agenciadetierras.sharepoint.com/:f:/s/MapadeRiesgosdeGestionANT/EkdKBtqc1YRBvH2afG7k84EBSlfvkNLRLweBp0RlKCWfRQ?e=Td89uP
</t>
  </si>
  <si>
    <t>Generacion y presentacion de declaraciones tributarias fuera de los plazos establecidos por las Entidades Administradoras de impuestos.</t>
  </si>
  <si>
    <t>Posibilidad de afectación economica por sanción de las unidades Administradoras de impuestos Nacionales, Municipales y Distritales debido a la presentación extemporanea de las declaraciones tributarias.</t>
  </si>
  <si>
    <t>Presentar el reporte de presentaciones oportunas de las declaraciones tributarias. Informe semestral.</t>
  </si>
  <si>
    <t>Realizar socialización sobre la actualización del cronograma  tributario.</t>
  </si>
  <si>
    <t>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t>
  </si>
  <si>
    <t>Realizar mensualmente el analisis verificación y conciliación de la información que reportan las dependencias y que impacta en la razonabilidad de los Estados Financieros.</t>
  </si>
  <si>
    <t xml:space="preserve">conciliaciones realizadas mensualmente a corte de octubre </t>
  </si>
  <si>
    <t>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t>
  </si>
  <si>
    <t>Imprecisión en el registro de la información financiera a nombre de terceros que presenten obligaciones a favor de la entidad.</t>
  </si>
  <si>
    <t>Elaborar reporte de cartera con los saldos pendientes por cobrar</t>
  </si>
  <si>
    <t>Reporte de cartera con los saldos pendientes por cobrar</t>
  </si>
  <si>
    <t>Comunicar mensualmente el estado de cuenta a los terceros que presentan obligaciones a favor de la entidad</t>
  </si>
  <si>
    <t>Si</t>
  </si>
  <si>
    <t>P 52.1</t>
  </si>
  <si>
    <t>P 52.2</t>
  </si>
  <si>
    <t>C 52.1</t>
  </si>
  <si>
    <t>C 52.2</t>
  </si>
  <si>
    <t>No</t>
  </si>
  <si>
    <t>P 52.3</t>
  </si>
  <si>
    <t>Actualizar el Formato ADMBS-F-079 entrada y salida de bienes de bodega</t>
  </si>
  <si>
    <t>Formato ADMBS-F-079 actualizado</t>
  </si>
  <si>
    <t>Realizar trimestralmente un  cruce de informacion de los bienes que salen de la entidad y el reintegro a la ANT,  de acuerdo con las Formas ADMBS-F-032 FORMA SALIDA INDIVIDUAL DE ELEMENTOS y ADMBS-F-084  REINTEGRO INDIVIDUAL DE BIENES Y/O ELEMENTOS</t>
  </si>
  <si>
    <t>Reporte trimestral</t>
  </si>
  <si>
    <t>Informe semestral</t>
  </si>
  <si>
    <t>Primera capacitación proyectos de inversión
https://agenciadetierras.sharepoint.com/:f:/s/MapadeRiesgosdeGestionANT/EpMrRJPrXRFFpteiPGrP83ABvEVWsDPqe6mxFk9bdpexoA?e=oNEBB6
Segunda Capacitación plan de acción
https://agenciadetierras.sharepoint.com/:f:/s/MapadeRiesgosdeGestionANT/EgQDVzn8WqhPgpOiffKzb98BDoZ7wXK2URIAlOIuJd-0hg?e=B6a2Vr</t>
  </si>
  <si>
    <t>https://agenciadetierras.sharepoint.com/:f:/s/MapadeRiesgosdeGestionANT/EtHzSbyggG1LisN_siB1-0EB3n_LA9ouhaWYdwMicnG_3Q?e=dGALsv</t>
  </si>
  <si>
    <t>https://agenciadetierras.sharepoint.com/:f:/s/MapadeRiesgosdeGestionANT/Er5nQRll2XJHrZYANxtji88BlgQA19DyWqsftqaVyoleFA?e=5cebYb
https://agenciadetierras.sharepoint.com/:f:/s/MapadeRiesgosdeGestionANT/EnqM0GgkfOtBvE1l887kID0Bw0OINU83b4QisZfSLVYCeg?e=hxwyZP</t>
  </si>
  <si>
    <t>https://agenciadetierras.sharepoint.com/:b:/s/MapadeRiesgosdeGestionANT/EaMs-qrLYGdOklWzYklPLmkBOeYK-pT-lKNEROJaJHBQig?e=hCxo9D</t>
  </si>
  <si>
    <t xml:space="preserve">Revisión de los criterios y su concordancia con las evidencias existentes y posibles actualizaciones. </t>
  </si>
  <si>
    <t>Los equipos de las direcciones misionales y transversales compartieron la INTI-F-012 con las lecciones aprendidas y buenas practicas de los procedimientos que internamente eligieron para revisar.</t>
  </si>
  <si>
    <t>https://agenciadetierras.sharepoint.com/:f:/s/MapadeRiesgosdeGestionANT/EjpSV2zf76dHksfgZYFxHO0BztjArH-mjNtSogs6O4HJvg?e=V6keEp</t>
  </si>
  <si>
    <t>https://agenciadetierras.sharepoint.com/:f:/s/MapadeRiesgosdeGestionANT/Enj4_qh_k2JHlDm5Q4tn55IBL2x1SqaG7bQFS5ny-uF1fg?e=BhD79N</t>
  </si>
  <si>
    <t>https://agenciadetierras.sharepoint.com/:f:/s/MapadeRiesgosdeGestionANT/Equ_xwBLqfJAriaSMErrOTsBxM9XHgd8APTlrIQ4NomWrg?e=0W8Vwg</t>
  </si>
  <si>
    <t>https://agenciadetierras.sharepoint.com/:f:/s/MapadeRiesgosdeGestionANT/EnZe7fAwVmpFt8JlbcrfwoEB6zfV2UEJ2iAlu7yOPcFe-Q?e=WrTZSG</t>
  </si>
  <si>
    <t>https://agenciadetierras.sharepoint.com/:f:/s/MapadeRiesgosdeGestionANT/Eip_yZocRD9HnhL7JEfJSEYBn55v4adXm_e2Yl0Guro3ug?e=TD6QCR</t>
  </si>
  <si>
    <t>https://agenciadetierras.sharepoint.com/:f:/s/MapadeRiesgosdeGestionANT/EmTHZUMLPq1Miv8vsMGlMRQBsqIulmFtjSYaa28DqRL9Tg?e=nreWWo</t>
  </si>
  <si>
    <t>Listado de capacitación.
Grabación de la capacitación
https://agenciadetierras.sharepoint.com/:f:/s/MapadeRiesgosdeGestionANT/EqWKRlmdFZJIuKFWbXTMXxYB2NsBsqXPKA2FErOavhVVsg?e=CRTAjE</t>
  </si>
  <si>
    <t>Forma ACCTI-F-020 Lista de Chequeo V3
https://agenciadetierras.sharepoint.com/:f:/s/MapadeRiesgosdeGestionANT/EqWKRlmdFZJIuKFWbXTMXxYB2NsBsqXPKA2FErOavhVVsg?e=CRTAjE</t>
  </si>
  <si>
    <t>ACCTI-I-001 SIRA V6 PROYECCIÓN V7
https://agenciadetierras.sharepoint.com/:f:/s/MapadeRiesgosdeGestionANT/EjyW9Tj0_0JPvm15X1Pnr6QBMJXnPrnZGsuep0latvbRAw?e=cIiAWL</t>
  </si>
  <si>
    <t>Listados de asistencia socialización procedimientos e instructivos relacionados con Subsidios
https://agenciadetierras.sharepoint.com/:f:/s/MapadeRiesgosdeGestionANT/EjvOQCWZdtVHgM7tBP-L4n8B6JPc3FMlnx0Jru5fppC4Ew?e=8O9yD4</t>
  </si>
  <si>
    <t>Listado de asistencia a socialización
https://agenciadetierras.sharepoint.com/:f:/s/MapadeRiesgosdeGestionANT/Ek2P2wqScLBLnDde-FTozIgBriQH3UwHyiAtLSSftQrEIw?e=3ndw16</t>
  </si>
  <si>
    <t>Se realizó la capacitación a los profesionales de las direcciones misionales encargados de realizar actividades de Topografía, Geografía, y Catastro
https://agenciadetierras.sharepoint.com/sites/MapadeRiesgosdeGestionANT/Documentos%20compartidos/Forms/AllItems.aspx?id=%2Fsites%2FMapadeRiesgosdeGestionANT%2FDocumentos%20compartidos%2FSeguimiento%20MRG%202022%20Plan%20de%20Acciones%20Preventivas%20y%20Materializaci%C3%B3n%20del%20Riesgo%2F1%2E%20Direcci%C3%B3n%20General%20%28Equipo%20de%20Topograf%C3%ADa%29%2FEvidencias%20Plan%20de%20Acciones%20Preventivas%2F6%2D%20Junio%2FASISTENCIA%5FCAPACITACION%5FGINFO%20%2DP007%20%2DP012%2Epdf&amp;parent=%2Fsites%2FMapadeRiesgosdeGestionANT%2FDocumentos%20compartidos%2FSeguimiento%20MRG%202022%20Plan%20de%20Acciones%20Preventivas%20y%20Materializaci%C3%B3n%20del%20Riesgo%2F1%2E%20Direcci%C3%B3n%20General%20%28Equipo%20de%20Topograf%C3%ADa%29%2FEvidencias%20Plan%20de%20Acciones%20Preventivas%2F6%2D%20Junio</t>
  </si>
  <si>
    <t xml:space="preserve">se realizó a satisfacción la capacitación a todas las direcciones misionales </t>
  </si>
  <si>
    <t>el instructivo "GINFO-I-014-ACLARACIÓN-DE-CABIDA-Y-LINDEROS-CASOS-PUNTUALES" se actualizo a una Versión 2 y se ajusto el nombre de acuerdo con la normatividad vigente, el nuevo nombre que toma el instructivo es "GINFO-I-014 APLICACIÓN DE LOS PROCEDIMIENTOS CATASTRALES CON FINES REGISTRALES - CABIDA Y LINDEROS. CASOS PUNTUALES"</t>
  </si>
  <si>
    <t>la información soporte queda almacenada en el sistema Integrado de gestión , link:
https://agenciadetierras.sharepoint.com/sites/antintranet/sistema-integrado-de-gestion/procesos-misionales/Instructivo%20%20Gestin%20de%20la%20Informacin/GINFO-I-014%20APLICACI%C3%93N%20DE%20LOS%20PROCEDIMIENTOS%20CATASTRALES%20CON%20FINES%20REGISTRALES%20-%20CABIDA%20Y%20LINDEROS.%20CASOS%20PUNTUALES%20V2.pdf</t>
  </si>
  <si>
    <t>La forma  "GINFO-F-002-Forma-INFORME-LEVANTAMIENTO-TOPOGRÁFICO" se actualizo a una Versión 2 , de acuerdo con la normatividad vigente.</t>
  </si>
  <si>
    <t>la información soporte queda almacenada en el sistema Integrado de gestión , link:
https://agenciadetierras.sharepoint.com/:w:/r/sites/antintranet/sistema-integrado-de-gestion/procesos-misionales/_layouts/15/Doc.aspx?sourcedoc=%7BF1FAF523-83D7-4929-A8CC-635A55F3B5EE%7D&amp;file=GINFO-F-002-Forma-INFORME%20LEVANTAMIENTO%20PLANIM%C3%89TRICO%20PREDIAL%20V2.docx&amp;action=default&amp;mobileredirect=true</t>
  </si>
  <si>
    <t>https://agenciadetierras.sharepoint.com/:f:/s/MapadeRiesgosdeGestionANT/EngusBPxd_ZKt6mI3tt8DScBZVU3qObJRkt3f2yDfBmYzA?e=yFBkol</t>
  </si>
  <si>
    <t>https://agenciadetierras.sharepoint.com/:f:/s/MapadeRiesgosdeGestionANT/Er40BWZzinVOthzhTGg01EsBwAAviftO-irLxgNChd_BHg?e=kwkJQ3</t>
  </si>
  <si>
    <t>Listado de asistencia
Invitación a la capacitación
Presentación PP "Contrato realidad ANT"
https://agenciadetierras.sharepoint.com/:f:/s/MapadeRiesgosdeGestionANT/Espp19p140hFnb_CjxurlhkBZPbRqvaBfKdAsx7-wLdxEw?e=JkkISO</t>
  </si>
  <si>
    <t>Bitácora RESPEL
https://agenciadetierras.sharepoint.com/:f:/s/MapadeRiesgosdeGestionANT/Et4f-HJ3zgREiqJXFt9HZAMBtN7lJ3uYNKDRuic0Pe_EXw?e=D5OF7k</t>
  </si>
  <si>
    <t>Presentación capacitación 1 - 2022 y Listado de asistencia.
https://agenciadetierras.sharepoint.com/:f:/s/MapadeRiesgosdeGestionANT/EqnHut30oZZOudLZ1iOt9rcB5JReg2JJSyBhpBb7MRKvng?e=fcAu7X</t>
  </si>
  <si>
    <t>Listado de asistencia
https://agenciadetierras.sharepoint.com/:f:/s/MapadeRiesgosdeGestionANT/EpP3GucJUB9FoSBGQRtT4VsBwjLWHL--ZXCiZG_-93yAEA?e=LCIa1M</t>
  </si>
  <si>
    <t>Reporte de estado de cuenta
https://agenciadetierras.sharepoint.com/:f:/s/MapadeRiesgosdeGestionANT/EpSynT2brkVIgzJJgjJMpGcB1zZgZj-uT3wJFubk3aY6DQ?e=zLAbLk</t>
  </si>
  <si>
    <t>La Oficina de Planeación revisa la pertinencia de los riesgos a los procesos a través de la forma MAPA DE RIESGOS DE GESTIÓN DEST-F-001 donde se evidencia que los responsables de los riesgos, han realizado un identificación correcta y su evaluación al mismo, para reconocer el nivel de exposición que tiene este frente al proceso</t>
  </si>
  <si>
    <t>Creación de Acta de Entrega y Devolución de Expedientes</t>
  </si>
  <si>
    <t>FORMA Acta de Entrega y Devolución de Expedientes</t>
  </si>
  <si>
    <t>Elaborar para actualizacion el instructivo ADMBS-I-011-SUMINISTRO DE LOS SERVICIOS DE PRÉSTAMO, DEVOLUCIÓN Y CONSULTA DE DOCUMENTOS EN LOS DEPÓSITOS DE ARCHIVO CENTRAL DE LA AGENCIA</t>
  </si>
  <si>
    <t>Instructivo ADMBS-I-011 SUMINISTRO DE LOS SERVICIOS DE PRÉSTAMO, DEVOLUCIÓN Y CONSULTA DE DOCUMENTOS EN LOS DEPÓSITOS DE ARCHIVO CENTRAL DE LA AGENCIA</t>
  </si>
  <si>
    <t>https://agenciadetierras.sharepoint.com/:f:/s/MapadeRiesgosdeGestionANT/EvN12jAGK-tKlqW9fo2e5NEBVdmnMGKC-Bsg6_PN4IuPhw?e=a4MNQP</t>
  </si>
  <si>
    <t>https://agenciadetierras.sharepoint.com/:f:/s/MapadeRiesgosdeGestionANT/EqZT5Vs-FEdNihlEr7GzREoBx_ZW2ctNtvAh-WVMlf7HNw?e=YfTG3P</t>
  </si>
  <si>
    <t>https://agenciadetierras.sharepoint.com/:f:/s/MapadeRiesgosdeGestionANT/Eilv4PTKUC9KgGnnDKDZRnoBUymeCsIbPiT4tjsSq7hmhA?e=jh9caO</t>
  </si>
  <si>
    <t>https://agenciadetierras.sharepoint.com/:f:/s/MapadeRiesgosdeGestionANT/EnwRe5vQ7pRHpy6yMR0TgrwBGfYE1Z4vi3LMjnhFIZoyxQ?e=XPJNg4</t>
  </si>
  <si>
    <t>https://agenciadetierras.sharepoint.com/:f:/s/MapadeRiesgosdeGestionANT/EmRJkMX4i9BMjxAP5ckWDkoBcd2nc5hMX7jGZHU--kH6mQ?e=h4SQIa
https://agenciadetierras.sharepoint.com/:f:/s/MapadeRiesgosdeGestionANT/EowjMTZMB1BHkEJo0QmWTp0BsT_mEfZvIg_kDg44AVlpew?e=cAQo2d
https://agenciadetierras.sharepoint.com/:f:/s/MapadeRiesgosdeGestionANT/Ehh1EC0PRCxKtZ5tWMFVS3UBMsKI-VDFP7UMg2eTYvaUfw?e=L7KCg4</t>
  </si>
  <si>
    <t>https://agenciadetierras.sharepoint.com/:f:/s/MapadeRiesgosdeGestionANT/En4_W2ucbKhKp7pU10-PWU8BTpnvQWTZDPpJUJh09vrMwA?e=IrPGRb
https://agenciadetierras.sharepoint.com/:f:/s/MapadeRiesgosdeGestionANT/Ekar0lbKMJpPme9_WPOa0OQBsiTqNR4vWze7jC-avMntgQ?e=i9mXFk
https://agenciadetierras.sharepoint.com/:f:/s/MapadeRiesgosdeGestionANT/EvHrPcGhmQlBjnf6I72qPtcBHjdaYDnL2pz3y-H9xX08WQ?e=ObpsBC</t>
  </si>
  <si>
    <t>https://agenciadetierras.sharepoint.com/:f:/s/MapadeRiesgosdeGestionANT/Errhjxn4BIFGsJAOACRNJvIB_KJNTszGyqwXXfMpol_dFg?e=sqm9rr
https://agenciadetierras.sharepoint.com/:b:/s/MapadeRiesgosdeGestionANT/ESsiOFTI3V9LqEfhfr-WW4wBpYDzIOfG0XXgAQNg0Ah2fQ?e=fqZ0Cj
https://agenciadetierras.sharepoint.com/:f:/s/MapadeRiesgosdeGestionANT/EgX3nmhml4FCqJvb6WGMoSIBcD2fl4OyBcZv7SJCHwNGOQ?e=tvG898</t>
  </si>
  <si>
    <t>https://agenciadetierras.sharepoint.com/:f:/s/MapadeRiesgosdeGestionANT/EoNOJ-IluENLowzaEKvaFSsBEo71rb1oF-phNiwPB13D5w?e=gcB31g
https://agenciadetierras.sharepoint.com/:f:/s/MapadeRiesgosdeGestionANT/ElQfEbrPxStLtLPG47Q1-scBCdsIopWOOjXtbB2JdCXhcw?e=tLS3c7</t>
  </si>
  <si>
    <t>https://agenciadetierras.sharepoint.com/:f:/s/MapadeRiesgosdeGestionANT/EkAf5sj8gTtJgVIDrNAfQKsBECbnN2jJfk2y54OdivG7ow?e=znnzP1</t>
  </si>
  <si>
    <t>https://agenciadetierras.sharepoint.com/:f:/s/MapadeRiesgosdeGestionANT/EoyTRc3a3jZAmtJtupxlBbwB9u6-3mdJayMipNGfANJQbQ?e=fehWFx</t>
  </si>
  <si>
    <t>https://agenciadetierras.sharepoint.com/:f:/s/MapadeRiesgosdeGestionANT/Ejk8MLluXmxOm2jcJXan_38BPDeWFk1C4o1GdgXSTMnD8g?e=YRlmfV</t>
  </si>
  <si>
    <t>https://agenciadetierras.sharepoint.com/:f:/s/MapadeRiesgosdeGestionANT/ErdLgfCKSLNLiKOMZf5KBxoBx_rFe8zedvgr0D831sA05Q?e=7gDDKx</t>
  </si>
  <si>
    <t>https://agenciadetierras.sharepoint.com/:f:/s/MapadeRiesgosdeGestionANT/Eq5oIPlUt1dMlkQpa-21XwkBup70wKQb8_YSdQEcCRnGhg?e=nyhhMQ</t>
  </si>
  <si>
    <t>https://agenciadetierras.sharepoint.com/:f:/s/MapadeRiesgosdeGestionANT/EnIF6kwSMXlKisd1AK00cVsBVxDTJvKaAYLt613ZSYVynQ?e=IC3HC5</t>
  </si>
  <si>
    <t>https://agenciadetierras.sharepoint.com/:f:/s/MapadeRiesgosdeGestionANT/EsESPtz0qC1Kl5yij4I7N_wBixRsfnwFCgNdA5Oh43U_Bg?e=YkHVkZ</t>
  </si>
  <si>
    <t>https://agenciadetierras.sharepoint.com/:f:/s/MapadeRiesgosdeGestionANT/EoZJFBPQuwtOowdKo263goYBgGcE-lV4cLTtK7UAyX6TSQ?e=3Smtob</t>
  </si>
  <si>
    <t>https://agenciadetierras.sharepoint.com/:f:/s/MapadeRiesgosdeGestionANT/EtVMDco93rxGk2_C0uNymGoBhgt0bIcct5EHZog6eeazBQ?e=TmOq0l</t>
  </si>
  <si>
    <t>https://agenciadetierras.sharepoint.com/:f:/s/MapadeRiesgosdeGestionANT/EsxmsLUY7WZAqaFz7sT39WQBY__S7voMHRaZJ95Nzfv9lg?e=pGRjbi</t>
  </si>
  <si>
    <t>https://agenciadetierras.sharepoint.com/:f:/s/MapadeRiesgosdeGestionANT/EhQSEGtqnNtHs26UahCs648BYL6FMju6jNOYfHc20QUULg?e=ipgTu9</t>
  </si>
  <si>
    <t>https://agenciadetierras.sharepoint.com/:f:/s/MapadeRiesgosdeGestionANT/EpRL4N6YyHdJrCuNdIaGcg0BLtIQTLbcg-cNTwjqqrho2g?e=klu0jT</t>
  </si>
  <si>
    <t>https://agenciadetierras.sharepoint.com/:f:/s/MapadeRiesgosdeGestionANT/EmlbuNeEfM9FlzjP2ddVCFgBiSi0LExL0N3QoI7D0aUwow?e=2K9fef</t>
  </si>
  <si>
    <t>https://agenciadetierras.sharepoint.com/:f:/s/MapadeRiesgosdeGestionANT/Ekm_el-TjwFNk31w0xjurYkBaIh4MEjf4wBLtonA087R5A?e=Cvihei</t>
  </si>
  <si>
    <t>https://agenciadetierras.sharepoint.com/:f:/s/MapadeRiesgosdeGestionANT/ErWtky41OVpMnrqNNlA4-m4BSGS2sOFj1Gtg4YPEk7-SyA?e=5voFVk</t>
  </si>
  <si>
    <t>https://agenciadetierras.sharepoint.com/:f:/s/MapadeRiesgosdeGestionANT/Eq_mfA8muR9HgnJ5A2tnDvQBRSev8TH2HEtw3MHJ0sfegg?e=JEf48y</t>
  </si>
  <si>
    <t>https://agenciadetierras.sharepoint.com/:f:/s/MapadeRiesgosdeGestionANT/Eru7YrwXILdLitf40nHgiJEBFmFjlyX5Imi8cAu4OuDOWw?e=9le6iO</t>
  </si>
  <si>
    <t>https://agenciadetierras.sharepoint.com/:f:/s/MapadeRiesgosdeGestionANT/EkXYZishjQ5HiEbo2IjszpcBCkyaaOGrVf4dWNGlB5j_bQ?e=kUWO56</t>
  </si>
  <si>
    <t>https://agenciadetierras.sharepoint.com/:f:/s/MapadeRiesgosdeGestionANT/El3kmkoX-GZHnQCBxVVP-pkBh5r-TcbAK-3rWkGAg0QgIQ?e=RNtfpf
https://agenciadetierras.sharepoint.com/:f:/s/MapadeRiesgosdeGestionANT/EueDAt5LoAJHkIt7C-jPyQAB0T5QVCyppb62oPB6MlSu3Q?e=B8jziV</t>
  </si>
  <si>
    <t>https://agenciadetierras.sharepoint.com/:f:/s/MapadeRiesgosdeGestionANT/Eqt57DCTJfFDm4-HGdChHlwBJtVsyS5yigOtEqgkN1pV6A?e=DqysdA</t>
  </si>
  <si>
    <t>https://agenciadetierras.sharepoint.com/:f:/s/MapadeRiesgosdeGestionANT/EoeKTgD5KgFNvFWIegscbgYBhPIlVlt29wpxWfB0YJHoNA?e=V75mMG
https://agenciadetierras.sharepoint.com/:f:/s/MapadeRiesgosdeGestionANT/EivbI7gz_rlBszdw41ukHm8BVZRIxxRArcRdC8FNnO6tBw?e=HnakUv
https://agenciadetierras.sharepoint.com/:f:/s/MapadeRiesgosdeGestionANT/Emcb7V4PnR1LqihqtFSf174BeZzfek1UPJCWyVQRYbu9gw?e=xGMJ8E</t>
  </si>
  <si>
    <t>https://agenciadetierras.sharepoint.com/:f:/s/MapadeRiesgosdeGestionANT/EiBnm0yjrtZApkV-TNRjrNQBV76qFhT73tLztAHXIG_pvQ?e=fPwb0m</t>
  </si>
  <si>
    <t>https://agenciadetierras.sharepoint.com/:f:/s/MapadeRiesgosdeGestionANT/Es-7s3ItfoJHuu70KkuIdm0BAeflOH3yFtTKrvwnzaGOyA?e=LfvFhK</t>
  </si>
  <si>
    <t>https://agenciadetierras.sharepoint.com/:f:/s/MapadeRiesgosdeGestionANT/Eu6YtWiiLKVIiCzRvmUKmNoBNmySaAoCmCIoOqKjW9V3bA?e=nu2tHv</t>
  </si>
  <si>
    <t>https://agenciadetierras.sharepoint.com/:f:/s/MapadeRiesgosdeGestionANT/EnbMV-7lwXtEqkwRJzlU2yMBC6grxQZPyiN8yVsXusQxLg?e=Ga63D8</t>
  </si>
  <si>
    <t>https://agenciadetierras.sharepoint.com/:f:/s/MapadeRiesgosdeGestionANT/EvUf-Vo4lRBPtGy5aQZcx0ABtCgRf01BCUMoi2_36b_NLA?e=27jH8T</t>
  </si>
  <si>
    <t>https://agenciadetierras.sharepoint.com/:f:/s/MapadeRiesgosdeGestionANT/EknvCGYmRJdMo97eNTVT8P4BSPXKgU1hMThDfu31S5P6HA?e=wffZHl</t>
  </si>
  <si>
    <t>https://agenciadetierras.sharepoint.com/:f:/s/MapadeRiesgosdeGestionANT/EpV0XMgAsVFGr92SPBMCpBUB7zbpEMzPcX-9uKyqp8QLnQ?e=PKl7VZ</t>
  </si>
  <si>
    <t>https://agenciadetierras.sharepoint.com/:f:/s/MapadeRiesgosdeGestionANT/EjtGrmATQF9Lr8txDKgFOHcBckrEChjcc3_T8L5-eWX2Rw?e=wnmvc0</t>
  </si>
  <si>
    <t>https://agenciadetierras.sharepoint.com/:f:/s/MapadeRiesgosdeGestionANT/EktaaRCNmRROiSE7KXE719UB2I9dN2GFAUJQs3xN1ORCXA?e=ZEqd7t</t>
  </si>
  <si>
    <t xml:space="preserve">https://agenciadetierras.sharepoint.com/:f:/s/MapadeRiesgosdeGestionANT/EvCLHmAXqIJDm2ba7eceaS0BqW4aMa1xFv3DLVuAuwQWPg?e=KFgHCt
https://agenciadetierras.sharepoint.com/:f:/s/MapadeRiesgosdeGestionANT/EjgFGoTFfzVPkVeJJX49jYIB2YBJ420UA151_VVvSdaLSA?e=OLhpoU
</t>
  </si>
  <si>
    <t>https://agenciadetierras.sharepoint.com/:f:/s/MapadeRiesgosdeGestionANT/Ep84WvxTWw9PsRyewzkvkkgBxQm9pLn0M7O796m297Jv7A?e=FliizJ</t>
  </si>
  <si>
    <t>https://agenciadetierras.sharepoint.com/:f:/s/MapadeRiesgosdeGestionANT/Evwl16NGT7tHn2gpn8YYts4BW_wHjoprPKd9AJCqUzM2Ew?e=0FAd0S</t>
  </si>
  <si>
    <t>https://agenciadetierras.sharepoint.com/:x:/s/MapadeRiesgosdeGestionANT/ERKoB2hDpYVLkiX2PKJ9kesBVuD3hlvPekbxA5RofSWyWQ?e=tbtqKi
https://agenciadetierras.sharepoint.com/:x:/s/MapadeRiesgosdeGestionANT/Efy3fQKPTapFvyRG7JD3JqABUKOPupr4N8cYcr6qabQzqw?e=jLB7co
https://agenciadetierras.sharepoint.com/:x:/s/MapadeRiesgosdeGestionANT/Efe2DfsxXF1HoOc59b9PdToBK8X-NKY4JfL2TVzii-70eQ?e=ayxjBO</t>
  </si>
  <si>
    <t>https://agenciadetierras.sharepoint.com/:x:/s/MapadeRiesgosdeGestionANT/EZ1YdUvgdcFIl3f7FtkgGMYBB9Vtct7WBGinYbxeWLN66A?e=i10lO2
https://agenciadetierras.sharepoint.com/:x:/s/MapadeRiesgosdeGestionANT/ES2eW7KMB2lNnTygdOHanO4BFCXwGWPXQldcgSLYqd0I5A?e=Jq7gpQ
https://agenciadetierras.sharepoint.com/:x:/s/MapadeRiesgosdeGestionANT/EUctRZGFdWVEr1By1CMFnJIBrP5OrUOdx4uHV4laNRK3bw?e=2vhsp4</t>
  </si>
  <si>
    <t>https://agenciadetierras.sharepoint.com/:u:/s/MapadeRiesgosdeGestionANT/EQgPuFOCtmdFit0IiijHWSwB-8hrCnRt_qY2wvN_mQo9xQ?e=0veGYW
https://agenciadetierras.sharepoint.com/:u:/s/MapadeRiesgosdeGestionANT/EYyeZVpdAkhBmxst2hF7cx8BenlUglfs_hzZasALBgq2zw?e=KursQe
https://agenciadetierras.sharepoint.com/:u:/s/MapadeRiesgosdeGestionANT/EV0ct7PXtt9Opmd8AF6qy-IBTQ-_tLaddUVANMCxG7Pw9Q?e=pwVW4V</t>
  </si>
  <si>
    <t>https://agenciadetierras.sharepoint.com/:x:/s/MapadeRiesgosdeGestionANT/EcriF61bEGFFvNYVIshCqtoBNbmX7owOXSSY--DEjvRNjw?e=IbMXoW
https://agenciadetierras.sharepoint.com/:x:/s/MapadeRiesgosdeGestionANT/ERAIx_WdZb5EgvSerdGeQ9MBNuoFacflmF9ikd7xlllrOQ?e=BUEZGw
https://agenciadetierras.sharepoint.com/:x:/s/MapadeRiesgosdeGestionANT/EbR-X-WA5O5DtXKfyzydcNMB_TjCrqjJX8y4MrrvFvziuA?e=7nMV8i</t>
  </si>
  <si>
    <t>https://agenciadetierras.sharepoint.com/:x:/s/MapadeRiesgosdeGestionANT/ERf-zM9jXLZLgY8QY6IzQjcB6lNFkaiR7gB9z2CI0CxHmw?e=B8ZKva
https://agenciadetierras.sharepoint.com/:x:/s/MapadeRiesgosdeGestionANT/EWsJRLUrwplMgfpWmiPov7QBPUf4b3Z-KrqPrRfNnHKbwA?e=rdtblM
https://agenciadetierras.sharepoint.com/:x:/s/MapadeRiesgosdeGestionANT/EcqqfMaZrjhPi1wJWJFcBx8BIVIVQtnjR2DT2LMjng3-Fg?e=1mHFbD</t>
  </si>
  <si>
    <t>https://agenciadetierras.sharepoint.com/:f:/s/MapadeRiesgosdeGestionANT/Eg81T5WLW9VFm6DI9pb4os0BlaDjLKCL9VNHmS3eSNPHFQ?e=vPcEaY</t>
  </si>
  <si>
    <t>https://agenciadetierras.sharepoint.com/:f:/s/MapadeRiesgosdeGestionANT/EhZzQZaBoxdMlUuBAWDaw4cBeuwPIB6gXrm6NIEH-uz04Q?e=exZPoC</t>
  </si>
  <si>
    <t>https://agenciadetierras.sharepoint.com/:f:/s/MapadeRiesgosdeGestionANT/EoofIZS1PINCpRSJ51sry24BiwWQLDhlABL73N3CmBKteQ?e=Ev1Xy7</t>
  </si>
  <si>
    <t>https://agenciadetierras.sharepoint.com/:f:/s/MapadeRiesgosdeGestionANT/EvdvExb_pUJGpqwGgpTYLncBJa1TEtFQ-Q6TIRx2cSAuMw?e=0xLbt4</t>
  </si>
  <si>
    <t>https://agenciadetierras.sharepoint.com/:f:/s/MapadeRiesgosdeGestionANT/Ehifx1o8GdlLmGiETHermqQBXrwZtvEW9_K8d3vKp6H4Ag?e=8hRNc7</t>
  </si>
  <si>
    <t>https://agenciadetierras.sharepoint.com/:f:/s/MapadeRiesgosdeGestionANT/EqpMHXiYcj9EqxqUhzfufV0BsCbR5wAjOhKSRuG6FRvWrw?e=WDrIxz</t>
  </si>
  <si>
    <t>https://agenciadetierras.sharepoint.com/:f:/s/MapadeRiesgosdeGestionANT/Evp_8t9cX5VKvhIuMntUrmwBWCfPwDhjKhhXIEmCm8QQJQ?e=kiNOpZ
https://agenciadetierras.sharepoint.com/:f:/s/MapadeRiesgosdeGestionANT/Em2FmJ30je1AtLG3e3CstNEBAifdIQTz3Kb9ZuVprDNjTQ?e=PmdPdj</t>
  </si>
  <si>
    <t xml:space="preserve">https://agenciadetierras.sharepoint.com/:f:/s/MapadeRiesgosdeGestionANT/EgvTVb-Tt1FHjlRYJucCj2kBDFIcmOL8GX5nBzE-o4VyFQ?e=RukWko
https://agenciadetierras.sharepoint.com/:f:/s/MapadeRiesgosdeGestionANT/Ei_N-mGcP7pIv3VKfP8OnswBI1VLRn6tsIsW5pVyHI35Yw?e=OqhBIz
</t>
  </si>
  <si>
    <t>https://agenciadetierras.sharepoint.com/:f:/s/MapadeRiesgosdeGestionANT/Ehj6Uo6bsGBClfuZuRETm6kBDHGGabZwrFMcqCv34RCuaw?e=OE5wR2
https://agenciadetierras.sharepoint.com/:f:/s/MapadeRiesgosdeGestionANT/Eh7FQnfVBkBGtUgIkGkY5RsBghP0lcsRiBa31Nv1OOFYcQ?e=nJcVB1</t>
  </si>
  <si>
    <t>https://agenciadetierras.sharepoint.com/:f:/s/MapadeRiesgosdeGestionANT/Etxl4YvS_1xKq5hVccM0J5MBfLdjA-7uYAIA0hLRZtrCag?e=hZhVmf
https://agenciadetierras.sharepoint.com/:f:/s/MapadeRiesgosdeGestionANT/EuWc_s-DuPNOl5K6ulNhUYgBuOV7qwnFrNvfYe2_hY2Xjg?e=2vRBT6</t>
  </si>
  <si>
    <t>https://agenciadetierras.sharepoint.com/:f:/s/MapadeRiesgosdeGestionANT/EmEqekrNNRRLl_UKhPY12JkBXxEWhuTyF2i9JmkrDf_wsQ?e=vhygI5</t>
  </si>
  <si>
    <t>https://agenciadetierras.sharepoint.com/:f:/s/MapadeRiesgosdeGestionANT/Eiu5AxmuYBtIuvgjAmQ5pJcBStz8tZS9rywPemsIf25ESA?e=OPhAHm</t>
  </si>
  <si>
    <t>https://agenciadetierras.sharepoint.com/:f:/s/MapadeRiesgosdeGestionANT/EjtZoYuYg0lJmeEEdiSQw9IBma954uMx8BUR1EOvOhQCww?e=jAU4nD</t>
  </si>
  <si>
    <t>https://agenciadetierras.sharepoint.com/:f:/s/MapadeRiesgosdeGestionANT/EuSJhmsOGB5Li1CvyNd5NSkBN29CVYP-xlPhMee1jdLjgA?e=7gtblW</t>
  </si>
  <si>
    <t>https://agenciadetierras.sharepoint.com/:w:/s/MapadeRiesgosdeGestionANT/EfZyntc-oTlMjjKY_bv89OwBHGEtIvAG7we48a9KNxCN3Q?e=GCdI1X</t>
  </si>
  <si>
    <t>https://agenciadetierras.sharepoint.com/:x:/s/MapadeRiesgosdeGestionANT/EfxAvMsbuBZBlnD_iX0UqSgBxpvRutD89bge2A3oZxI4Dw?e=wiGIDd</t>
  </si>
  <si>
    <t>https://agenciadetierras.sharepoint.com/:b:/s/MapadeRiesgosdeGestionANT/EWo7VUW5ZcJAjQV1IdRnnzkBN84--BFYHGBNLqSqRUbP4g?e=0kObUq</t>
  </si>
  <si>
    <t>https://agenciadetierras.sharepoint.com/:f:/s/MapadeRiesgosdeGestionANT/Ej9GMUjj--ZDlqugu9nxzfcBXB1oUyjEnLtuqlkoSjKmcQ?e=NIDFja</t>
  </si>
  <si>
    <t>https://agenciadetierras.sharepoint.com/:f:/s/MapadeRiesgosdeGestionANT/EvA2WIyfiutKokZKKeSwADQBbKAwiJnVF_Z1wfQWRQFmsw?e=uf7AX2</t>
  </si>
  <si>
    <t>https://agenciadetierras.sharepoint.com/:f:/s/MapadeRiesgosdeGestionANT/EueK37UirzNIm6WY5-oTCTkB7InQaBmpmRmJXZoXVTi5AQ?e=swzVxc</t>
  </si>
  <si>
    <t>https://agenciadetierras.sharepoint.com/:b:/s/MapadeRiesgosdeGestionANT/EQ7W7BxotARJo4aMdR3qBNIBOqLgYwNrCweyrafceFts1w?e=TthshK
https://agenciadetierras.sharepoint.com/:f:/s/MapadeRiesgosdeGestionANT/Emy8jTPB599DufmQ-vVgFasBhrCOBt7I4LNKcSq_QmbqNg?e=Jss083</t>
  </si>
  <si>
    <t xml:space="preserve">https://agenciadetierras.sharepoint.com/:f:/s/MapadeRiesgosdeGestionANT/EuGB80aNEetNm3YCWJDyYZMBTr7CN__JzPnUIQapdSHtlA?e=TmeJ5L
https://agenciadetierras.sharepoint.com/:f:/s/MapadeRiesgosdeGestionANT/Emi-JnDrmO5AuKUrxSqsdjgBwCZSZLyBMIQRrLG9UQuc8A?e=7fqhL8
</t>
  </si>
  <si>
    <t xml:space="preserve">https://agenciadetierras.sharepoint.com/:f:/s/MapadeRiesgosdeGestionANT/EmcQ14J3YEtNvzlHg_0sYssBYebw8kPcSii3Y93XCkdm4w?e=QEq5Nb
https://agenciadetierras.sharepoint.com/:f:/s/MapadeRiesgosdeGestionANT/Eoa--5K2_V5Pi4yM_I6N4_UBqnkpmxbKnf1vdu50drMBcg?e=d35mpQ
</t>
  </si>
  <si>
    <t>https://agenciadetierras.sharepoint.com/:f:/s/MapadeRiesgosdeGestionANT/Ei24QNMBuiJAn3MxHWPxcdwBQp1zuNyUFQcHcLBLTv8bUg?e=SxxdF7</t>
  </si>
  <si>
    <t>https://agenciadetierras.sharepoint.com/:f:/s/MapadeRiesgosdeGestionANT/EjRGPcrZujpJnMAcy7RRZI8BlOmrnSGdjRktUv3thfiLUQ?e=Tjd3Rk</t>
  </si>
  <si>
    <t>https://agenciadetierras.sharepoint.com/:f:/s/MapadeRiesgosdeGestionANT/EiBBwvCT7zZBuevzHbiguwoBkFasWowo2yAol0XNQW6-pA?e=SnTUMt</t>
  </si>
  <si>
    <t>https://agenciadetierras.sharepoint.com/:f:/s/MapadeRiesgosdeGestionANT/EtKaiUr2C5pKjF7PPAlDvrYB2NpJmDqAQAQSjLvhlc3d7A?e=FzzW8A</t>
  </si>
  <si>
    <t>https://agenciadetierras.sharepoint.com/:f:/s/MapadeRiesgosdeGestionANT/EunEQcrtPyNPpc1iQs5Rn8oB7Js4AH7hNeiM5p9VNivBkQ?e=iF0lFA</t>
  </si>
  <si>
    <t>https://agenciadetierras.sharepoint.com/:f:/s/MapadeRiesgosdeGestionANT/Ejytdj08oSFLo1ZaI_wBCjIBDv8Cnb1Y1kOWuWCDe3E_bg?e=QgVRWi
https://agenciadetierras.sharepoint.com/:f:/s/MapadeRiesgosdeGestionANT/EjBgDPC7rrBHrlyaS4OkorIBvl_4XMRJi-bxlR86DROcZQ?e=7DbPVJ
https://agenciadetierras.sharepoint.com/:f:/s/MapadeRiesgosdeGestionANT/EolXshiKUO1IkBuohhhDXlQB-gT7I5eL4nMOB--Yd1y2Yw?e=FHzJsK</t>
  </si>
  <si>
    <t>https://agenciadetierras.sharepoint.com/:f:/s/MapadeRiesgosdeGestionANT/Emt8l-OJUO5Iq3rO5zVrDi8Bez9DXk9CtlbRrouKh2r2KA?e=b2Zv01
https://agenciadetierras.sharepoint.com/:f:/s/MapadeRiesgosdeGestionANT/EhkxNpj1aeZMu4Zp0gKiFHAB_pLpmScl4lg6HATItPxn-Q?e=aSPMYL
https://agenciadetierras.sharepoint.com/:f:/s/MapadeRiesgosdeGestionANT/EkNGbUXyy6lNipn3VPt9cFYB6fTDHEy-lAANqahPt5EdKA?e=mHJpYo</t>
  </si>
  <si>
    <t>Generación, presentación y pago de declaraciones tributarias fuera de los plazos establecidos por las Entidades Administradoras de impuestos.</t>
  </si>
  <si>
    <t>Posibilidad de afectación económica por sanción de las unidades Administradoras de impuestos Nacionales, Municipales y Distritales debido a la presentación o pago extemporanea de las declaraciones tributarias.</t>
  </si>
  <si>
    <t>La subdirección Administrativa y Financiera verifica las fechas de presentación y pago de los impuestos Nacionales, Distritales y Municipales de acuerdo con el reporte consolidado de deducciones generado en la plataforma SIIF-Nación. </t>
  </si>
  <si>
    <t xml:space="preserve">No esta Documentado </t>
  </si>
  <si>
    <t>Reporte de presentación y pago de las declaraciones tributarias.</t>
  </si>
  <si>
    <t>Informe bimestral.</t>
  </si>
  <si>
    <t xml:space="preserve">memorando socializado con la Agencia  </t>
  </si>
  <si>
    <t>Posible Imprecisión en la aplicación de los recaudos por concepto de arrendamiento de los predios ubicados en Islas del Rosario y San Bernardo.</t>
  </si>
  <si>
    <t>Posibilidad de afectación reputacional en la información contable que no refleje la realidad económica de la cartera de la entidad.</t>
  </si>
  <si>
    <t>Realizar las conciliaciones mensuales donde se valida los saldos que existen en cartera con las areas que intervienen en el proceso(contabilidad, cartera y tesoreria)</t>
  </si>
  <si>
    <t>Persona encargada de Cartera genera y remite los estados de cuenta mensual correspondiente a los predios ubicados en Islas del Rosario y San Bernardo para que se realice el pago por el uso de los predios.</t>
  </si>
  <si>
    <t>Enviar de manera mensual el estado de cuenta a los terceros que presentan obligaciones a favor de la entidad.</t>
  </si>
  <si>
    <t xml:space="preserve">Reporte consolidado de los estados de cuenta </t>
  </si>
  <si>
    <t xml:space="preserve">Emitir mensualmente el informe con estado de la cartera a la subdirección de admistración de tierra </t>
  </si>
  <si>
    <t>Informe con el estado de cartera de los predios ubicados en Isla del rosario y San Bernando</t>
  </si>
  <si>
    <t>R9</t>
  </si>
  <si>
    <t>R12</t>
  </si>
  <si>
    <t>R14</t>
  </si>
  <si>
    <t>R15</t>
  </si>
  <si>
    <t>R16</t>
  </si>
  <si>
    <t>Demora en la revisión de las diferentes peticiones presentadas por las comunidades étnicas, comunidades y/o resguardos indígenas  a cargo de la DAE</t>
  </si>
  <si>
    <t>posible Imprecisión en la aplicación de los recaudos por concepto de arrendamiento de los predios ubicados en Islas del Rosario y San Bernardo.</t>
  </si>
  <si>
    <t>Realizar la jornada estratégica de planeación de la próxima vigencia donde se revisa con las dependencias las  propuestas del plan de acción.</t>
  </si>
  <si>
    <t>Actualizar el procedimiento de Administración de Riesgos de Gestión DEST-P-001</t>
  </si>
  <si>
    <t xml:space="preserve">Procedimiento DEST-P-001 publicada </t>
  </si>
  <si>
    <t>Realizar la actualización de las herramientas del control de documentos: 
Forma INTI-F-002
Forma INTI -F-007</t>
  </si>
  <si>
    <t>Piezas graficas y campañas de comunicaciones</t>
  </si>
  <si>
    <t xml:space="preserve">Campañas de comunicaciones, piezas graficas y espacio de socialización </t>
  </si>
  <si>
    <t>Matrices de calidad de las proyecciones de valoración</t>
  </si>
  <si>
    <t>Seguimiento y Control</t>
  </si>
  <si>
    <t>EQUIPO DE ADQUISICIONES DE PREDIOS Y/O MEJORAS</t>
  </si>
  <si>
    <t>Migración de las solicitudes de los procedimientos de formalización al SIT sistema de información de tierra</t>
  </si>
  <si>
    <t>Informe trimestral del avance de la migraciones de los procedimientos del SIT</t>
  </si>
  <si>
    <t xml:space="preserve">"El asesor jurídico de la DAE valida a través de visto bueno en el Orfeo la información que se reporta a las entidades oficiales generando un reporte mensual con los oficios de salidas.
</t>
  </si>
  <si>
    <t>El equipo Sistemas de Información DAE registra los requerimientos realizados a las comunidades étnicas, a través del Archivo Base de Datos DAE para llevar un control al cumplimiento en los requisitos mínimos establecidos dentro los tiempos requeridos, mediante correo a los encargados de tramitar las peticiones.</t>
  </si>
  <si>
    <r>
      <rPr>
        <sz val="12"/>
        <rFont val="Arial"/>
        <family val="2"/>
      </rPr>
      <t xml:space="preserve"> Informe </t>
    </r>
    <r>
      <rPr>
        <sz val="12"/>
        <color theme="1"/>
        <rFont val="Arial"/>
        <family val="2"/>
      </rPr>
      <t>del analisis de la matriz de seguimiento y control de procesos disciplinarios de la dependencia para saber que procesos están en prescripción y caducidad</t>
    </r>
  </si>
  <si>
    <t>CANTIDADRe ACUMULADA AL AÑO</t>
  </si>
  <si>
    <t xml:space="preserve">C 14.1 </t>
  </si>
  <si>
    <t>Oficina Jurídica (grupo de representación judicial) consolida los procesos, conciliaciones o laudos arbitrales, en el sistema E-KOGUI conforme las disposiciones del Decreto 1069 de 2015 que, como único sistema de gestión de información del Estado, tiene como fin principal el seguimiento de la actividad, de los procesos y procedimientos inherentes a la actividad judicial y extrajudicial del Estado, así como el cargue de las piezas procesales ante las autoridades nacionales e internacionales. (Decreto 2052 de 2014 artículo 1).</t>
  </si>
  <si>
    <t>listado de contratos suscritos por la Oficina Jurídica</t>
  </si>
  <si>
    <t xml:space="preserve">Se adjunta (en formato Excel) el listado de los 57 contratos de prestación de servicios activos para la oficina Jurídica relacionando los equipos de trabajo a los que pertenece cada profesional, esta información tiene corte al 28 de febrero de 2023, en el que se puede identificar 23 contratos de los equipos internos de representación Judicial (13) y de Conceptos (10) . </t>
  </si>
  <si>
    <t xml:space="preserve">C 15.1 </t>
  </si>
  <si>
    <t>R17</t>
  </si>
  <si>
    <t xml:space="preserve">Realizar  reuniones con las areas para identificar la gestión de la información en cada dependencia y documentarlas </t>
  </si>
  <si>
    <t xml:space="preserve">Acta de reunión </t>
  </si>
  <si>
    <t xml:space="preserve">Crear y socializar el repositorio con la información  tácita y explícita disponible en la ANT </t>
  </si>
  <si>
    <t xml:space="preserve">Repositorio de Sharpoint a cargo de la Subdirección de Talento humano </t>
  </si>
  <si>
    <t xml:space="preserve">C 31.1 </t>
  </si>
  <si>
    <t>Realizar Jornadas saneamiento ambiental conforme al Sistema Integrado de Conservación</t>
  </si>
  <si>
    <t xml:space="preserve">Informe de saneamiento </t>
  </si>
  <si>
    <t xml:space="preserve">Seguimiento a la implementación del Sistema Integrado de Conservación-Plan de conversación documental </t>
  </si>
  <si>
    <t>Informes de implementación del  Sistema Integrado de Conservación</t>
  </si>
  <si>
    <t xml:space="preserve">
Contador(a) de la Subdirección Administrativa y Financiera verifica la razonabilidad de la información contable a través del reporte de la cuenta Consulta Saldos y Movimientos en la plataforma de SIIF-Nación con el fin de realizar la preparación, presentación y publicación de los Estados Financieros conforme lo dispuesto en la Resolución 356 de fecha 30 de diciembre de 2022, expedida por la Contaduría General de la Nación.</t>
  </si>
  <si>
    <t>La subdirección de talento humano solicitará a cada dependencia un enlace él cual bridará información sobre la gestión de conocimiento en cada una de las áreas. Con la información obtenida se organizará y socializará un respositorio de información disponible para todas las personas de la agencia.</t>
  </si>
  <si>
    <t xml:space="preserve">Finalizada </t>
  </si>
  <si>
    <t>Forma INTI-F-002 actualizada y publicadas
Forma INTI -F-007 actualizada y publicadas</t>
  </si>
  <si>
    <t>Reglamento Operativo para el manejo y control administrativo de los bienes de la ANT actualizado y publicado en la Intranet.</t>
  </si>
  <si>
    <t>Actualizar y socializar el Reglamento Operativo para el manejo y control administrativo de los bienes de la ANT</t>
  </si>
  <si>
    <t xml:space="preserve">Actualizar el instructivo ADMBS-I-011 suministro de los servicios de prestamos y devolución y consulta de documentos en los depositos de archivos de la Agencia </t>
  </si>
  <si>
    <t xml:space="preserve">Instructivo publicado </t>
  </si>
  <si>
    <r>
      <t xml:space="preserve">Desempeño del Control
</t>
    </r>
    <r>
      <rPr>
        <sz val="10"/>
        <rFont val="Arial"/>
        <family val="2"/>
      </rPr>
      <t>Número de eventos: # de eventos (Evento= es un riesgo materializado)
Frecuencia del riesgo: Número de veces que se realiza la acción (# de veces que se realiza la acción)</t>
    </r>
  </si>
  <si>
    <t xml:space="preserve">Formato Reporte Cualitativo mensual de febrero a marzo </t>
  </si>
  <si>
    <t xml:space="preserve">Listados de asistencia </t>
  </si>
  <si>
    <t xml:space="preserve">Se mantiene el control de acuerdo a la metodologia </t>
  </si>
  <si>
    <t xml:space="preserve">Si se debe revisar los controles </t>
  </si>
  <si>
    <t>: La Contadora de la entidad realizara la preparación, presentación y publicación de los Estados Financieros conforme lo dispuesto en la Resolución 356 de fecha 30 de diciembre de 2022, expedida por la Contaduría General de la Nación.</t>
  </si>
  <si>
    <t>Presentar al cierre contable trimestral los Estados Financieros de la Entidad junto con las  Notas generales</t>
  </si>
  <si>
    <t xml:space="preserve">Estados Financieros intermedios </t>
  </si>
  <si>
    <t>SEGUIMIENTO I TRIMESTRE 2024</t>
  </si>
  <si>
    <t>Se están realizando las gestiones pertinentes para el cumplimiento de esta acción dentro de la programación establecida, se tiene programado dar cumplimiento a esta acción 13.1 en el mes de noviembre de 2024</t>
  </si>
  <si>
    <t>Se están realizando las gestiones pertinentes para el cumplimiento de esta acción dentro de la programación establecida,
Se tiene programado dar cumplimiento a la acción preventiva del riesgo 12.1 en los meses de abril, julio, octubre y diciembre de 2024</t>
  </si>
  <si>
    <t>Se están realizando las gestiones pertinentes para el cumplimiento de esta acción dentro de la programación establecida, se tiene programado dar cumplimiento a esta acción 14.1 en el mes de noviembre de 2024</t>
  </si>
  <si>
    <t>Se están realizando las gestiones pertinentes para el cumplimiento de esta acción dentro de la programación establecida, se proyecta dar cumplimiento a esta acción 14.2 en el mes de octubre de 2024</t>
  </si>
  <si>
    <t>Se están realizando las gestiones pertinentes para el cumplimiento de esta acción dentro de la programación establecida, Se proyecta dar cumplimiento a esta acción en septiembre de 2024</t>
  </si>
  <si>
    <t>Como avance de producto, se cuenta con la revisión de calidad de los actos administrativos para inclusión al RESO</t>
  </si>
  <si>
    <t>Se están realizando las gestiones pertinentes para el cumplimiento de esta acción dentro de la programación establecida, se proyecta dar cumplimienta a esta acción en los meses de mayo, agosto y noviembre de 2024</t>
  </si>
  <si>
    <t>Se están realizando las gestiones pertinentes para el cumplimiento de esta acción dentro de la programación establecida, se proyecta dar cumplimiento a esta acción en los meses de abril, agosto y diciembre de 2024</t>
  </si>
  <si>
    <t>Se están realizando las gestiones pertinentes para el cumplimiento de esta acción dentro de la programación establecida, se tiene programado dar cumplimiento a esta acción en los meses de abril a diciembre de 2024</t>
  </si>
  <si>
    <t>Se están realizando las gestiones pertinentes para el cumplimiento de esta acción dentro de la programación establecida, se proyecta dar cumplimiento a esta acción en los meses de abril, julio, octubre y diciembre de 2024</t>
  </si>
  <si>
    <t xml:space="preserve">Se están realizando las gestiones pertinentes para el cumplimiento de esta acción dentro de la programación establecida, se proyecta dar cumplimeinto a esta acción en los meses de abril, agosto, octubre y diciembre de 2024 </t>
  </si>
  <si>
    <t>Se están realizando las gestiones pertinentes para el cumplimiento de esta acción dentro de la programación establecida, se proyecta dar cumplimiento a esta acción en mayo y septiembre 2024</t>
  </si>
  <si>
    <t xml:space="preserve">Se están realizando las gestiones pertinentes para el cumplimiento de esta acción dentro de la programación establecida, se proyecta dar cumplimiento a esta acción en los meses de julio, septiembre y noviembre de 2024 </t>
  </si>
  <si>
    <t xml:space="preserve">Se están realizando las gestiones pertinentes para el cumplimiento de esta acción dentro de la programación establecida, se proyecta dar cumplimiento a esta acción en los meses de mayo, agosto y noviembre de 2024 </t>
  </si>
  <si>
    <t xml:space="preserve">Se están realizando las gestiones pertinentes para el cumplimiento de esta acción dentro de la programación establecida, se proyecta dar cumplimiento a esta acción en el mes de septiembre de 2024 </t>
  </si>
  <si>
    <t>En Curso</t>
  </si>
  <si>
    <t>Excel matriz de reporte de denuncias febrero, marzo</t>
  </si>
  <si>
    <t>FEBRERO
Para este mes se elaboraron las siguientes seis (06) actas:
1. Acta Comité de Compras IC ACIEKDTAB
2. Acta Comité de Compras IC Cevedé
3. Acta de Entrega IC Puerto Pizarro
4. Acta de Entrega IC Santa Rosa de Guayacán
5. Acta de Entrega IC Sirena
6. Acta de Entrega IC ACIRCAC
MARZO
Para este mes se elaboró la siguiente acta:
Acta Socialización Resolución y Fica Definitiva IC Piedra Sagrada</t>
  </si>
  <si>
    <t>Dirección de Asuntos Étnicos - Iniciativas Comunitarias</t>
  </si>
  <si>
    <t>Se anexa contratos y pólizas de de cuatro (04) iniciativas, detalladas a continuación:
1. Contrato 02 Prestación de Servicios Capacitaciones IC ACIEKDTAB.
2. Contrato 01 Compraventa Semillas IC Cevedé
3. Contrato 01 Compraventa Semillas, Insumos y Herramientas IC ACIEKDTAB.
4. Contrato 02 Prestación de Servicios Capacitaciones IC Cevedé.</t>
  </si>
  <si>
    <t>Se realizaron las siguientes jornadas de capacitación:
1. 22/ene/2024: capacitación e inducción a los nuevos contratistas, adicional, la distribución de actividades a todo el equipo de IC.
2. 18/mar/2024:  jornada de capacitación  y seguimiento de las IC con el equipo completo.</t>
  </si>
  <si>
    <t>En el mes de marzo del 2024, se registra el inventarios de procesos agrarios de enero a marzo del 2024</t>
  </si>
  <si>
    <t>Para esta acción se programo realizar 9 reportes en los meses de marzo, abril, mayo, junio, julio, agosto, septiembre, octubre y noviembre de 2024</t>
  </si>
  <si>
    <t>La actividad inicia en el mes de abril, por lo tanto no se presentan evidencias de este trimestre</t>
  </si>
  <si>
    <t xml:space="preserve">Actualizar el procedimiento   ACCTI-P-021,  de acuerdo al rediseño de la entidad </t>
  </si>
  <si>
    <t>La actividad de actualización del procedimiento ACCTI-P-021 se tiene programada para el mes de junio del 2024.</t>
  </si>
  <si>
    <t>Se adjunta informe trimestral avance de control de procedimientos</t>
  </si>
  <si>
    <t>FEBRERO:
Se anexa el acta de las siguientes reuniones :
1. 05/FEB/2024: Reunión con el Gobernador Ticuya para tratar sobre el Decreto 1953/2014.
2. 20/FEB/2024 Reunión de acercamiento con el Resguardo Indígena Tucunare.
3. 22/FEB/2024 Reunión espacio RECIPAZ.
4. 27/02/2024: Abordar el tema cartográfico que permita la consolidación de la declaratoria del área
santa cruz de golondro ubicado en el consejo comunitario de la comunidad negra del rio naya como área protegida e integrante del SINAP, en el marco de la consulta previa surtida en su
momento.
5. 16/02/2024 Acta de Reunion ACIESNA
MARZO
Se anexa el acta de las siguientes reuniones:
1. 11/MAR/2024: Reunión adecuación solicitud de constitución parcialidad indígena Los Mangos.
2. 13/MAR/2024: Revisión solicitudes de comunidades étnicas del Putumayo.
3. 15/MAR/2024: Articulación SIE Y VÍCTIMAS DAE.
4. 20/MAR/2024  ACTA 2 AREMASAIN 19- 20 MARZO CLAN EPIAYÚ- DIOCESIS</t>
  </si>
  <si>
    <t>Se actualizó y depuró constantemente de acuerdo a los requerimientos allegados por comunidades y los actos administrativos expedidos a favor de las mismas el Archivo BD DAE, para los meses de enero, febrero y marzo 2024.</t>
  </si>
  <si>
    <t>Listado capacitación procedimiento compra directa de predios y presentación paso a paso.
Presentación componente jurídico, compra propiedad privada rural, criterios de compra a privado, listado asistencia.</t>
  </si>
  <si>
    <t>Se realiza la capacitación a los colaboradores del grupo de compra directa, en el proceso de compra directa y en el componente jurídico de compra directa, impartida por la líder del grupo.</t>
  </si>
  <si>
    <t>Actualizar la forma ACCTI-F-020 Lista de chequeo</t>
  </si>
  <si>
    <t>Se proyecta actualizar la lista de chequeo en el mes de julio</t>
  </si>
  <si>
    <t>Se proyecta actualizar el instructivo en el mes de agosto</t>
  </si>
  <si>
    <t>Se proyecta socializar en el mes de agosto</t>
  </si>
  <si>
    <t>Se proyecta actualizar la forma en marzo, junio, septiembre y diciembre de 2024</t>
  </si>
  <si>
    <t>Plan Anual de Auditoría formulado Version 1 2024</t>
  </si>
  <si>
    <t>El Comité Institucional de Coordinación de Control Interno - CICCI sesionó el dia 29 de febrero del 2024, con el propósito de aprobar el Plan Anual de Auditoría vigencia 2024, dicho instrumento contiene la programación de las actividades a ejecutar por la Oficina de Control Interno - OCI en la vigencia 2024 en cuanto auditorías internas, informes de ley, monitoreos, seguimientos, asesoría y acompañamiento, atención a entes de control y capacitación, fue publicado en la intranet de la ANT en el proceso Seguimiento, Evaluación y Mejora, en la sección, Objetivos y Planes, y el cual se puede visualizar a través del siguiente link: https://agenciadetierras.sharepoint.com/sites/antintranet/sistema-integrado-de-gestion/procesos-evaluacion-y-control/Paginas/seguimiento-evaluaci%C3%B3n-y-mejora.aspx</t>
  </si>
  <si>
    <t>Se tiene programado dar cumplimiento a esta actividad en mayo y octubre de 2024</t>
  </si>
  <si>
    <t>Actividad programada a partir de junio</t>
  </si>
  <si>
    <t>Actividad programada en diciembre</t>
  </si>
  <si>
    <t>Durante el 1er trimestre de la vigencia 2024, la Subdirección de talento humano adelantó reuniones con las areas para identificar la gestión de la información en cada dependencia y documentarlas.</t>
  </si>
  <si>
    <t>Acta de reunión</t>
  </si>
  <si>
    <t>Repositorio de Sharepoint a cargo de la Subdirección de Talento humano</t>
  </si>
  <si>
    <t>Durante el 1er trimestre de la vigencia 2024, la Subdirección de talento humano realizó el repositorio de Sharepoint a cargo de la Subdirección de Talento humano</t>
  </si>
  <si>
    <t>Archivos en excel con la relación de las pqrs, de acuerdo con el seguimiento en los meses de enero a marzo del presente año:
BASE ORFEO 22012024.xlsx
BASE ORFEO 26022024.xlsx
BASE ORFEO 31032024.xlsx</t>
  </si>
  <si>
    <t xml:space="preserve">Desde la Secretaría General se remiten reportes de seguimiento a las dependencias con radicados vencidos y/o pendientes por tramite a través del SGD Orfeo. Se adjunta como soporte de cumplimiento los correos electrónicos de envío y las matrices de seguimiento. </t>
  </si>
  <si>
    <t>La Subdirección de Talento Humano realizó la formulación y publicación del plan estrategico de talento humano para la vigencia 2024, sin embargo, remitirá el informe de seguimiento de acuerdo con lo programado en el mes de junio.</t>
  </si>
  <si>
    <t>La Subdirección de Talento Humano realizará el reporte de seguimiento a la matriz de presupuesto de gastos de persona con corte al primer semestre de 2024.</t>
  </si>
  <si>
    <t>Archivo Excel denominado base de liquidaciones I Trim 2024.</t>
  </si>
  <si>
    <t xml:space="preserve">La Coordinación de contratos remite como soporte de cumplimiento y/o avance en la gestión la base de datos en Excel con las liquidaciones pendiente por trámite en la entidad, con las fechas de vencimiento de terminos. </t>
  </si>
  <si>
    <t xml:space="preserve">La coordinación de contratos de acuerdo con la programación realizará el reporte de información en el mes de septiembre. </t>
  </si>
  <si>
    <t xml:space="preserve">La Subdirección Administrativa y Financiera cuenta con la actividad finalizada a este corte. </t>
  </si>
  <si>
    <t>N/A</t>
  </si>
  <si>
    <t xml:space="preserve">Conforme al proceso de solicitud de comisiones que tiene a cargo la Secretaria General y que las apoyan la Subdirección Administrativa y Financiera. Se adjunta el archivo donde se consolidan las 398 solicitudes de comisiones rechazadas en el primer trimestre de la vigencia 2024.
Se presenta informe de las comisiones rechazadas en el aplicativo KLIC del trimestre. </t>
  </si>
  <si>
    <t>Reporte KLIC con los rechazos de solicitudes</t>
  </si>
  <si>
    <t>La Subdirección Administrativa y Financiera realizó jornadas de trabajo para fortalecer los conocimientos y dar claridad frente a las competencias para la correcta asignación de las comunicaciones oficiales con las siguientes dependencias:
2 febrero de 2024           DIRECCIÓN Y SUBDIRECCIONES DE TIERRAS.
7 de febrero de 2024 DIRECCIÓN DE GESTIÓN JURÍDICA DE TIERRAS Y  SUBDIRECCIÓN DE SEGURIDAD JURÍDICA
9 de febrero 2024 SUBDIRECCIÓN DE SISTEMAS DE INFORMACIÓN DE TIERRAS 
12 enero 2024 OFICINA DEL INSPECTOR DE LA GESTION DE TIERRAS</t>
  </si>
  <si>
    <t>La Subdirección Administrativa y Financiera presenta la bitacora de residuos del primer trimestre de la vigencia 2024.</t>
  </si>
  <si>
    <t>La Subdirección Administrativa y Financiera presentalas declaraciones tributarias de enero, febrero y marzo de 2024.</t>
  </si>
  <si>
    <t>Reporte presentación declaraciones tributarias</t>
  </si>
  <si>
    <t>La Subdirección Administrativa y Financiera presenta memorando No. 202462000075813 del 08 de marzo de 2024, por medio del cual fueron socializadas las fechas de entrega de información para el cierre contable.</t>
  </si>
  <si>
    <t>Memorando 
ESTADOS FINANCIEROS CORTE A DICIEMBRE 2023</t>
  </si>
  <si>
    <t>Las conciliaciones realizadas mensualmente  
se encuentran en trámite de elaboración, toda vez que, la fecha límite de presentación de los estados financieros correspondientes al primer trimestre de la vigencia 2024, es el próximo 30 de abril de 2024.</t>
  </si>
  <si>
    <t>La Subdirección Administrativa y Financiera presenta los Informe con el estado de cartera de los contratos de arrendamiento de los predios ubicados en las Islas del rosario y San Bernardo, correspondiente a enero y febrero de 2024.</t>
  </si>
  <si>
    <t>INFORME DE INGRESOS Y CARTERA POR ARRENDAMIENTOS DE LOS PREDIOS UBICADOS EN LAS ISLAS DEL ROSARIO Y SAN BERNARDO DE ENERO Y FEBRERO</t>
  </si>
  <si>
    <t>La Subdirección Administrativa y Financiera reporta el consolidado de los estados de cuenta emitidos, entre enero, febrero y marzo de 2024.</t>
  </si>
  <si>
    <t>Estados de cuenta enero
Estados de cuenta febrero
Estados de cuenta marzo</t>
  </si>
  <si>
    <t>1, Listado de asistencia mesa de trabajo SAF, DAT y sus subdirecciones.
2, Correo de remisión municipios focalizados
3, Correo con remisión de temas ambientales.
4, Carpeta zip con reporte semanal de peticiones asignadas a la DAT</t>
  </si>
  <si>
    <t>El 2 de febrero se realizó mesa de trabajo con las personas encargadas del direccionamiento de la SAF, la DAT y la subdirección de Acceso a tierras por Demanda y descongestión, subdirección de Acceso a tierras en zonas focalizadas y la Subdirección de administración de tierras de la nación. Para aclarar dudas del direccionamiento de peticiones desde que son recibidas por el grupo de correspondencia de la SAF.
Como compromiso, la SATZF remitió a los asistentes en la mesa de trabajo, los municipios focalizados, para que se tengan en cuenta al momento del direccionamiento. De igual forma, en la DAT, remiten correo con temas ambientales que pueden llegar en las peticiones y son competencia de la DAT.
Semanalmente se envía reporte de peticiones asignadas a la DAT, al líder de PQR para que realice seguimiento.</t>
  </si>
  <si>
    <t>Boletines de prensa</t>
  </si>
  <si>
    <t>El reporte tiene una periodicidad trimestral, por tanto, se realizarán en los meses: abril, julio y octubre de 2024. El reporte del cuarto trimestre del 2024 se entregará en enero del 2025,</t>
  </si>
  <si>
    <t xml:space="preserve">Durante el mes de enero no se realizó reunión de seguimiento por parte del equipo de Conceptos, debido a que aun se estaba en proceso de contratación del personal en la Entidad. para cumplir con la cantidad propuesta de reuniones de seguimiento la ultima se realizará en el mes de diciembre (a cambio de la de enero)
</t>
  </si>
  <si>
    <t>Durante el mes de febrero, en la Oficina Jurídica se realizó una reunión de seguimiento para prevenir la emisión de conceptos con distinta interpretación y no se identificaron temas puntuales que requirieran una revisión detallada, debido a que en ninguno de los temas solicitados (solicitud de concepto puntual o viabilidad), se cambió la linea jurídica propuesta por la Oficina Juridica de la ANT.
Durante el mes de marzo, en la Oficina Jurídica se realizó una reunión de seguimiento para prevenir la emisión de conceptos con distinta interpretación.</t>
  </si>
  <si>
    <t>Se comparte planilla de reporte al sistema de gestión de información del Estado E- Kogui correspondiente al mes de enero, febrero y marzo de 2024.</t>
  </si>
  <si>
    <t>Durante los meses de febrero y marzo, en la Oficina Jurídica se realizó una reunión de seguimiento para prevenir la emisión de conceptos con distinta interpretación y no se identificaron temas puntuales que requirieran una revisión detallada, debido a que en ninguno de los temas solicitados (solicitud de concepto puntual o viabilidad), hay posibilidad de que se cambiara la linea jurídica propuesta por la Oficina Juridica de la ANT.</t>
  </si>
  <si>
    <t>Se proyecta realizar esta actividad en el segundo semestre del 2024</t>
  </si>
  <si>
    <t>Se realizó el monitoreo a los riesgos de gestión de la ANT del 1er trimestre del 2024</t>
  </si>
  <si>
    <t>La Subdirección Administrativa y Financiera cuenta con la actividad finalizada a este corte.</t>
  </si>
  <si>
    <t>La Subdirección Administrativa y Financiera cuenta con la actividad finalizada a este corte. Se programa para el segundo trimestre.</t>
  </si>
  <si>
    <t>Banner solicitud de comisiones en Klic</t>
  </si>
  <si>
    <t>La Subdirección Administrativa y Financiera socializó a los colaboradores de la ANT los requisitos para solicitud de comisiones en KLIC.</t>
  </si>
  <si>
    <t>La Subdirección Administrativa y Financiera cuenta con la actividad finalizada a este corte. Se tiene programado esta actividad para los dos últimos trimestres.</t>
  </si>
  <si>
    <t>La Subdirección Administrativa y Financiera cuenta con la actividad finalizada a este corte. Se realizará 2 informes semestrales.</t>
  </si>
  <si>
    <t>La Subdirección Administrativa y Financiera cuenta con la actividad finalizada a este corte. Se realizará 2 informes de seguimiento semestral a la productividad y margen de error.</t>
  </si>
  <si>
    <t>La Subdirección Administrativa y Financiera cuenta con la actividad finalizada a este corte. Se actualizará instructivo conforme a la normatividad vigente por el ente rector AGN.</t>
  </si>
  <si>
    <t>Bitacora de Residuos</t>
  </si>
  <si>
    <t xml:space="preserve">La Subdirección Administrativa y Financiera cuenta con la actividad finalizada a este corte. Se encuentran programadas con el Plan Institucional de Capacitaciones. </t>
  </si>
  <si>
    <t>La Subdirección Administrativa y Financiera cuenta con la actividad finalizada a este corte. Esta acción preventiva se actualizará para la vigencia.</t>
  </si>
  <si>
    <t>La Subdirección Administrativa y Financiera cuenta con la actividad finalizada a este corte. se encuentran programadas para abril, agosto y diciembre.</t>
  </si>
  <si>
    <t xml:space="preserve">La Subdirección Administrativa y Financiera socializó a los colaboradores de la ANT en el marco del procedimiento de pagos y lista de chequeos. </t>
  </si>
  <si>
    <t>En el mes de abril se actualizaron y publicaron las formas INTI-F-002 e INTI-F-007</t>
  </si>
  <si>
    <t>Procedimiento publicado SEYM-P-006</t>
  </si>
  <si>
    <t>Actualizar el procedimiento que permita establecer con información oportuna, veraz y robusta sobre el estado y evolución de las principales metas de la Agencia Nacional de Tierras.</t>
  </si>
  <si>
    <t>Se proyecta realizar esta actividad en el mes de mayo  de 2024</t>
  </si>
  <si>
    <t>Proyectos con viabilidad definitiva en PIIP</t>
  </si>
  <si>
    <t>Realizar acompañamiento metodológico y control técnico a la formulación de proyectos de inversión</t>
  </si>
  <si>
    <t>Actualizar integralmente los proyectos de inversión con base en los lineamientos y compromisos nacionales y sectoriales</t>
  </si>
  <si>
    <t>Proyectos de inversión actualizados en PIIP</t>
  </si>
  <si>
    <t>Se realizará esta acividad en el segundo semestre de 2024 puesto que a esa fecha ya se tendrá presupuesto aprobado</t>
  </si>
  <si>
    <t>Se va a realizar la actualización al procedimiento en el mes de noviembre de 2024</t>
  </si>
  <si>
    <t xml:space="preserve">Actualizar el procedimiento SEGUIMIENTO AL CUMPLIMIENTO DE LA GESTIÓN INSTITUCIONAL SEYM-P-005 </t>
  </si>
  <si>
    <t>Se realizará capacitación a las dependencias sobre el reporte de la Matriz de Seguimiento Estratégico</t>
  </si>
  <si>
    <t xml:space="preserve">Posibilidad de incumplimiento de las metas programadas debido al desconocimiento de los instrumentos o herramientas de seguimiento </t>
  </si>
  <si>
    <t>Listas de asistencia de capacitación</t>
  </si>
  <si>
    <t>Se pretende realizar esta actividad en julio y septiembre de 2024</t>
  </si>
  <si>
    <t>Realizar socialización a  los Directores, Subdirectores, Secretaría General y Jefes de Oficina sobre el  procedimiento DEST-P-003 FORMULACIÓN DEL PLAN DE ACCIÓN INSTITUCIONAL</t>
  </si>
  <si>
    <t>Procedimiento SEYM-P-005 publicado</t>
  </si>
  <si>
    <t>Se proyecta realizar esta actividad en el mes de julio de 2024</t>
  </si>
  <si>
    <t>Se proyecta realizar esta actividad en el mes de Agosto de 2024</t>
  </si>
  <si>
    <t>Esta actividad se realizará en noviembre del 2024, teniendo en cuenta que para esa fecha se tendrá el presupuesto aprobado para la vigencia 2025</t>
  </si>
  <si>
    <t>Elaboración de boletines de prensa del equipo de comunicaciones.</t>
  </si>
  <si>
    <t>Carpetas con boletines de prensa aprobados para divulgación</t>
  </si>
  <si>
    <t xml:space="preserve">Socialización de la Política de Comunicación a nivel interno </t>
  </si>
  <si>
    <t>Piezas gráficas</t>
  </si>
  <si>
    <t>Implementación del manual de imagen en piezas gráficas</t>
  </si>
  <si>
    <t xml:space="preserve">Piezas gráficas con la imagen institucional utilizada correctamente. </t>
  </si>
  <si>
    <t>Se realizará esta actividad en el mes de noviembre de 2024 puesto que para esa fecha ya se tendrá presupuesto aprobado</t>
  </si>
  <si>
    <t>Se proyecta realizar esta actividad en agosto del 2024</t>
  </si>
  <si>
    <t>Esta actividad se realizará en los meses de mayo, julio y octubre de 2024</t>
  </si>
  <si>
    <t>Se proyecta realizar esta actividad en julio y septiembre de 2024</t>
  </si>
  <si>
    <t>"Forma INTI-F-002 actualizada y publicadas
Forma INTI -F-007 actualizada y publicadas"</t>
  </si>
  <si>
    <t>Excel matriz de reporte de denuncias febrero y marzo</t>
  </si>
  <si>
    <t>Descripción del riesgo (2,5)</t>
  </si>
  <si>
    <t>Definición del Impacto = qué (Afectación económica o reputacional)</t>
  </si>
  <si>
    <t>Definición de la Causa inmediata = como</t>
  </si>
  <si>
    <t>Definición de la Causa raiz = por qué</t>
  </si>
  <si>
    <t>Observaciones sobre la definición del riesgo</t>
  </si>
  <si>
    <t>EVALUACIÓN OCI</t>
  </si>
  <si>
    <t>Estado</t>
  </si>
  <si>
    <t>Estado
Cumple/No cumple</t>
  </si>
  <si>
    <t>Cumple</t>
  </si>
  <si>
    <t>No Cumple</t>
  </si>
  <si>
    <t>En Términos</t>
  </si>
  <si>
    <t xml:space="preserve">Revisó </t>
  </si>
  <si>
    <t>Auditor</t>
  </si>
  <si>
    <t>Carlos Alberto Quiñones</t>
  </si>
  <si>
    <t>Juan David Baquero</t>
  </si>
  <si>
    <t>Diana Mayerly Bernal</t>
  </si>
  <si>
    <t>Estado1</t>
  </si>
  <si>
    <t>Total No</t>
  </si>
  <si>
    <t>Total Si</t>
  </si>
  <si>
    <t>Porcentaje</t>
  </si>
  <si>
    <t>Descripción del control (3,2,2,1)</t>
  </si>
  <si>
    <t>Definición del Complemento (Especificación)</t>
  </si>
  <si>
    <t>Definición del Responsable de ejecutar el control</t>
  </si>
  <si>
    <t>Definición de la Acción</t>
  </si>
  <si>
    <t>Definición del Complemento</t>
  </si>
  <si>
    <t>Definición del instrumento que usa para ejecutar la acción de  control</t>
  </si>
  <si>
    <t>Definición de Cómo hace la actividad de control</t>
  </si>
  <si>
    <t>Definición de Qué hace cuando se cumple el criterio de la actividad de control</t>
  </si>
  <si>
    <t>Definición de Qué hace cuando NO se cumple el criterio de la actividad de control = manejo de desviaciones</t>
  </si>
  <si>
    <t>¿El control definido ataca la Causa raíz? (EL POR QUÉ)</t>
  </si>
  <si>
    <t>Desde la causa, ataca la probabilidad de ocurrencia del riesgo?</t>
  </si>
  <si>
    <t>Detecta la ocurrencia, y devuelve el proceso a la ejecución de las actividades preventivas?</t>
  </si>
  <si>
    <t>Ataca el impacto frente a la materialización del riesgo?</t>
  </si>
  <si>
    <t>La frecuencia es adecuada (contínua, aleatoria)</t>
  </si>
  <si>
    <t>Se cuenta con evidencia de la ejecución de la actividad de control?</t>
  </si>
  <si>
    <t>Observaciones sobre la definición del control</t>
  </si>
  <si>
    <t>Relación de evidencia suministrada por el responsable que ejecutó la actividad del control</t>
  </si>
  <si>
    <t>El responsable ejecutó la actividad del control de acuerdo con la frecuencia establecida?</t>
  </si>
  <si>
    <t>Observaciones sobre la ejecución de la actividad de control</t>
  </si>
  <si>
    <t>Si la zona de riesgo final es Extremo, se definieron acciones preventivas?</t>
  </si>
  <si>
    <t>Nivel de cumplimiento</t>
  </si>
  <si>
    <t>Observaciones sobre la ejecución de la actividad de preventiva</t>
  </si>
  <si>
    <t>Actividades programadas (#)</t>
  </si>
  <si>
    <t>Actividades ejecutadas (#)</t>
  </si>
  <si>
    <t>19/06/2024. xxxxxxxxx</t>
  </si>
  <si>
    <t>Parcialmente</t>
  </si>
  <si>
    <t>No Aplica</t>
  </si>
  <si>
    <t>Estado Diseño
Cumple/No cumple</t>
  </si>
  <si>
    <t>Estado Ejecución
Cumple/No cumple</t>
  </si>
  <si>
    <t>Cantidad de eventos de materialziación identificados</t>
  </si>
  <si>
    <t>¿Existe evidencia de ejecución del control correctivo?</t>
  </si>
  <si>
    <t>Observaciones sobre lamaterialización</t>
  </si>
  <si>
    <t>Riesgo Materializado</t>
  </si>
  <si>
    <r>
      <rPr>
        <b/>
        <sz val="12"/>
        <rFont val="Calibri"/>
        <family val="2"/>
        <scheme val="minor"/>
      </rPr>
      <t>21/06/2024</t>
    </r>
    <r>
      <rPr>
        <sz val="12"/>
        <rFont val="Calibri"/>
        <family val="2"/>
        <scheme val="minor"/>
      </rPr>
      <t>. Se observó que no es claro de como se puede presentar el impacto en el momento que haya una materialización. La Redacción no es clara.</t>
    </r>
  </si>
  <si>
    <r>
      <t>21/06/2024.</t>
    </r>
    <r>
      <rPr>
        <sz val="12"/>
        <rFont val="Calibri"/>
        <family val="2"/>
        <scheme val="minor"/>
      </rPr>
      <t>Ninguna</t>
    </r>
  </si>
  <si>
    <r>
      <rPr>
        <b/>
        <sz val="12"/>
        <rFont val="Calibri"/>
        <family val="2"/>
        <scheme val="minor"/>
      </rPr>
      <t>21/06/2024.</t>
    </r>
    <r>
      <rPr>
        <sz val="12"/>
        <rFont val="Calibri"/>
        <family val="2"/>
        <scheme val="minor"/>
      </rPr>
      <t xml:space="preserve"> Se observó que la descripción del riesgos tiene los componentes, pero se debe realizar ajustes en su redacción.</t>
    </r>
  </si>
  <si>
    <r>
      <rPr>
        <b/>
        <sz val="12"/>
        <rFont val="Calibri"/>
        <family val="2"/>
        <scheme val="minor"/>
      </rPr>
      <t>21/06/2024.</t>
    </r>
    <r>
      <rPr>
        <sz val="12"/>
        <rFont val="Calibri"/>
        <family val="2"/>
        <scheme val="minor"/>
      </rPr>
      <t xml:space="preserve"> Ninguna.</t>
    </r>
  </si>
  <si>
    <r>
      <rPr>
        <b/>
        <sz val="12"/>
        <rFont val="Calibri"/>
        <family val="2"/>
        <scheme val="minor"/>
      </rPr>
      <t>21/06/2024.</t>
    </r>
    <r>
      <rPr>
        <sz val="12"/>
        <rFont val="Calibri"/>
        <family val="2"/>
        <scheme val="minor"/>
      </rPr>
      <t xml:space="preserve"> La descripción del riesgo tiene errores en su redacción que da para una mala interpretación. *"En" se utiliza para indicar lugar o tiempo:*
- *Por" se utiliza para indicar causa, motivo, medio o a través de algo.
</t>
    </r>
  </si>
  <si>
    <r>
      <rPr>
        <b/>
        <sz val="12"/>
        <rFont val="Calibri"/>
        <family val="2"/>
        <scheme val="minor"/>
      </rPr>
      <t>22/06/2024.</t>
    </r>
    <r>
      <rPr>
        <sz val="12"/>
        <rFont val="Calibri"/>
        <family val="2"/>
        <scheme val="minor"/>
      </rPr>
      <t xml:space="preserve"> Ninguna</t>
    </r>
  </si>
  <si>
    <r>
      <rPr>
        <b/>
        <sz val="12"/>
        <rFont val="Calibri"/>
        <family val="2"/>
        <scheme val="minor"/>
      </rPr>
      <t>25/06/2024</t>
    </r>
    <r>
      <rPr>
        <sz val="12"/>
        <rFont val="Calibri"/>
        <family val="2"/>
        <scheme val="minor"/>
      </rPr>
      <t>. Se observó dentro de las evidencias cargadas en la carpeta compartida por la Oficina de Planeación, memorando 202461000053143 con solicitud de liquidación Contrato No. 20233233
Memorando 20246200006818 solicitud de liquidación / ANT-CO-1544-2021,
Memorando 202460000144563 Solicitud liquidación contrato ANT-CCV-2041-2021</t>
    </r>
  </si>
  <si>
    <r>
      <t xml:space="preserve">25/06/2024. </t>
    </r>
    <r>
      <rPr>
        <sz val="12"/>
        <rFont val="Calibri"/>
        <family val="2"/>
        <scheme val="minor"/>
      </rPr>
      <t>Se observó dentro de las evidencias cargadas en la carpeta compartida por la Oficina de Planeación, informe final del supervisor para terminación del contrato.</t>
    </r>
  </si>
  <si>
    <r>
      <rPr>
        <b/>
        <sz val="12"/>
        <rFont val="Calibri"/>
        <family val="2"/>
        <scheme val="minor"/>
      </rPr>
      <t>25/06/2024</t>
    </r>
    <r>
      <rPr>
        <sz val="12"/>
        <rFont val="Calibri"/>
        <family val="2"/>
        <scheme val="minor"/>
      </rPr>
      <t>. No existe control.</t>
    </r>
  </si>
  <si>
    <t>No aplica</t>
  </si>
  <si>
    <t>Sandra 5</t>
  </si>
  <si>
    <t>Yobani 2</t>
  </si>
  <si>
    <t>Sebastian 3</t>
  </si>
  <si>
    <t>Paula 2</t>
  </si>
  <si>
    <t>Yarledis 13</t>
  </si>
  <si>
    <t>Luis Carlos 5</t>
  </si>
  <si>
    <t>Carlos Alberto 4</t>
  </si>
  <si>
    <t>Luz Marina 7</t>
  </si>
  <si>
    <t>Diana 64</t>
  </si>
  <si>
    <r>
      <rPr>
        <b/>
        <sz val="12"/>
        <rFont val="Calibri"/>
        <family val="2"/>
        <scheme val="minor"/>
      </rPr>
      <t>25/06/2024.</t>
    </r>
    <r>
      <rPr>
        <sz val="12"/>
        <rFont val="Calibri"/>
        <family val="2"/>
        <scheme val="minor"/>
      </rPr>
      <t xml:space="preserve"> Control correctivo, no se ha activado ya que no hay reporte de materialización del riesgo.</t>
    </r>
  </si>
  <si>
    <r>
      <t xml:space="preserve">25/06/2024. </t>
    </r>
    <r>
      <rPr>
        <sz val="12"/>
        <rFont val="Calibri"/>
        <family val="2"/>
        <scheme val="minor"/>
      </rPr>
      <t>Se observó que el control esta definido adecuadamente.</t>
    </r>
  </si>
  <si>
    <r>
      <rPr>
        <b/>
        <sz val="12"/>
        <rFont val="Calibri"/>
        <family val="2"/>
        <scheme val="minor"/>
      </rPr>
      <t xml:space="preserve">26/06/2024. </t>
    </r>
    <r>
      <rPr>
        <sz val="12"/>
        <rFont val="Calibri"/>
        <family val="2"/>
        <scheme val="minor"/>
      </rPr>
      <t>No se observó definición de control y demás información complementaria del mismo.</t>
    </r>
  </si>
  <si>
    <r>
      <rPr>
        <b/>
        <sz val="12"/>
        <rFont val="Calibri"/>
        <family val="2"/>
        <scheme val="minor"/>
      </rPr>
      <t xml:space="preserve">26/06/2024. </t>
    </r>
    <r>
      <rPr>
        <sz val="12"/>
        <rFont val="Calibri"/>
        <family val="2"/>
        <scheme val="minor"/>
      </rPr>
      <t>Control no definido, ampliar información de por que está enumerado en la matriz mas no tiene información complemmetaria para el mismo.</t>
    </r>
  </si>
  <si>
    <r>
      <rPr>
        <b/>
        <sz val="12"/>
        <rFont val="Calibri"/>
        <family val="2"/>
        <scheme val="minor"/>
      </rPr>
      <t>26/06/2024.</t>
    </r>
    <r>
      <rPr>
        <sz val="12"/>
        <rFont val="Calibri"/>
        <family val="2"/>
        <scheme val="minor"/>
      </rPr>
      <t xml:space="preserve"> Se observó evidencia cargada para el cumplimiento del control con la relación de los CAS</t>
    </r>
  </si>
  <si>
    <r>
      <rPr>
        <b/>
        <sz val="12"/>
        <rFont val="Calibri"/>
        <family val="2"/>
        <scheme val="minor"/>
      </rPr>
      <t>26/06/2024</t>
    </r>
    <r>
      <rPr>
        <sz val="12"/>
        <rFont val="Calibri"/>
        <family val="2"/>
        <scheme val="minor"/>
      </rPr>
      <t>. se observó evidencia cargada para el cumplimiento del control</t>
    </r>
  </si>
  <si>
    <r>
      <rPr>
        <b/>
        <sz val="12"/>
        <rFont val="Calibri"/>
        <family val="2"/>
        <scheme val="minor"/>
      </rPr>
      <t>26/06/2024.</t>
    </r>
    <r>
      <rPr>
        <sz val="12"/>
        <rFont val="Calibri"/>
        <family val="2"/>
        <scheme val="minor"/>
      </rPr>
      <t xml:space="preserve"> Se observó como evidencia 5 documentos relacionados con el control para el cumplimiento del mismo.</t>
    </r>
  </si>
  <si>
    <r>
      <rPr>
        <b/>
        <sz val="12"/>
        <rFont val="Calibri"/>
        <family val="2"/>
        <scheme val="minor"/>
      </rPr>
      <t>27/06/2024.</t>
    </r>
    <r>
      <rPr>
        <sz val="12"/>
        <rFont val="Calibri"/>
        <family val="2"/>
        <scheme val="minor"/>
      </rPr>
      <t xml:space="preserve"> De acuerdo con la verificación realizada en la carpeta de evidencias "Riesgos de Gestión 2024", se obsrvó la evidencia cargada para el control que referencia el cumplimiento del mismo.</t>
    </r>
  </si>
  <si>
    <r>
      <rPr>
        <b/>
        <sz val="12"/>
        <rFont val="Calibri"/>
        <family val="2"/>
        <scheme val="minor"/>
      </rPr>
      <t>27/06/2024.</t>
    </r>
    <r>
      <rPr>
        <sz val="12"/>
        <rFont val="Calibri"/>
        <family val="2"/>
        <scheme val="minor"/>
      </rPr>
      <t xml:space="preserve"> De acuerdo con la verificación realizada en la carpeta de evidencias "Riesgos de Gestión 2024", se observó acta como evidencia cargada para el control que referencia el cumplimiento del mismo.</t>
    </r>
  </si>
  <si>
    <r>
      <rPr>
        <b/>
        <sz val="12"/>
        <rFont val="Calibri"/>
        <family val="2"/>
        <scheme val="minor"/>
      </rPr>
      <t>21/06/2024.</t>
    </r>
    <r>
      <rPr>
        <sz val="12"/>
        <rFont val="Calibri"/>
        <family val="2"/>
        <scheme val="minor"/>
      </rPr>
      <t xml:space="preserve"> Se observó que la redacción en la descripción no es clara, presenta inconsistencias.</t>
    </r>
  </si>
  <si>
    <r>
      <rPr>
        <b/>
        <sz val="12"/>
        <rFont val="Calibri"/>
        <family val="2"/>
        <scheme val="minor"/>
      </rPr>
      <t>26/06/2024.</t>
    </r>
    <r>
      <rPr>
        <sz val="12"/>
        <rFont val="Calibri"/>
        <family val="2"/>
        <scheme val="minor"/>
      </rPr>
      <t xml:space="preserve"> Se observó que el control tiene una definición adecuada cumpliendo con los lineamientos de la Guia de Gestión del Riesgo V6</t>
    </r>
  </si>
  <si>
    <r>
      <rPr>
        <b/>
        <sz val="12"/>
        <rFont val="Calibri"/>
        <family val="2"/>
        <scheme val="minor"/>
      </rPr>
      <t>26/06/2024.</t>
    </r>
    <r>
      <rPr>
        <sz val="12"/>
        <rFont val="Calibri"/>
        <family val="2"/>
        <scheme val="minor"/>
      </rPr>
      <t xml:space="preserve"> Se observó como evidencia memorando fecha de cierre relacionados con el control para el cumplimiento del mismo.</t>
    </r>
  </si>
  <si>
    <t>no</t>
  </si>
  <si>
    <r>
      <rPr>
        <b/>
        <sz val="12"/>
        <rFont val="Calibri"/>
        <family val="2"/>
        <scheme val="minor"/>
      </rPr>
      <t>27/06/2024.</t>
    </r>
    <r>
      <rPr>
        <sz val="12"/>
        <rFont val="Calibri"/>
        <family val="2"/>
        <scheme val="minor"/>
      </rPr>
      <t xml:space="preserve"> Se observó que la dependencia carga como evidencia las conciliaciones contables para el cumplimiento del control</t>
    </r>
  </si>
  <si>
    <r>
      <rPr>
        <b/>
        <sz val="12"/>
        <rFont val="Calibri"/>
        <family val="2"/>
        <scheme val="minor"/>
      </rPr>
      <t>27/06/2024.</t>
    </r>
    <r>
      <rPr>
        <sz val="12"/>
        <rFont val="Calibri"/>
        <family val="2"/>
        <scheme val="minor"/>
      </rPr>
      <t xml:space="preserve"> Se observó el cargue de evidencias Informes de Cartera desde enero a abril para cumplimiento del control</t>
    </r>
  </si>
  <si>
    <r>
      <rPr>
        <b/>
        <sz val="12"/>
        <rFont val="Calibri"/>
        <family val="2"/>
        <scheme val="minor"/>
      </rPr>
      <t xml:space="preserve">27/06/2024. </t>
    </r>
    <r>
      <rPr>
        <sz val="12"/>
        <rFont val="Calibri"/>
        <family val="2"/>
        <scheme val="minor"/>
      </rPr>
      <t>Se observó 13 memorandos solicitando el Estado de Ejecución Presupuestal, como evidencia del cumplimiento del control</t>
    </r>
  </si>
  <si>
    <r>
      <rPr>
        <b/>
        <sz val="12"/>
        <rFont val="Calibri"/>
        <family val="2"/>
        <scheme val="minor"/>
      </rPr>
      <t>27/06/2024.</t>
    </r>
    <r>
      <rPr>
        <sz val="12"/>
        <rFont val="Calibri"/>
        <family val="2"/>
        <scheme val="minor"/>
      </rPr>
      <t xml:space="preserve"> Se observó Reporte solicitudes de modificaciones de PAC desde enero a mayo como evidencia cumpliendo con el control.</t>
    </r>
  </si>
  <si>
    <t>%</t>
  </si>
  <si>
    <t>19/06/2024, 25/06/2024. No se observa evidencia de ejecución de la actividad de control cargada en el repositorio.</t>
  </si>
  <si>
    <t>No se observa claramente que la revisión realizada impacte en la inoportunidad de la planeación que indica el riesgo. Se observa que se definió correctamente un control correctivo para atender las desviaciones.</t>
  </si>
  <si>
    <t xml:space="preserve">En la descripción de la actividad de control no se logra identificar el criterio para aplicar el control aleatoriamente </t>
  </si>
  <si>
    <t>No hay definición de actividad de control</t>
  </si>
  <si>
    <t>Verbo en infinitivo</t>
  </si>
  <si>
    <t>verbo en infinitivo</t>
  </si>
  <si>
    <t>26/6/2024. Se observan los soportes de las actividades de gestión del conocimiento realizados en el semestre.</t>
  </si>
  <si>
    <t>correctivo. Posiblemente no se requirió ejecutar la actividad en el periodo evaluado.</t>
  </si>
  <si>
    <t>20/06/2024. La acción de verificación no indica claramente las acciones que realiza dependiendo del resultado de la verificación.</t>
  </si>
  <si>
    <t>20/06/2024. Se observó en el repositorio el cronograma de actividades junto con la evidencia de la actividad realizada; informe de gestión de información y analítica de datos.</t>
  </si>
  <si>
    <t xml:space="preserve">26/6/2024. Se observa la Resolución del plan de ordenamiento social de mayo de la vigencia. </t>
  </si>
  <si>
    <t>26/6/2024. Se observó la generación del seguimiento de las PQRSD de manera mensual de enero a mayo de 2024 de acuerdo con la actividad de control.</t>
  </si>
  <si>
    <t xml:space="preserve">26/6/2024. Se observa el archivo con el consolidado de verificación de criterios de calidad con consultas de febrero a mayo de la vigencia de revisión. </t>
  </si>
  <si>
    <t xml:space="preserve">26/6/2024. Se observan los informes de reporte de avance y seguimiento al POSPR de la vigencia de la revisión. </t>
  </si>
  <si>
    <t xml:space="preserve">26/6/2024. Se observa el informe de seguridad y contexto de la vigencia de revisión, y los soportes de las reuniones de marzo a mayo de 2024. </t>
  </si>
  <si>
    <t xml:space="preserve">26/6/2024. Se observan informes y actas de seguimiento al cumplimiento de convenios operativa y financiera desde enero de la vigencia evaluada. </t>
  </si>
  <si>
    <t>26/6/2024. Se observan los soportes de marzo a mayo de acuerdo a lo indicado en el cronograma.</t>
  </si>
  <si>
    <t xml:space="preserve">26/6/2024. Se observan los archivos de marzo y abril de acuerdo con el cronograma de actividades. </t>
  </si>
  <si>
    <t>Analizar si al reportar los casos identificados pueda ser detectivo en lugar de preventivo</t>
  </si>
  <si>
    <t xml:space="preserve">26/6/2024. Se observan los soportes de los listados en Excel de los meses del alcance. </t>
  </si>
  <si>
    <t xml:space="preserve">26/6/2024. Se observa listado en Excel con los datos de los expedientes creados para los meses del alcance de la revisión. </t>
  </si>
  <si>
    <t>Ninguna</t>
  </si>
  <si>
    <t>21/06/2024. Se observó en el repositorio las evidencia de la actividad realizada.</t>
  </si>
  <si>
    <t xml:space="preserve">21/06/2024. Se observó en el repositorio la evidencia de la actividad realizada. </t>
  </si>
  <si>
    <t xml:space="preserve">24/06/2024. Se observó en el repositorio la evidencia de la actividad realizada. </t>
  </si>
  <si>
    <t>26/06/2024. Se observó que el control tiene una definición adecuada cumpliendo con los lineamientos de la Guia de Gestión del Riesgo V6</t>
  </si>
  <si>
    <t>Oportunidad de Mejora</t>
  </si>
  <si>
    <t>26/6/2024. Se observa correo electrónico en donde se relaciona el seguimiento a las PQR que no cumplieron los términos para su gestión.</t>
  </si>
  <si>
    <t>No se observa claramente cual es la actividad que se realiza cuando se identifica un uso inadecuado de la imagen institucional. No obstante, se observa que se definió correctamente un control correctivo para atender la desviación.</t>
  </si>
  <si>
    <t xml:space="preserve">26/6/2024. Se observan los documentos relacionados con la construcción de la ficha técnica para la implementación del modelo de arquitectura empresarial. </t>
  </si>
  <si>
    <t xml:space="preserve">26/6/2024. Se observa la evidencia del informe de reporte de las actividades del modelo de seguridad y privacidad de información entre enero y mayo de la vigencia. </t>
  </si>
  <si>
    <t>La actividad no describe claramente  que pasa cuando se identifican deficiencias en la calidad de los actos administrativos. No obstante, se observa que se definió correctamente un control correctivo para atender la desviación.</t>
  </si>
  <si>
    <t>26/06/2024. Se observó que el control tiene una definición adecuada cumpliendo con los lineamientos de la Guía de Gestión del Riesgo V6</t>
  </si>
  <si>
    <r>
      <rPr>
        <b/>
        <sz val="12"/>
        <rFont val="Calibri"/>
        <family val="2"/>
        <scheme val="minor"/>
      </rPr>
      <t>25/06/2024.</t>
    </r>
    <r>
      <rPr>
        <sz val="12"/>
        <rFont val="Calibri"/>
        <family val="2"/>
        <scheme val="minor"/>
      </rPr>
      <t xml:space="preserve"> Se observó que el control tiene una definición adecuada cumpliendo con los lineamientos de la Guía de Gestión del Riesgo V6</t>
    </r>
  </si>
  <si>
    <r>
      <rPr>
        <b/>
        <sz val="12"/>
        <rFont val="Calibri"/>
        <family val="2"/>
        <scheme val="minor"/>
      </rPr>
      <t xml:space="preserve">25/06/2024. </t>
    </r>
    <r>
      <rPr>
        <sz val="12"/>
        <rFont val="Calibri"/>
        <family val="2"/>
        <scheme val="minor"/>
      </rPr>
      <t>Se observó que el control tiene una definición adecuada cumpliendo con los lineamientos de la Guía de Gestión del Riesgo V6</t>
    </r>
  </si>
  <si>
    <r>
      <rPr>
        <b/>
        <sz val="12"/>
        <rFont val="Calibri"/>
        <family val="2"/>
        <scheme val="minor"/>
      </rPr>
      <t>26/06/2024.</t>
    </r>
    <r>
      <rPr>
        <sz val="12"/>
        <rFont val="Calibri"/>
        <family val="2"/>
        <scheme val="minor"/>
      </rPr>
      <t xml:space="preserve"> Se observó que el control tiene una definición adecuada cumpliendo con los lineamientos de la Guía de Gestión del Riesgo V6</t>
    </r>
  </si>
  <si>
    <r>
      <rPr>
        <b/>
        <sz val="12"/>
        <rFont val="Calibri"/>
        <family val="2"/>
        <scheme val="minor"/>
      </rPr>
      <t>26/06/2024.</t>
    </r>
    <r>
      <rPr>
        <sz val="12"/>
        <rFont val="Calibri"/>
        <family val="2"/>
        <scheme val="minor"/>
      </rPr>
      <t xml:space="preserve"> De acuerdo con la verificación realizada en la carpeta de evidencias "Riesgos de Gestión 2024",  se observó evidencias cargadas para el control que referencia el cumplimiento del mismo, mediante archivos de Excel  rpt informe rechazadas y rpt informe aprobadas. Actividad Cumplida</t>
    </r>
  </si>
  <si>
    <t xml:space="preserve">Persona encargada del Almacén verifica la existencia de los bienes de la entidad a través de los formatos  ADMBS-F-032 FORMA SALIDA INDIVIDUAL DE ELEMENTOS y ADMBS-F-084  REINTEGRO INDIVIDUAL DE BIENES Y/O ELEMENTOS donde se realiza la toma física de inventarios, para la respectiva actualización de ubicación y funcionario. Con base a eso las acciones  enunciadas, le permiten al Almacén analizar la base de datos que se tiene de inventarios vs el reporte de activos fijos del sistema APOTEOSYS, para evidenciar novedades y gestionar los respectivos ajustes. </t>
  </si>
  <si>
    <r>
      <rPr>
        <b/>
        <sz val="12"/>
        <rFont val="Calibri"/>
        <family val="2"/>
        <scheme val="minor"/>
      </rPr>
      <t>26/06/2024</t>
    </r>
    <r>
      <rPr>
        <sz val="12"/>
        <rFont val="Calibri"/>
        <family val="2"/>
        <scheme val="minor"/>
      </rPr>
      <t>. De acuerdo con la verificación en la carpeta compartida por la Oficina de Planeación, se observó que la SAF carga evidencias en archivos de Excel sobre la salida, reintegro e inventario de bienes o elementos.</t>
    </r>
  </si>
  <si>
    <t>Persona encargada de Almacén informa a la Subdirección Administrativa y Financiera la perdida o el daño del bien a través de los formatos  ADMBS-F-032 FORMA SALIDA INDIVIDUAL DE ELEMENTOS y ADMBS-F-084  REINTEGRO INDIVIDUAL DE BIENES Y/O ELEMENTOS y del relato de los hechos por el funcionario, donde se valida la entrega y no devolución o el daño del bien para tomar las acciones pertinentes.</t>
  </si>
  <si>
    <r>
      <rPr>
        <b/>
        <sz val="12"/>
        <rFont val="Calibri"/>
        <family val="2"/>
        <scheme val="minor"/>
      </rPr>
      <t>25/06/2024</t>
    </r>
    <r>
      <rPr>
        <sz val="12"/>
        <rFont val="Calibri"/>
        <family val="2"/>
        <scheme val="minor"/>
      </rPr>
      <t>. No existe control, por favor aclarar el por que no tiene descripción.</t>
    </r>
  </si>
  <si>
    <r>
      <rPr>
        <b/>
        <sz val="12"/>
        <rFont val="Calibri"/>
        <family val="2"/>
        <scheme val="minor"/>
      </rPr>
      <t>26/06/2024.</t>
    </r>
    <r>
      <rPr>
        <sz val="12"/>
        <rFont val="Calibri"/>
        <family val="2"/>
        <scheme val="minor"/>
      </rPr>
      <t xml:space="preserve"> De acuerdo con la verificación en la carpeta compartida por la Oficina de Planeación, se observó que la SAF carga evidencia mediante documento en Word FICHA TÉCNICA ADQBS-F-007.</t>
    </r>
  </si>
  <si>
    <r>
      <rPr>
        <b/>
        <sz val="12"/>
        <rFont val="Calibri"/>
        <family val="2"/>
        <scheme val="minor"/>
      </rPr>
      <t>26/06/2024.</t>
    </r>
    <r>
      <rPr>
        <sz val="12"/>
        <rFont val="Calibri"/>
        <family val="2"/>
        <scheme val="minor"/>
      </rPr>
      <t xml:space="preserve"> De acuerdo a la verificación realizada, se observó evidencia cargada mediante archivo de Excel sobre las comisiones  desde enero al mes de mayo.</t>
    </r>
  </si>
  <si>
    <r>
      <rPr>
        <b/>
        <sz val="12"/>
        <rFont val="Calibri"/>
        <family val="2"/>
        <scheme val="minor"/>
      </rPr>
      <t xml:space="preserve">26/06/2024. </t>
    </r>
    <r>
      <rPr>
        <sz val="12"/>
        <rFont val="Calibri"/>
        <family val="2"/>
        <scheme val="minor"/>
      </rPr>
      <t>Control no definido, ampliar información de por que está enumerado en la matriz mas no tiene información complementaria para el mismo. Se observó evidencia cargada en la carpeta compartida.</t>
    </r>
  </si>
  <si>
    <r>
      <rPr>
        <b/>
        <sz val="12"/>
        <rFont val="Calibri"/>
        <family val="2"/>
        <scheme val="minor"/>
      </rPr>
      <t xml:space="preserve">26/06/2024. </t>
    </r>
    <r>
      <rPr>
        <sz val="12"/>
        <rFont val="Calibri"/>
        <family val="2"/>
        <scheme val="minor"/>
      </rPr>
      <t>De acuerdo con la verificación en la carpeta compartida por la Oficina de Planeación , se observó evidencia cargada como soporte del control realizado.</t>
    </r>
  </si>
  <si>
    <r>
      <rPr>
        <b/>
        <sz val="12"/>
        <rFont val="Calibri"/>
        <family val="2"/>
        <scheme val="minor"/>
      </rPr>
      <t xml:space="preserve">26/06/2024. </t>
    </r>
    <r>
      <rPr>
        <sz val="12"/>
        <rFont val="Calibri"/>
        <family val="2"/>
        <scheme val="minor"/>
      </rPr>
      <t>Control no definido, ampliar información de por que está enumerado en la matriz mas no tiene información complementaria para el mismo.</t>
    </r>
  </si>
  <si>
    <r>
      <rPr>
        <b/>
        <sz val="12"/>
        <rFont val="Calibri"/>
        <family val="2"/>
        <scheme val="minor"/>
      </rPr>
      <t xml:space="preserve">26/06/2024. </t>
    </r>
    <r>
      <rPr>
        <sz val="12"/>
        <rFont val="Calibri"/>
        <family val="2"/>
        <scheme val="minor"/>
      </rPr>
      <t>Se observó que el control tiene una definición adecuada cumpliendo con los lineamientos de la Guía de Gestión del Riesgo V6</t>
    </r>
  </si>
  <si>
    <r>
      <rPr>
        <b/>
        <sz val="12"/>
        <rFont val="Calibri"/>
        <family val="2"/>
        <scheme val="minor"/>
      </rPr>
      <t>26/06/2024.</t>
    </r>
    <r>
      <rPr>
        <sz val="12"/>
        <rFont val="Calibri"/>
        <family val="2"/>
        <scheme val="minor"/>
      </rPr>
      <t xml:space="preserve"> De acuerdo con la verificación realizada en la carpeta compartida por la Oficina de Planeación, se observó evidencias cargadas para el cumplimiento del control.</t>
    </r>
  </si>
  <si>
    <r>
      <rPr>
        <b/>
        <sz val="12"/>
        <rFont val="Calibri"/>
        <family val="2"/>
        <scheme val="minor"/>
      </rPr>
      <t>26/06/2024.</t>
    </r>
    <r>
      <rPr>
        <sz val="12"/>
        <rFont val="Calibri"/>
        <family val="2"/>
        <scheme val="minor"/>
      </rPr>
      <t xml:space="preserve"> De acuerdo a la verificación realizada, se observó evidencia cargada en cumplimiento del control.</t>
    </r>
  </si>
  <si>
    <r>
      <rPr>
        <b/>
        <sz val="12"/>
        <rFont val="Calibri"/>
        <family val="2"/>
        <scheme val="minor"/>
      </rPr>
      <t xml:space="preserve">27/06/2024. </t>
    </r>
    <r>
      <rPr>
        <sz val="12"/>
        <rFont val="Calibri"/>
        <family val="2"/>
        <scheme val="minor"/>
      </rPr>
      <t>Se observó que la dependencia carga como evidencia Informe de Auditoria contrato de prestación de servicios de Enero a Mayo, donde se indica que los requisitos se cumplieron al 100%, sin embargo no se evidencia listas de chequeo.</t>
    </r>
  </si>
  <si>
    <r>
      <rPr>
        <b/>
        <sz val="12"/>
        <rFont val="Calibri"/>
        <family val="2"/>
        <scheme val="minor"/>
      </rPr>
      <t>26/06/2024.</t>
    </r>
    <r>
      <rPr>
        <sz val="12"/>
        <rFont val="Calibri"/>
        <family val="2"/>
        <scheme val="minor"/>
      </rPr>
      <t xml:space="preserve"> Se observó como evidencia relación en Excel para el cumplimiento del control,</t>
    </r>
  </si>
  <si>
    <r>
      <rPr>
        <b/>
        <sz val="12"/>
        <rFont val="Calibri"/>
        <family val="2"/>
        <scheme val="minor"/>
      </rPr>
      <t>27/06/2024.</t>
    </r>
    <r>
      <rPr>
        <sz val="12"/>
        <rFont val="Calibri"/>
        <family val="2"/>
        <scheme val="minor"/>
      </rPr>
      <t xml:space="preserve"> Se observó que el control tiene una definición adecuada cumpliendo con los lineamientos de la Guía de Gestión del Riesgo V6</t>
    </r>
  </si>
  <si>
    <r>
      <rPr>
        <b/>
        <sz val="12"/>
        <rFont val="Calibri"/>
        <family val="2"/>
        <scheme val="minor"/>
      </rPr>
      <t>27/06/2024.</t>
    </r>
    <r>
      <rPr>
        <sz val="12"/>
        <rFont val="Calibri"/>
        <family val="2"/>
        <scheme val="minor"/>
      </rPr>
      <t xml:space="preserve"> De acuerdo con la verificación realizada en la carpeta de evidencias "Riesgos de Gestión 2024", se observó 10 Solicitudes de información del estado de los Convenios como evidencia para el cumplimiento del control.</t>
    </r>
  </si>
  <si>
    <r>
      <rPr>
        <b/>
        <sz val="12"/>
        <rFont val="Calibri"/>
        <family val="2"/>
        <scheme val="minor"/>
      </rPr>
      <t xml:space="preserve">27/06/2024. </t>
    </r>
    <r>
      <rPr>
        <sz val="12"/>
        <rFont val="Calibri"/>
        <family val="2"/>
        <scheme val="minor"/>
      </rPr>
      <t>Se observó que el control tiene una definición adecuada cumpliendo con los lineamientos de la Guía de Gestión del Riesgo V6</t>
    </r>
  </si>
  <si>
    <r>
      <rPr>
        <b/>
        <sz val="12"/>
        <rFont val="Calibri"/>
        <family val="2"/>
        <scheme val="minor"/>
      </rPr>
      <t>27/06/2024.</t>
    </r>
    <r>
      <rPr>
        <sz val="12"/>
        <rFont val="Calibri"/>
        <family val="2"/>
        <scheme val="minor"/>
      </rPr>
      <t xml:space="preserve"> Se observó archivo en Excel como evidencia BD-RESERVA -22 MAYO 2024 para el cumplimiento del control</t>
    </r>
  </si>
  <si>
    <t>Observaciones de los Procesos</t>
  </si>
  <si>
    <t>Ninguno</t>
  </si>
  <si>
    <t>No requerido en el periodo</t>
  </si>
  <si>
    <t>Sin observación</t>
  </si>
  <si>
    <r>
      <t>Se anota en la matriz de reporte"</t>
    </r>
    <r>
      <rPr>
        <i/>
        <sz val="12"/>
        <rFont val="Arial"/>
        <family val="2"/>
      </rPr>
      <t>No se envía soporte, debido a que está en desuso y ha sido eliminado del procedimiento. En coordinación con la Oficina de Planeación se adelantará la actualización del riesgo y solicitar su aprobación al Comité Institucional Coordinador de Control Interno - CICCI o el Comité de Gestión de la Agencia.</t>
    </r>
    <r>
      <rPr>
        <sz val="12"/>
        <rFont val="Arial"/>
        <family val="2"/>
      </rPr>
      <t>".
Debido a que hasta tanto no se actualice la matriz de riesgos, no es poible aportar documentación que no se está usando por los procesos.</t>
    </r>
  </si>
  <si>
    <t>Actividad de control correctiva.
Cuando se formuló el plan de mejoramiento, en la matriz actualmente usada, se incluyeron acciones correctivas para ser ejecutadas en el momento que desde el proceso se presentaran desvíos en su ejecución, materializando un riesgo identificado. Debido a que desde el proceso no se ha presentado el desvío identificado, no se activa la actividad de control correctiva.</t>
  </si>
  <si>
    <t>Se anexa evidencia a marzo de 2024</t>
  </si>
  <si>
    <t>Se anota en la matriz de reporte: "Para este periodo, no se ejecutó el control ya que aun no se ha iniciado el proceso de realización, y el ITJD es realizado únicamente si el predio presenta modificaciones durante su etapa de audiencia pública.". 
Debido a que no se han presentado procesos, no es posible llamra a imposibles a la subdirección, en el sentido de aportar documentación de evidencia. Por ello Subdirección de Acceso a Tierras en Zonas Focalizadas ha dado cumplimiento a la actividad de control.</t>
  </si>
  <si>
    <t>Las evidencias se encautran aportadas en la respectiva carpeta del SharePoint, para cada uno de los meses del quinquenio y conforme a lo descrito en la matriz de reporte: ACCTI-F-097 - Matriz de Revocatoria Directa actualizada.</t>
  </si>
  <si>
    <t>Se anexa evidencia a marzo de 2024. Para los demás meses del quinquenio no se ejecutaron procesos de revocatoria directa, por no presentarse.</t>
  </si>
  <si>
    <r>
      <rPr>
        <b/>
        <sz val="12"/>
        <rFont val="Arial"/>
        <family val="2"/>
      </rPr>
      <t xml:space="preserve">28/06/2024. </t>
    </r>
    <r>
      <rPr>
        <sz val="12"/>
        <rFont val="Arial"/>
        <family val="2"/>
      </rPr>
      <t xml:space="preserve">En atención al correo que antecede, la Oficina del Inspector de la Gestión de Tierras manifiesta su desacuerdo con la información contenida en el informe, en lo relacionado al Riesgo N° 9 "Posibilidad de pérdida reputacional en la imagen institucional por el desconocimiento en el registro, gestión y tramite de denuncias".
Frente a los controles C9.1 y C9.2, la OCI valora como actividades no cumplidas con la observación "19/06/2024, 25/06/2024. No se observa evidencia de ejecución de la actividad de control cargada en el repositorio", sin embargo, las evidencias de la ejecución del control C.9.1 "Colaborador de la Oficina del Inspector de la Gestión de Tierras comunica cuatrimestralmente el diagnóstico y análisis de las denuncias recibidas en la entidad  a través de la publicación del informe de denuncias en la página web de la entidad detallando el número de denuncias recibidas en el periodo de análisis, así como la relación de la gestión realizada y la clasificación de las denuncias." se encuentran cargadas en la carpeta MUESTRAS DE SOPORTE DE ACTIVIDADES DE CONTROL (PARA OCI) del repositorio Sharepoit RIESGOS DE GESTIÓN 2024 de la Oficina de Planeación. Oficina del Inspector de la Gestión de Tierras - Riesgos de gestión (tomo pantallazo).
En lo relacionado al control C9.2 "Colaborador de la Oficina del Inspector de la Gestión de Tierras prioriza el tramite a través del Gestor Documental ORFEO para la subsanación y respuesta inmediata de la denuncia", este se trata de un control de tipo CORRECTIVO que solo se aplica cuando se ha identificado la materialización del riesgo, cosa que este despacho no ha reportado. En consecuencia, no se ha aplicado el control correctivo porque no se ha materializado el riesgo y por ese motivo no hay evidencias de ejecución.
 Finalmente en lo relacionado a la actividad preventiva P9.1 "Identificar mensualmente el estado del tramite y gestión de las denuncias de corrupción asignadas en Orfeo, reportándolo como parte de las metas del plan de acción de la Oficina. En caso que se identifiquen denuncias sin tramitar se enviará correo electrónico al colaborador responsable para avanzar en la gestión de la denuncia y actualización de la información. La información se consolidará en un archivo Excel de relación de denuncias.", el reporte y evidencias de ejecución se encuentran debidamente cargadas en la carpeta EVIDENCIAS ACCIONES PREVENTIVAS.
Agradecemos su acostumbrada gestión para revisar la información y ajustar la valoración a los controles C9.1 y C9.2. </t>
    </r>
  </si>
  <si>
    <t>Cordial saludo
En el marco del Seguimiento a los Riesgos de Gestión, en atención al resultado preliminar obtenido de la verificación de las evidencias suministradas en la carpeta compartida de Riesgos de Gestión 2024 nos permitimos mencionar que:
En la pestaña Preliminar PT. Control
9.      Riesgo R72; Control C72.1; Se proyecta realizar esta actividad en los meses de julio y septiembre de 2024</t>
  </si>
  <si>
    <t>Buen día.
Estimados,
A continuación, se presentan por parte de la DGSOP y sus subdirecciones las siguientes respuestas/subsanaciones de las acciones de control del MdRG para que sean tenidas en cuenta:
Con respecto a los controles correctivos C.14.2, C.39.3, C.40.2, C.41.3, se solicita de manera mas cordial pasar a estado de "cumple" ya que este tipo de controles correctivos se activan  cuando se han materializado los riesgos asociados y como no ha sucedido no se genera reporte.
Con respecto a los controles C.19.2 y C.41.2, se solicita de manera mas cordial pasar a estado de "cumple", ya que se cargaron las respectivas evidencias.</t>
  </si>
  <si>
    <t>19/06/2024, 25/06/2024. No se observa evidencia de ejecución de la actividad de control cargada en el repositorio.
03/07/2024. Atendiendo a la observación emitida, se procede a verificar la evidencia suministrada en la ruta, en la cual se enucentra copia del informe de evidencias de denuncias de la Oficina del Inspector de la Gestión de Tierras de acuerdo a la actividad de control, con lo cual se ajusta al estado de ejecución a "cumple".</t>
  </si>
  <si>
    <t>19/06/2024, 25/06/2024. No se observa evidencia de ejecución de la actividad de control cargada en el repositorio.
03/07/2024. Atendiendo a la observación emitida, se procede a ajustar el resultado a "En términos", teniendo en cuenta que la actividad se ejecutará a final de la vigencia.</t>
  </si>
  <si>
    <t>Cordial saludo
En el marco del Seguimiento a los Riesgos de Gestión, en atención al resultado preliminar obtenido de la verificación de las evidencias suministradas en la carpeta compartida de Riesgos de Gestión 2024 nos permitimos mencionar que:
En la pestaña Preliminar PT. Control
2.      Riesgo R2.1, Control C1.1; Se proyecta realizar esta actividad en el mes de julio de 2024
3.      Riesgo R2.2, Control C1.2; Se proyecta realizar esta actividad en el mes de julio de 2024
4.      Riesgo R2.3, Control C1.3; Se proyecta realizar esta actividad en el mes de julio de 2024</t>
  </si>
  <si>
    <t>En el marco del Seguimiento a los Riesgos de Gestión, en atención al resultado preliminar obtenido de la verificación de las evidencias suministradas en la carpeta compartida de Riesgos de Gestión 2024 nos permitimos mencionar que:
En la pestaña Preliminar PT. Control
1.      Riesgo R1, control C1; esta actividad se realizará en el mes de noviembre del 2024, teniendo en cuenta que para esa fecha se tendrá el presupuesto aprobado para la vigencia 2025 y se aprueba el Plan de Acción 2025 en Consejo Directivo.</t>
  </si>
  <si>
    <t xml:space="preserve">Cordial saludo
En el marco del Seguimiento a los Riesgos de Gestión, en atención al resultado preliminar obtenido de la verificación de las evidencias suministradas en la carpeta compartida de Riesgos de Gestión 2024 nos permitimos mencionar que:
En la pestaña Preliminar PT. Control
5.      Riesgo R3, Control C3.1; Se realizará esta actividad en el mes de noviembre de 2024
</t>
  </si>
  <si>
    <t xml:space="preserve">Cordial saludo
En el marco del Seguimiento a los Riesgos de Gestión, en atención al resultado preliminar obtenido de la verificación de las evidencias suministradas en la carpeta compartida de Riesgos de Gestión 2024 nos permitimos mencionar que:
En la pestaña Preliminar PT. Control
6.      Riesgo R4; Control C4.1; Se realizará esta actividad en el mes de noviembre de 2024
</t>
  </si>
  <si>
    <t xml:space="preserve">Cordial saludo
En el marco del Seguimiento a los Riesgos de Gestión, en atención al resultado preliminar obtenido de la verificación de las evidencias suministradas en la carpeta compartida de Riesgos de Gestión 2024 nos permitimos mencionar que:
En la pestaña Preliminar PT. Control
7.      Riesgo R5; Control C5.1; la evidencia se encuentra en la carpeta correspondiente
</t>
  </si>
  <si>
    <r>
      <rPr>
        <b/>
        <sz val="12"/>
        <rFont val="Arial"/>
        <family val="2"/>
      </rPr>
      <t>28/06/2024</t>
    </r>
    <r>
      <rPr>
        <sz val="12"/>
        <rFont val="Arial"/>
        <family val="2"/>
      </rPr>
      <t xml:space="preserve">. En atención al correo que antecede, la Oficina del Inspector de la Gestión de Tierras manifiesta su desacuerdo con la información contenida en el informe, en lo relacionado al Riesgo N° 9 "Posibilidad de pérdida reputacional en la imagen institucional por el desconocimiento en el registro, gestión y tramite de denuncias".
Frente a los controles C9.1 y C9.2, la OCI valora como actividades no cumplidas con la observación "19/06/2024, 25/06/2024. No se observa evidencia de ejecución de la actividad de control cargada en el repositorio", sin embargo, las evidencias de la ejecución del control C.9.1 "Colaborador de la Oficina del Inspector de la Gestión de Tierras comunica cuatrimestralmente el diagnóstico y análisis de las denuncias recibidas en la entidad  a través de la publicación del informe de denuncias en la página web de la entidad detallando el número de denuncias recibidas en el periodo de análisis, así como la relación de la gestión realizada y la clasificación de las denuncias." se encuentran cargadas en la carpeta MUESTRAS DE SOPORTE DE ACTIVIDADES DE CONTROL (PARA OCI) del repositorio Sharepoit RIESGOS DE GESTIÓN 2024 de la Oficina de Planeación. Oficina del Inspector de la Gestión de Tierras - Riesgos de gestión (tomo pantallazo).
En lo relacionado al control C9.2 "Colaborador de la Oficina del Inspector de la Gestión de Tierras prioriza el tramite a través del Gestor Documental ORFEO para la subsanación y respuesta inmediata de la denuncia", este se trata de un control de tipo CORRECTIVO que solo se aplica cuando se ha identificado la materialización del riesgo, cosa que este despacho no ha reportado. En consecuencia, no se ha aplicado el control correctivo porque no se ha materializado el riesgo y por ese motivo no hay evidencias de ejecución.
 Finalmente en lo relacionado a la actividad preventiva P9.1 "Identificar mensualmente el estado del tramite y gestión de las denuncias de corrupción asignadas en Orfeo, reportándolo como parte de las metas del plan de acción de la Oficina. En caso que se identifiquen denuncias sin tramitar se enviará correo electrónico al colaborador responsable para avanzar en la gestión de la denuncia y actualización de la información. La información se consolidará en un archivo Excel de relación de denuncias.", el reporte y evidencias de ejecución se encuentran debidamente cargadas en la carpeta EVIDENCIAS ACCIONES PREVENTIVAS.
Agradecemos su acostumbrada gestión para revisar la información y ajustar la valoración a los controles C9.1 y C9.2. </t>
    </r>
  </si>
  <si>
    <t xml:space="preserve">Cordial saludo
En el marco del Seguimiento a los Riesgos de Gestión, en atención al resultado preliminar obtenido de la verificación de las evidencias suministradas en la carpeta compartida de Riesgos de Gestión 2024 nos permitimos mencionar que:
En la pestaña Preliminar PT. Control
8.      Riesgo R10; Control C10.1; la evidencia se encuentra en la carpeta correspondiente
</t>
  </si>
  <si>
    <t>A continuación, se presentan por parte de la DGSOP y sus subdirecciones las siguientes respuestas/subsanaciones de las acciones de control del MdRG para que sean tenidas en cuenta:
Con respecto a los controles correctivos C.14.2, C.39.3, C.40.2, C.41.3, se solicita de manera mas cordial pasar a estado de "cumple" ya que este tipo de controles correctivos se activan  cuando se han materializado los riesgos asociados y como no ha sucedido no se genera reporte.
Con respecto a los controles C.19.2 y C.41.2, se solicita de manera mas cordial pasar a estado de "cumple", ya que se cargaron las respectivas evidencias.</t>
  </si>
  <si>
    <t>03/07/2024: Teniendo en cuenta que el control es correctivo, este solo se requiere ejecutar cuando hay desviaciones derivadas de los controles preventivos, el cual no se requierió ejecutar en el periodo evaluado.</t>
  </si>
  <si>
    <t>19/06/2024, 25/06/2024. No se observa evidencia de ejecución de la actividad de control cargada en el repositorio.
03/07/2024: Teniendo en cuenta que el control es correctivo, este solo se requiere ejecutar cuando hay desviaciones derivadas de los controles preventivos, el cual no se requierió ejecutar en el periodo evaluado.</t>
  </si>
  <si>
    <t>19/06/2024, 25/06/2024. No se observa evidencia de ejecución de la actividad de control cargada en el repositorio.
03/07/2024, En atención a la observación se procede a verificar la carpeta, en donde se observa que la evidencia fue remitida posterior a la fecha establecida, pero se procede a analizar, con lo cual se determina que, se cuenta con el informe de riesgos de gestión del primer semestre de 2024, con lo cual se ajusta el resutlado a "cumple"</t>
  </si>
  <si>
    <t>19/06/2024, 25/06/2024. No se observa evidencia de ejecución de la actividad de control cargada en el repositorio.
03/07/2024, En atención a la observación se procede a verificar la carpeta, en donde se observa que la evidencia fue remitida posterior a la fecha establecida, pero se procede a analizar, con lo cual se determina que, se cuenta con los soprtes del formato de elaboración o modificación de documentos, con lo cual se ajusta el resultado a "cumple"</t>
  </si>
  <si>
    <t>26/6/2024. Es un control preventivo, pero en la carpeta no se observa el reporte de la actividad de control
03/07/2024, En atención a la observación se procede a verificar la carpeta, en donde se observa que la evidencia fue remitida posterior a la fecha establecida, pero se procede a analizar, con lo cual se determina que, se cuenta con el soporte del informe POSPR correspondiente, con lo cual se ajusta el resutlado a "cumple"</t>
  </si>
  <si>
    <t>La evidencia correspondiente se encuentra en el link https://agenciadetierras-my.sharepoint.com/personal/planeacionant_ant_gov_co/_layouts/15/onedrive.aspx?id=%2Fpersonal%2Fplaneacionant%5Fant%5Fgov%5Fco%2FDocuments%2FESIG%202024%2FRIESGOS%20DE%20GESTI%C3%93N%202024%2F2%2E%20MISIONALES%2F4%2E%20Direcci%C3%B3n%20de%20Asuntos%20%C3%89tnicos%20%2D%20Riesgos%20de%20Gesti%C3%B3n%2FMUESTRA%20SOPORTE%20DE%20ACTIVIDADES%20CONTROL%20%28PARA%20OCI%29&amp;ct=1720014222388&amp;or=OWA%2DNT%2DMail&amp;cid=8717d962%2D6198%2D94be%2Df8ad%2D0616eecc3848&amp;ga=1</t>
  </si>
  <si>
    <t>En cuanto a las actividades de control CORRECTIVOS que se encuentran en estado de NO CUMPLIMIENTO, No ha sido necesario ejecutarlos dado que no se han materializado los riesgos, razón por lo cual, estos no cuentan con evidencias de implementación. No obstante, se compartirá una carpeta y en su nombre se indicará la razón por la cual no se ha ejecutado.</t>
  </si>
  <si>
    <t>En cuanto a los controles DETECTIVOS, es importante resaltar que hacen parte de las actividades realizadas durante la ejecución de los controles preventivos C. 44.1 y C. 45.1 (Se adjuntan evidencias compartidas)</t>
  </si>
  <si>
    <t>En relación con los controles PREVENTIVOS, se informa que,
C. 46.1, no se ejecuta debido a que el riesgo 46 fue eliminado del Mapa de Riesgos de Gestión.
C 48.2, se realiza en simultánea con el C 48.1 por lo que son las mismas evidencias.
C. 49.1, se tiene mal relacionado en el MRG, ya que realmente es la C. 49.2 debido a que está asociado a la Acción preventiva P. 49.2 y no con la P 49.1 que cuenta con un único reporte (se comparten evidencias).</t>
  </si>
  <si>
    <t>en relación con los controles PREVENTIVOS, se informa que,
C. 46.1, no se ejecuta debido a que el riesgo 46 fue eliminado del Mapa de Riesgos de Gestión.
C 48.2, se realiza en simultánea con el C 48.1 por lo que son las mismas evidencias.
C. 49.1, se tiene mal relacionado en el MRG, ya que realmente es la C. 49.2 debido a que está asociado a la Acción preventiva P. 49.2 y no con la P 49.1 que cuenta con un único reporte (se comparten evidencias).</t>
  </si>
  <si>
    <r>
      <rPr>
        <b/>
        <sz val="12"/>
        <rFont val="Calibri"/>
        <family val="2"/>
        <scheme val="minor"/>
      </rPr>
      <t xml:space="preserve">04/07/2024. </t>
    </r>
    <r>
      <rPr>
        <sz val="12"/>
        <rFont val="Calibri"/>
        <family val="2"/>
        <scheme val="minor"/>
      </rPr>
      <t>De acuerdo con las obsrvaciones enviadas por la Oficina de Planeación, se modifica el estado del control a "En Términos", dado que la activida la realizarán en Julio y Septiembre de 2024.</t>
    </r>
    <r>
      <rPr>
        <b/>
        <sz val="12"/>
        <rFont val="Calibri"/>
        <family val="2"/>
        <scheme val="minor"/>
      </rPr>
      <t xml:space="preserve">
26/06/2024. </t>
    </r>
    <r>
      <rPr>
        <sz val="12"/>
        <rFont val="Calibri"/>
        <family val="2"/>
        <scheme val="minor"/>
      </rPr>
      <t xml:space="preserve">De acuerdo con la verificación realizada en la carpeta de evidencias "Riesgos de Gestión 2024", no se observó evidencias cargadas para el control que referencia el cumplimiento del mismo.
</t>
    </r>
  </si>
  <si>
    <t>21/06/2024. No se observó en el repositorio las evidencia de la actividad realizada. 4/7/2024 Teniendo en cuenta las observaciones por la dependencia, se observó que fueeron cargadas las evidencias el dia 3/7/2024, se modifica el estado de la ejecución de la actividad a Cumple</t>
  </si>
  <si>
    <t>21/06/2024. No se observó en el repositorio las evidencia de la actividad realizada.  4/7/2024 Teniendo en cuenta las observaciones por la dependencia, se observó que fueeron cargadas las evidencias el dia 3/7/2024, se modifica el estado de la ejecución de la actividad a Cumple</t>
  </si>
  <si>
    <t>21/06/2024. No se observó en el repositorio las evidencia de la actividad realizada.4/7/2024 Teniendo en cuenta as observaciones por la dependencia, se observó que fue cargadas las evidencias el dia 3/7/2024, se  modifica el estado de la ejecución de la activiadad a Cumple</t>
  </si>
  <si>
    <t>21/06/2024. No se observó en el repositorio las evidencia de la actividad realizada. 4/7/2024 Teniendo en cuenta las observaciones por la dependencia, se modifica el estado de la ejecución de la ctividad a Oportunidad de Mejora</t>
  </si>
  <si>
    <t>21/06/2024. No se observó en el repositorio las evidencia de la actividad realizada.4/7/2024 Teniendo en cuenta as observaciones por la dependencia, se  modifica el estado de la ejecución de la activiadad a No requerido en el periodo</t>
  </si>
  <si>
    <t>21/06/2024. No se observó en el repositorio las evidencia de la actividad realizada. 4/7/2024 Tteniendo en cuenta las observaciones por la dependencia se observó que las evidencias fueron cargadas el dia 28/6/2024 , se modifica el estado de ejecución de a actividad a Cumple</t>
  </si>
  <si>
    <t>21/06/2024. No se observó en el repositorio las evidencia de la actividad realizada.  4/7/2024 Tteniendo en cuenta las observaciones por la dependencia se observó que las evidencias fueron cargadas el dia 28/6/2024 , se modifica el estado de ejecución de a actividad a Cumple</t>
  </si>
  <si>
    <t>24/06/2024. No se observó en el repositorio las evidencia de la actividad realizada. 4/7/2024 Teniendo en cuenta as observaciones por la dependencia, se  modifica el estado de la ejecución de la activiadad a Cumple</t>
  </si>
  <si>
    <t>24/06/2024. No se observó en el repositorio las evidencia de la actividad realizada. 4/7/2024 Teniendo en cuenta as observaciones por la dependencia, se  modifica el estado de la ejecución de la activiadad a No requerido en el periodo</t>
  </si>
  <si>
    <t>24/06/2024. No se observó en el repositorio las evidencia de la actividad realizada. 4/7/2024 Tteniendo en cuenta las observaciones por la dependencia se observó que las evidencias fueron cargadas el dia 28/6/2024 , se modifica el estado de ejecución de a actividad a Cumple</t>
  </si>
  <si>
    <t>24/06/2024. Se observó en el repositorio la evidencia de la actividad realizada.   4/7/2024 Teniendo en cuenta as observaciones por la dependencia, se  modifica el estado de la ejecución de la activiadad a No requerido en el periodo</t>
  </si>
  <si>
    <t>24/06/2024. No se observó en el repositorio las evidencia de la actividad realizada.     04/07/2024.14- Innovación -7-6-2024.pptx
ANT -SSIT - Cronograma - Integración BPM - Orq Vo2.pdf
ANT - SSIT - Diagrama de red - Modulo de compras.pdf
ANTSSIT - EDT - Integración BPM - Orq.pdf
BPM-Orq V2-11-6-2024.mpp
BPM-Orq V2-11-6-2024.pdf</t>
  </si>
  <si>
    <r>
      <rPr>
        <b/>
        <sz val="12"/>
        <rFont val="Calibri"/>
        <family val="2"/>
        <scheme val="minor"/>
      </rPr>
      <t xml:space="preserve">26/06/2024. </t>
    </r>
    <r>
      <rPr>
        <sz val="12"/>
        <rFont val="Calibri"/>
        <family val="2"/>
        <scheme val="minor"/>
      </rPr>
      <t>De acuerdo con la verificación realizada en la carpeta de evidencias "Riesgos de Gestión 2024", no se observó evidencias cargadas para el control que referencia el cumplimiento del mismo.
04/07/2024. Se observó en la carpeta Monitoreo d Riesgos de Gestión 2024. I Trimestre 2024 los archivos Informe de Riesgos de Gestión I trimestre 2024.docx
Informe de Riesgos de Gestión I trimestre 2024.pdf</t>
    </r>
  </si>
  <si>
    <t>21/06/2024. No existe definición del control, solo está su numeración</t>
  </si>
  <si>
    <t>19/06/2024, 25/06/2024. No se observa evidencia de ejecución de la actividad de control cargada en el repositorio.
03/07/2024. Atendiendo a la observación emitida, se procede a ajustar el resultado a "No requerido en el periodo", teniendo en cuenta que la actividad se ejecutará a final de la vigencia.</t>
  </si>
  <si>
    <t>#¡REF!</t>
  </si>
  <si>
    <t>Acciones de Control</t>
  </si>
  <si>
    <t>Acciones Preventivas</t>
  </si>
  <si>
    <t>Cuenta de NÚMERO DEL CONTROL</t>
  </si>
  <si>
    <t>Cuenta de NÚMERO DE LA ACCIÓN PREVENTIVA</t>
  </si>
  <si>
    <t>Riesgos</t>
  </si>
  <si>
    <t>Total</t>
  </si>
  <si>
    <t>Sin Descripción</t>
  </si>
  <si>
    <t>21/06/2024. No se observó en el repositorio las evidencia de la actividad realizada. 4/7/2024 Teniendo en cuenta as observaciones por la dependencia, se  modifica el estado de la ejecución de la activiadad a en Términos</t>
  </si>
  <si>
    <t>24/06/2024. No se observó en el repositorio las evidencia de la actividad realizada.  4/7/2024 Teniendo en cuenta as observaciones por la dependencia, el control se debe eliminar.</t>
  </si>
  <si>
    <t>Cuenta de Estado Ejecución
Cumple/No cumple</t>
  </si>
  <si>
    <t>Responsable de la Actividad</t>
  </si>
  <si>
    <t>Control</t>
  </si>
  <si>
    <t>Debilidad</t>
  </si>
  <si>
    <t>19/06/2024, 25/06/2024. No se observa evidencia de ejecución de la actividad de control cargada en el repositorio.
08/07/2024. Se observó evidencias cargadas por la dependencia el dia 07/07/2024, la OCI cambia el estado a Cumple</t>
  </si>
  <si>
    <r>
      <rPr>
        <b/>
        <sz val="12"/>
        <rFont val="Calibri"/>
        <family val="2"/>
        <scheme val="minor"/>
      </rPr>
      <t>21/06/2024.</t>
    </r>
    <r>
      <rPr>
        <sz val="12"/>
        <rFont val="Calibri"/>
        <family val="2"/>
        <scheme val="minor"/>
      </rPr>
      <t xml:space="preserve"> Se observó que no es claro el por qué dentro de la descripción.</t>
    </r>
  </si>
  <si>
    <t>Debilidad en la definición de la causa raiz, la cual se podría completar al definir el "porqué", por ejemplo: "debido a deficiencias de calidad en las fuentes de información que se usan para generar información que se entrega a los grupos de interés", "falta de acceso..." o "falta de oportunidad en la generación de información ..." etc.</t>
  </si>
  <si>
    <t>Debilidad en la definición de la causa raíz, la cual se podría completar al definir el "porqué", por ejemplo: “debido a ausencia de acciones de monitoreo sobre la aplicación de los lineamientos del manual de imagen”.</t>
  </si>
  <si>
    <t>Debilidad en la definición de la causa raíz, la cual se podría completar al definir el "porqué", por ejemplo: “debido a deficiencias en el diseño y ejecución de estrategias de comunicación para llegar a los grupos de interés”.</t>
  </si>
  <si>
    <t>Debilidad en la definición de la causa raíz, la cual se podría completar al definir el "porqué", por ejemplo: "debido a falencias en la ejecución de los procedimientos internos”</t>
  </si>
  <si>
    <t>Ajustar la palabra incumplimiento. Y Debilidad en la definición de la causa raíz, la cual se podría completar al definir el "porqué", por ejemplo: "debido a falta de buenas prácticas para resolver recursos”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</si>
</sst>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3" x14ac:knownFonts="1">
    <font>
      <sz val="11"/>
      <color theme="1"/>
      <name val="Calibri"/>
      <family val="2"/>
      <scheme val="minor"/>
    </font>
    <font>
      <u/>
      <sz val="11"/>
      <color theme="10"/>
      <name val="Calibri"/>
      <family val="2"/>
      <scheme val="minor"/>
    </font>
    <font>
      <u/>
      <sz val="11"/>
      <color theme="11"/>
      <name val="Calibri"/>
      <family val="2"/>
      <scheme val="minor"/>
    </font>
    <font>
      <sz val="10"/>
      <name val="Arial"/>
      <family val="2"/>
    </font>
    <font>
      <sz val="12"/>
      <color theme="1"/>
      <name val="Calibri"/>
      <family val="2"/>
      <scheme val="minor"/>
    </font>
    <font>
      <sz val="9"/>
      <color indexed="81"/>
      <name val="Tahoma"/>
      <family val="2"/>
    </font>
    <font>
      <sz val="11"/>
      <color theme="1"/>
      <name val="Calibri"/>
      <family val="2"/>
      <scheme val="minor"/>
    </font>
    <font>
      <b/>
      <sz val="12"/>
      <name val="Arial"/>
      <family val="2"/>
    </font>
    <font>
      <sz val="12"/>
      <name val="Arial"/>
      <family val="2"/>
    </font>
    <font>
      <sz val="12"/>
      <color theme="1"/>
      <name val="Arial"/>
      <family val="2"/>
    </font>
    <font>
      <b/>
      <sz val="12"/>
      <color theme="1"/>
      <name val="Arial"/>
      <family val="2"/>
    </font>
    <font>
      <sz val="8"/>
      <name val="Calibri"/>
      <family val="2"/>
      <scheme val="minor"/>
    </font>
    <font>
      <sz val="14"/>
      <color theme="1"/>
      <name val="Calibri"/>
      <family val="2"/>
      <scheme val="minor"/>
    </font>
    <font>
      <i/>
      <sz val="12"/>
      <color theme="1"/>
      <name val="Arial"/>
      <family val="2"/>
    </font>
    <font>
      <b/>
      <sz val="12"/>
      <color theme="0"/>
      <name val="Arial"/>
      <family val="2"/>
    </font>
    <font>
      <sz val="12"/>
      <color theme="0"/>
      <name val="Arial"/>
      <family val="2"/>
    </font>
    <font>
      <sz val="12"/>
      <color rgb="FF000000"/>
      <name val="Arial"/>
      <family val="2"/>
    </font>
    <font>
      <sz val="12"/>
      <color rgb="FFFF0000"/>
      <name val="Arial"/>
      <family val="2"/>
    </font>
    <font>
      <sz val="12"/>
      <color theme="9"/>
      <name val="Arial"/>
      <family val="2"/>
    </font>
    <font>
      <b/>
      <sz val="12"/>
      <color rgb="FF002060"/>
      <name val="Arial"/>
      <family val="2"/>
    </font>
    <font>
      <sz val="12"/>
      <color rgb="FF00B050"/>
      <name val="Arial"/>
      <family val="2"/>
    </font>
    <font>
      <b/>
      <sz val="12"/>
      <color theme="8" tint="-0.249977111117893"/>
      <name val="Arial"/>
      <family val="2"/>
    </font>
    <font>
      <sz val="12"/>
      <color theme="0" tint="-0.499984740745262"/>
      <name val="Arial"/>
      <family val="2"/>
    </font>
    <font>
      <sz val="12"/>
      <name val="Calibri"/>
      <family val="2"/>
      <scheme val="minor"/>
    </font>
    <font>
      <b/>
      <sz val="12"/>
      <color rgb="FFC00000"/>
      <name val="Arial"/>
      <family val="2"/>
    </font>
    <font>
      <sz val="12"/>
      <color rgb="FFFFFFFF"/>
      <name val="Arial"/>
      <family val="2"/>
    </font>
    <font>
      <sz val="12"/>
      <color rgb="FFC00000"/>
      <name val="Arial"/>
      <family val="2"/>
    </font>
    <font>
      <sz val="10"/>
      <color theme="1"/>
      <name val="Calibri"/>
      <family val="2"/>
      <scheme val="minor"/>
    </font>
    <font>
      <sz val="12"/>
      <name val="Times New Roman"/>
      <family val="1"/>
    </font>
    <font>
      <b/>
      <sz val="12"/>
      <color indexed="81"/>
      <name val="Arial"/>
      <family val="2"/>
    </font>
    <font>
      <sz val="12"/>
      <color indexed="81"/>
      <name val="Arial"/>
      <family val="2"/>
    </font>
    <font>
      <sz val="12"/>
      <color theme="2" tint="-0.499984740745262"/>
      <name val="Calibri"/>
      <family val="2"/>
      <scheme val="minor"/>
    </font>
    <font>
      <sz val="10"/>
      <color theme="1"/>
      <name val="Arial"/>
      <family val="2"/>
    </font>
    <font>
      <sz val="10"/>
      <color rgb="FF000000"/>
      <name val="Arial"/>
      <family val="2"/>
    </font>
    <font>
      <b/>
      <sz val="11"/>
      <color theme="1"/>
      <name val="Calibri"/>
      <family val="2"/>
      <scheme val="minor"/>
    </font>
    <font>
      <b/>
      <sz val="10"/>
      <color theme="1"/>
      <name val="Arial"/>
      <family val="2"/>
    </font>
    <font>
      <b/>
      <u/>
      <sz val="10"/>
      <color theme="1"/>
      <name val="Arial"/>
      <family val="2"/>
    </font>
    <font>
      <b/>
      <sz val="12"/>
      <color theme="9" tint="0.39997558519241921"/>
      <name val="Arial"/>
      <family val="2"/>
    </font>
    <font>
      <b/>
      <sz val="12"/>
      <color theme="8"/>
      <name val="Arial"/>
      <family val="2"/>
    </font>
    <font>
      <sz val="12"/>
      <color theme="8"/>
      <name val="Arial"/>
      <family val="2"/>
    </font>
    <font>
      <sz val="12"/>
      <color rgb="FF002060"/>
      <name val="Arial"/>
      <family val="2"/>
    </font>
    <font>
      <sz val="10"/>
      <color rgb="FF002060"/>
      <name val="Arial"/>
      <family val="2"/>
    </font>
    <font>
      <sz val="12"/>
      <color rgb="FF0070C0"/>
      <name val="Arial"/>
      <family val="2"/>
    </font>
    <font>
      <sz val="11"/>
      <color rgb="FF000000"/>
      <name val="Arial"/>
      <family val="2"/>
    </font>
    <font>
      <b/>
      <sz val="10"/>
      <color rgb="FF000000"/>
      <name val="Arial"/>
      <family val="2"/>
    </font>
    <font>
      <b/>
      <sz val="10"/>
      <color theme="0"/>
      <name val="Arial"/>
      <family val="2"/>
    </font>
    <font>
      <b/>
      <i/>
      <sz val="10"/>
      <name val="Arial"/>
      <family val="2"/>
    </font>
    <font>
      <b/>
      <sz val="10"/>
      <name val="Arial"/>
      <family val="2"/>
    </font>
    <font>
      <b/>
      <u/>
      <sz val="10"/>
      <name val="Arial"/>
      <family val="2"/>
    </font>
    <font>
      <u/>
      <sz val="12"/>
      <name val="Arial"/>
      <family val="2"/>
    </font>
    <font>
      <b/>
      <u/>
      <sz val="12"/>
      <name val="Arial"/>
      <family val="2"/>
    </font>
    <font>
      <sz val="9"/>
      <name val="Arial"/>
      <family val="2"/>
    </font>
    <font>
      <sz val="9"/>
      <color rgb="FF002060"/>
      <name val="Arial"/>
      <family val="2"/>
    </font>
    <font>
      <sz val="8"/>
      <color theme="1"/>
      <name val="Arial"/>
      <family val="2"/>
    </font>
    <font>
      <b/>
      <u/>
      <sz val="10"/>
      <color rgb="FFC00000"/>
      <name val="Arial"/>
      <family val="2"/>
    </font>
    <font>
      <b/>
      <i/>
      <sz val="12"/>
      <color theme="1"/>
      <name val="Arial"/>
      <family val="2"/>
    </font>
    <font>
      <sz val="2"/>
      <color theme="9" tint="0.39997558519241921"/>
      <name val="Arial"/>
      <family val="2"/>
    </font>
    <font>
      <sz val="11"/>
      <color theme="1"/>
      <name val="Arial"/>
      <family val="2"/>
    </font>
    <font>
      <b/>
      <sz val="11"/>
      <color theme="0"/>
      <name val="Arial"/>
      <family val="2"/>
    </font>
    <font>
      <sz val="11"/>
      <color theme="0"/>
      <name val="Arial"/>
      <family val="2"/>
    </font>
    <font>
      <b/>
      <sz val="12"/>
      <color rgb="FF000000"/>
      <name val="Arial"/>
      <family val="2"/>
    </font>
    <font>
      <b/>
      <sz val="12"/>
      <color rgb="FFFFFFFF"/>
      <name val="Arial"/>
      <family val="2"/>
    </font>
    <font>
      <b/>
      <sz val="12"/>
      <color theme="1"/>
      <name val="Calibri"/>
      <family val="2"/>
      <scheme val="minor"/>
    </font>
    <font>
      <b/>
      <sz val="11"/>
      <name val="Arial"/>
      <family val="2"/>
    </font>
    <font>
      <b/>
      <sz val="22"/>
      <name val="Arial"/>
      <family val="2"/>
    </font>
    <font>
      <b/>
      <sz val="11"/>
      <color theme="1"/>
      <name val="Arial"/>
      <family val="2"/>
    </font>
    <font>
      <sz val="10"/>
      <name val="Calibri"/>
      <family val="2"/>
      <scheme val="minor"/>
    </font>
    <font>
      <b/>
      <sz val="16"/>
      <color theme="1"/>
      <name val="Arial"/>
      <family val="2"/>
    </font>
    <font>
      <b/>
      <sz val="12"/>
      <name val="Calibri"/>
      <family val="2"/>
      <scheme val="minor"/>
    </font>
    <font>
      <i/>
      <sz val="12"/>
      <name val="Arial"/>
      <family val="2"/>
    </font>
    <font>
      <sz val="8"/>
      <color theme="1"/>
      <name val="Calibri"/>
      <family val="2"/>
      <scheme val="minor"/>
    </font>
    <font>
      <sz val="11"/>
      <name val="Arial"/>
      <family val="2"/>
    </font>
    <font>
      <sz val="11"/>
      <name val="Calibri"/>
      <family val="2"/>
      <scheme val="minor"/>
    </font>
  </fonts>
  <fills count="46">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2" tint="-0.499984740745262"/>
        <bgColor indexed="64"/>
      </patternFill>
    </fill>
    <fill>
      <patternFill patternType="solid">
        <fgColor rgb="FFFFFF00"/>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9" tint="0.39997558519241921"/>
        <bgColor indexed="64"/>
      </patternFill>
    </fill>
    <fill>
      <patternFill patternType="solid">
        <fgColor rgb="FF00B050"/>
        <bgColor indexed="64"/>
      </patternFill>
    </fill>
    <fill>
      <patternFill patternType="solid">
        <fgColor theme="1" tint="0.499984740745262"/>
        <bgColor indexed="64"/>
      </patternFill>
    </fill>
    <fill>
      <patternFill patternType="solid">
        <fgColor theme="9" tint="-0.499984740745262"/>
        <bgColor indexed="64"/>
      </patternFill>
    </fill>
    <fill>
      <patternFill patternType="solid">
        <fgColor rgb="FF385623"/>
        <bgColor rgb="FF385623"/>
      </patternFill>
    </fill>
    <fill>
      <patternFill patternType="solid">
        <fgColor theme="8" tint="0.79998168889431442"/>
        <bgColor indexed="64"/>
      </patternFill>
    </fill>
    <fill>
      <patternFill patternType="solid">
        <fgColor theme="7" tint="0.39997558519241921"/>
        <bgColor indexed="64"/>
      </patternFill>
    </fill>
    <fill>
      <patternFill patternType="solid">
        <fgColor rgb="FFFF9900"/>
        <bgColor indexed="64"/>
      </patternFill>
    </fill>
    <fill>
      <patternFill patternType="solid">
        <fgColor rgb="FFFFCC66"/>
        <bgColor indexed="64"/>
      </patternFill>
    </fill>
    <fill>
      <patternFill patternType="solid">
        <fgColor rgb="FFFFFF99"/>
        <bgColor indexed="64"/>
      </patternFill>
    </fill>
    <fill>
      <patternFill patternType="solid">
        <fgColor rgb="FFFFFFCC"/>
        <bgColor indexed="64"/>
      </patternFill>
    </fill>
    <fill>
      <patternFill patternType="solid">
        <fgColor rgb="FFFFFFFF"/>
        <bgColor indexed="64"/>
      </patternFill>
    </fill>
    <fill>
      <patternFill patternType="solid">
        <fgColor theme="7" tint="0.79998168889431442"/>
        <bgColor indexed="64"/>
      </patternFill>
    </fill>
    <fill>
      <patternFill patternType="solid">
        <fgColor rgb="FFD9E1F2"/>
        <bgColor indexed="64"/>
      </patternFill>
    </fill>
    <fill>
      <patternFill patternType="solid">
        <fgColor rgb="FF70AD47"/>
        <bgColor indexed="64"/>
      </patternFill>
    </fill>
    <fill>
      <patternFill patternType="solid">
        <fgColor rgb="FFC6E0B4"/>
        <bgColor indexed="64"/>
      </patternFill>
    </fill>
    <fill>
      <patternFill patternType="solid">
        <fgColor rgb="FFFFD966"/>
        <bgColor indexed="64"/>
      </patternFill>
    </fill>
    <fill>
      <patternFill patternType="solid">
        <fgColor theme="9" tint="0.39997558519241921"/>
        <bgColor rgb="FFA9D08E"/>
      </patternFill>
    </fill>
    <fill>
      <patternFill patternType="solid">
        <fgColor theme="9"/>
        <bgColor indexed="64"/>
      </patternFill>
    </fill>
    <fill>
      <patternFill patternType="solid">
        <fgColor theme="7"/>
        <bgColor indexed="64"/>
      </patternFill>
    </fill>
    <fill>
      <patternFill patternType="solid">
        <fgColor rgb="FF92D050"/>
        <bgColor indexed="64"/>
      </patternFill>
    </fill>
    <fill>
      <patternFill patternType="solid">
        <fgColor theme="0" tint="-0.499984740745262"/>
        <bgColor indexed="64"/>
      </patternFill>
    </fill>
    <fill>
      <patternFill patternType="solid">
        <fgColor rgb="FFBDD7EE"/>
        <bgColor indexed="64"/>
      </patternFill>
    </fill>
    <fill>
      <patternFill patternType="solid">
        <fgColor rgb="FFE2EFDA"/>
        <bgColor indexed="64"/>
      </patternFill>
    </fill>
    <fill>
      <patternFill patternType="solid">
        <fgColor theme="7" tint="0.59999389629810485"/>
        <bgColor indexed="64"/>
      </patternFill>
    </fill>
    <fill>
      <patternFill patternType="solid">
        <fgColor theme="4" tint="0.79998168889431442"/>
        <bgColor theme="4" tint="0.79998168889431442"/>
      </patternFill>
    </fill>
    <fill>
      <patternFill patternType="solid">
        <fgColor theme="9" tint="0.79998168889431442"/>
        <bgColor rgb="FF000000"/>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249977111117893"/>
        <bgColor indexed="64"/>
      </patternFill>
    </fill>
    <fill>
      <patternFill patternType="solid">
        <fgColor rgb="FFFFFF00"/>
        <bgColor rgb="FF000000"/>
      </patternFill>
    </fill>
    <fill>
      <patternFill patternType="solid">
        <fgColor theme="5" tint="0.39997558519241921"/>
        <bgColor indexed="64"/>
      </patternFill>
    </fill>
    <fill>
      <patternFill patternType="solid">
        <fgColor theme="5" tint="0.79998168889431442"/>
        <bgColor indexed="64"/>
      </patternFill>
    </fill>
    <fill>
      <patternFill patternType="solid">
        <fgColor theme="0" tint="-0.14999847407452621"/>
        <bgColor indexed="64"/>
      </patternFill>
    </fill>
  </fills>
  <borders count="2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thin">
        <color auto="1"/>
      </left>
      <right style="thin">
        <color auto="1"/>
      </right>
      <top/>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right/>
      <top/>
      <bottom style="thin">
        <color theme="4" tint="0.39997558519241921"/>
      </bottom>
      <diagonal/>
    </border>
    <border>
      <left/>
      <right/>
      <top style="thin">
        <color theme="4" tint="0.39997558519241921"/>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rgb="FF000000"/>
      </left>
      <right style="thin">
        <color rgb="FF000000"/>
      </right>
      <top/>
      <bottom style="thin">
        <color rgb="FF000000"/>
      </bottom>
      <diagonal/>
    </border>
    <border>
      <left style="medium">
        <color indexed="64"/>
      </left>
      <right style="medium">
        <color indexed="64"/>
      </right>
      <top style="medium">
        <color indexed="64"/>
      </top>
      <bottom style="thin">
        <color auto="1"/>
      </bottom>
      <diagonal/>
    </border>
  </borders>
  <cellStyleXfs count="11">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3" fillId="0" borderId="0"/>
    <xf numFmtId="9" fontId="6" fillId="0" borderId="0" applyFont="0" applyFill="0" applyBorder="0" applyAlignment="0" applyProtection="0"/>
    <xf numFmtId="0" fontId="3" fillId="0" borderId="0"/>
    <xf numFmtId="0" fontId="28" fillId="0" borderId="0"/>
    <xf numFmtId="0" fontId="27" fillId="0" borderId="0"/>
    <xf numFmtId="0" fontId="1" fillId="0" borderId="0" applyNumberFormat="0" applyFill="0" applyBorder="0" applyAlignment="0" applyProtection="0"/>
  </cellStyleXfs>
  <cellXfs count="613">
    <xf numFmtId="0" fontId="0" fillId="0" borderId="0" xfId="0"/>
    <xf numFmtId="0" fontId="9" fillId="2" borderId="0" xfId="0" applyFont="1" applyFill="1" applyAlignment="1" applyProtection="1">
      <alignment horizontal="center" vertical="center"/>
      <protection locked="0"/>
    </xf>
    <xf numFmtId="0" fontId="10" fillId="2" borderId="0" xfId="0" applyFont="1" applyFill="1" applyAlignment="1" applyProtection="1">
      <alignment horizontal="center" vertical="center"/>
      <protection locked="0"/>
    </xf>
    <xf numFmtId="0" fontId="9" fillId="2" borderId="0" xfId="0" applyFont="1" applyFill="1" applyAlignment="1" applyProtection="1">
      <alignment vertical="center"/>
      <protection locked="0"/>
    </xf>
    <xf numFmtId="0" fontId="17" fillId="0" borderId="0" xfId="0" applyFont="1" applyAlignment="1" applyProtection="1">
      <alignment vertical="center" wrapText="1"/>
      <protection locked="0"/>
    </xf>
    <xf numFmtId="0" fontId="17" fillId="0" borderId="0" xfId="0" applyFont="1" applyAlignment="1" applyProtection="1">
      <alignment horizontal="center" vertical="center" wrapText="1"/>
      <protection locked="0"/>
    </xf>
    <xf numFmtId="0" fontId="7" fillId="7" borderId="1" xfId="0" applyFont="1" applyFill="1" applyBorder="1" applyAlignment="1" applyProtection="1">
      <alignment horizontal="center" vertical="center" wrapText="1"/>
      <protection locked="0"/>
    </xf>
    <xf numFmtId="0" fontId="14" fillId="11" borderId="1" xfId="0" applyFont="1" applyFill="1" applyBorder="1" applyAlignment="1" applyProtection="1">
      <alignment horizontal="center" vertical="center"/>
      <protection locked="0"/>
    </xf>
    <xf numFmtId="0" fontId="10" fillId="0" borderId="1" xfId="0" applyFont="1" applyBorder="1" applyAlignment="1" applyProtection="1">
      <alignment horizontal="center" vertical="center" wrapText="1"/>
      <protection locked="0"/>
    </xf>
    <xf numFmtId="0" fontId="9" fillId="7" borderId="1" xfId="0" applyFont="1" applyFill="1" applyBorder="1" applyAlignment="1" applyProtection="1">
      <alignment vertical="center" wrapText="1"/>
      <protection locked="0"/>
    </xf>
    <xf numFmtId="0" fontId="9" fillId="14" borderId="0" xfId="0" applyFont="1" applyFill="1" applyAlignment="1" applyProtection="1">
      <alignment horizontal="center" vertical="center"/>
      <protection locked="0"/>
    </xf>
    <xf numFmtId="0" fontId="9" fillId="7" borderId="1" xfId="0" applyFont="1" applyFill="1" applyBorder="1" applyAlignment="1" applyProtection="1">
      <alignment horizontal="left" vertical="center" wrapText="1"/>
      <protection locked="0"/>
    </xf>
    <xf numFmtId="0" fontId="10" fillId="5" borderId="1" xfId="0" applyFont="1" applyFill="1" applyBorder="1" applyAlignment="1" applyProtection="1">
      <alignment horizontal="center" vertical="center" wrapText="1"/>
      <protection locked="0"/>
    </xf>
    <xf numFmtId="0" fontId="20" fillId="23" borderId="1" xfId="0" applyFont="1" applyFill="1" applyBorder="1" applyAlignment="1" applyProtection="1">
      <alignment horizontal="justify" vertical="center" wrapText="1"/>
      <protection locked="0"/>
    </xf>
    <xf numFmtId="0" fontId="9" fillId="22" borderId="1" xfId="0" applyFont="1" applyFill="1" applyBorder="1" applyAlignment="1" applyProtection="1">
      <alignment horizontal="center" vertical="center" wrapText="1"/>
      <protection locked="0"/>
    </xf>
    <xf numFmtId="0" fontId="20" fillId="23" borderId="1" xfId="0" applyFont="1" applyFill="1" applyBorder="1" applyAlignment="1" applyProtection="1">
      <alignment horizontal="center" vertical="center" wrapText="1"/>
      <protection locked="0"/>
    </xf>
    <xf numFmtId="0" fontId="9" fillId="23" borderId="1" xfId="0" applyFont="1" applyFill="1" applyBorder="1" applyAlignment="1" applyProtection="1">
      <alignment horizontal="center" vertical="center" textRotation="90" wrapText="1"/>
      <protection locked="0"/>
    </xf>
    <xf numFmtId="0" fontId="9" fillId="2" borderId="5" xfId="0" applyFont="1" applyFill="1" applyBorder="1" applyAlignment="1" applyProtection="1">
      <alignment vertical="center" wrapText="1"/>
      <protection locked="0"/>
    </xf>
    <xf numFmtId="0" fontId="7" fillId="2" borderId="1" xfId="0" applyFont="1" applyFill="1" applyBorder="1" applyAlignment="1" applyProtection="1">
      <alignment horizontal="center" vertical="center"/>
      <protection locked="0"/>
    </xf>
    <xf numFmtId="0" fontId="8" fillId="0" borderId="1" xfId="0" applyFont="1" applyBorder="1" applyAlignment="1">
      <alignment horizontal="left" vertical="center" wrapText="1"/>
    </xf>
    <xf numFmtId="9" fontId="9" fillId="2" borderId="1" xfId="6" applyFont="1" applyFill="1" applyBorder="1" applyAlignment="1" applyProtection="1">
      <alignment horizontal="center" vertical="center" wrapText="1"/>
      <protection locked="0"/>
    </xf>
    <xf numFmtId="0" fontId="8" fillId="0" borderId="5" xfId="0" applyFont="1" applyBorder="1" applyAlignment="1">
      <alignment horizontal="center" vertical="center" wrapText="1"/>
    </xf>
    <xf numFmtId="0" fontId="14" fillId="11" borderId="1" xfId="5" applyFont="1" applyFill="1" applyBorder="1" applyAlignment="1" applyProtection="1">
      <alignment horizontal="center" vertical="center" wrapText="1"/>
      <protection locked="0"/>
    </xf>
    <xf numFmtId="0" fontId="7" fillId="2" borderId="1" xfId="0" applyFont="1" applyFill="1" applyBorder="1" applyAlignment="1" applyProtection="1">
      <alignment horizontal="center" vertical="center" wrapText="1"/>
      <protection locked="0"/>
    </xf>
    <xf numFmtId="0" fontId="10" fillId="2" borderId="1" xfId="0" applyFont="1" applyFill="1" applyBorder="1" applyAlignment="1" applyProtection="1">
      <alignment horizontal="center" vertical="center" wrapText="1"/>
      <protection locked="0"/>
    </xf>
    <xf numFmtId="9" fontId="16" fillId="0" borderId="1" xfId="0" applyNumberFormat="1" applyFont="1" applyBorder="1" applyAlignment="1">
      <alignment horizontal="center" vertical="center" wrapText="1" readingOrder="1"/>
    </xf>
    <xf numFmtId="0" fontId="8" fillId="8" borderId="0" xfId="0" applyFont="1" applyFill="1" applyAlignment="1" applyProtection="1">
      <alignment vertical="center"/>
      <protection locked="0"/>
    </xf>
    <xf numFmtId="0" fontId="23" fillId="8" borderId="0" xfId="0" applyFont="1" applyFill="1" applyAlignment="1" applyProtection="1">
      <alignment vertical="center"/>
      <protection locked="0"/>
    </xf>
    <xf numFmtId="0" fontId="4" fillId="8" borderId="0" xfId="0" applyFont="1" applyFill="1" applyAlignment="1" applyProtection="1">
      <alignment vertical="center"/>
      <protection locked="0"/>
    </xf>
    <xf numFmtId="0" fontId="9" fillId="8" borderId="0" xfId="0" applyFont="1" applyFill="1" applyAlignment="1" applyProtection="1">
      <alignment vertical="center"/>
      <protection locked="0"/>
    </xf>
    <xf numFmtId="0" fontId="26" fillId="8" borderId="0" xfId="0" applyFont="1" applyFill="1" applyAlignment="1" applyProtection="1">
      <alignment vertical="center"/>
      <protection locked="0"/>
    </xf>
    <xf numFmtId="0" fontId="9" fillId="8" borderId="0" xfId="0" applyFont="1" applyFill="1" applyAlignment="1" applyProtection="1">
      <alignment horizontal="center" vertical="center"/>
      <protection locked="0"/>
    </xf>
    <xf numFmtId="0" fontId="8" fillId="0" borderId="1" xfId="0" applyFont="1" applyBorder="1" applyAlignment="1">
      <alignment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10" fillId="2" borderId="1" xfId="0" applyFont="1" applyFill="1" applyBorder="1" applyAlignment="1" applyProtection="1">
      <alignment horizontal="center" vertical="center"/>
      <protection locked="0"/>
    </xf>
    <xf numFmtId="9" fontId="10" fillId="2" borderId="0" xfId="6" applyFont="1" applyFill="1" applyBorder="1" applyAlignment="1" applyProtection="1">
      <alignment horizontal="center" vertical="center"/>
      <protection locked="0"/>
    </xf>
    <xf numFmtId="0" fontId="10" fillId="2" borderId="3" xfId="0" applyFont="1" applyFill="1" applyBorder="1" applyAlignment="1" applyProtection="1">
      <alignment horizontal="center" vertical="center" wrapText="1"/>
      <protection locked="0"/>
    </xf>
    <xf numFmtId="9" fontId="10" fillId="2" borderId="1" xfId="6" applyFont="1" applyFill="1" applyBorder="1" applyAlignment="1" applyProtection="1">
      <alignment horizontal="center" vertical="center"/>
      <protection locked="0"/>
    </xf>
    <xf numFmtId="0" fontId="9" fillId="7" borderId="1" xfId="0" applyFont="1" applyFill="1" applyBorder="1" applyAlignment="1" applyProtection="1">
      <alignment horizontal="center" vertical="center" wrapText="1"/>
      <protection locked="0"/>
    </xf>
    <xf numFmtId="0" fontId="10" fillId="7" borderId="1" xfId="0" applyFont="1" applyFill="1" applyBorder="1" applyAlignment="1" applyProtection="1">
      <alignment horizontal="center" vertical="center" wrapText="1"/>
      <protection locked="0"/>
    </xf>
    <xf numFmtId="0" fontId="9" fillId="2" borderId="1" xfId="0" applyFont="1" applyFill="1" applyBorder="1" applyAlignment="1" applyProtection="1">
      <alignment horizontal="center" vertical="center" wrapText="1"/>
      <protection locked="0"/>
    </xf>
    <xf numFmtId="0" fontId="8" fillId="7" borderId="1" xfId="0" applyFont="1" applyFill="1" applyBorder="1" applyAlignment="1" applyProtection="1">
      <alignment horizontal="center" vertical="center" wrapText="1"/>
      <protection locked="0"/>
    </xf>
    <xf numFmtId="0" fontId="8" fillId="0" borderId="1" xfId="0" applyFont="1" applyBorder="1" applyAlignment="1">
      <alignment horizontal="center" vertical="center" wrapText="1"/>
    </xf>
    <xf numFmtId="9" fontId="26" fillId="8" borderId="0" xfId="6" applyFont="1" applyFill="1" applyBorder="1" applyAlignment="1" applyProtection="1">
      <alignment vertical="center"/>
      <protection locked="0"/>
    </xf>
    <xf numFmtId="0" fontId="9" fillId="2" borderId="6" xfId="0" applyFont="1" applyFill="1" applyBorder="1" applyAlignment="1" applyProtection="1">
      <alignment vertical="center" wrapText="1"/>
      <protection locked="0"/>
    </xf>
    <xf numFmtId="0" fontId="17" fillId="0" borderId="0" xfId="0" applyFont="1" applyAlignment="1" applyProtection="1">
      <alignment vertical="center"/>
      <protection locked="0"/>
    </xf>
    <xf numFmtId="0" fontId="16" fillId="26" borderId="1" xfId="0" applyFont="1" applyFill="1" applyBorder="1" applyAlignment="1">
      <alignment horizontal="left" vertical="center" wrapText="1" readingOrder="1"/>
    </xf>
    <xf numFmtId="0" fontId="16" fillId="27" borderId="1" xfId="0" applyFont="1" applyFill="1" applyBorder="1" applyAlignment="1">
      <alignment horizontal="left" vertical="center" wrapText="1" readingOrder="1"/>
    </xf>
    <xf numFmtId="0" fontId="16" fillId="9" borderId="1" xfId="0" applyFont="1" applyFill="1" applyBorder="1" applyAlignment="1">
      <alignment horizontal="left" vertical="center" wrapText="1" readingOrder="1"/>
    </xf>
    <xf numFmtId="0" fontId="16" fillId="28" borderId="1" xfId="0" applyFont="1" applyFill="1" applyBorder="1" applyAlignment="1">
      <alignment horizontal="left" vertical="center" wrapText="1" readingOrder="1"/>
    </xf>
    <xf numFmtId="0" fontId="25" fillId="4" borderId="1" xfId="0" applyFont="1" applyFill="1" applyBorder="1" applyAlignment="1">
      <alignment horizontal="left" vertical="center" wrapText="1" readingOrder="1"/>
    </xf>
    <xf numFmtId="0" fontId="10" fillId="4" borderId="1" xfId="0" applyFont="1" applyFill="1" applyBorder="1" applyAlignment="1" applyProtection="1">
      <alignment horizontal="center" vertical="center"/>
      <protection locked="0"/>
    </xf>
    <xf numFmtId="0" fontId="15" fillId="31" borderId="1" xfId="0" applyFont="1" applyFill="1" applyBorder="1" applyAlignment="1" applyProtection="1">
      <alignment vertical="center"/>
      <protection locked="0"/>
    </xf>
    <xf numFmtId="0" fontId="15" fillId="9" borderId="1" xfId="0" applyFont="1" applyFill="1" applyBorder="1" applyAlignment="1" applyProtection="1">
      <alignment vertical="center"/>
      <protection locked="0"/>
    </xf>
    <xf numFmtId="0" fontId="9" fillId="13" borderId="1" xfId="0" applyFont="1" applyFill="1" applyBorder="1" applyAlignment="1" applyProtection="1">
      <alignment vertical="center"/>
      <protection locked="0"/>
    </xf>
    <xf numFmtId="0" fontId="10" fillId="14" borderId="0" xfId="0" applyFont="1" applyFill="1" applyAlignment="1" applyProtection="1">
      <alignment horizontal="center" vertical="center"/>
      <protection locked="0"/>
    </xf>
    <xf numFmtId="0" fontId="19" fillId="0" borderId="1" xfId="5" applyFont="1" applyBorder="1" applyAlignment="1" applyProtection="1">
      <alignment horizontal="center" vertical="center" wrapText="1"/>
      <protection locked="0"/>
    </xf>
    <xf numFmtId="0" fontId="7" fillId="6" borderId="1" xfId="0" applyFont="1" applyFill="1" applyBorder="1" applyAlignment="1" applyProtection="1">
      <alignment horizontal="center" vertical="center" wrapText="1"/>
      <protection locked="0"/>
    </xf>
    <xf numFmtId="0" fontId="7" fillId="24" borderId="1" xfId="0" applyFont="1" applyFill="1" applyBorder="1" applyAlignment="1" applyProtection="1">
      <alignment horizontal="center" vertical="center" wrapText="1"/>
      <protection locked="0"/>
    </xf>
    <xf numFmtId="0" fontId="8" fillId="6" borderId="1" xfId="0" applyFont="1" applyFill="1" applyBorder="1" applyAlignment="1" applyProtection="1">
      <alignment horizontal="center" vertical="center" textRotation="90" wrapText="1"/>
      <protection locked="0"/>
    </xf>
    <xf numFmtId="0" fontId="10" fillId="12" borderId="1" xfId="0" applyFont="1" applyFill="1" applyBorder="1" applyAlignment="1" applyProtection="1">
      <alignment horizontal="left" vertical="center" wrapText="1"/>
      <protection locked="0"/>
    </xf>
    <xf numFmtId="0" fontId="8" fillId="7" borderId="1" xfId="0" applyFont="1" applyFill="1" applyBorder="1" applyAlignment="1">
      <alignment horizontal="center" vertical="center" wrapText="1"/>
    </xf>
    <xf numFmtId="0" fontId="9" fillId="14" borderId="0" xfId="0" applyFont="1" applyFill="1" applyAlignment="1" applyProtection="1">
      <alignment horizontal="center" vertical="center" wrapText="1"/>
      <protection locked="0"/>
    </xf>
    <xf numFmtId="0" fontId="22" fillId="14" borderId="0" xfId="0" applyFont="1" applyFill="1" applyAlignment="1" applyProtection="1">
      <alignment horizontal="center" vertical="center" wrapText="1"/>
      <protection locked="0"/>
    </xf>
    <xf numFmtId="14" fontId="8" fillId="0" borderId="1" xfId="5" applyNumberFormat="1" applyFont="1" applyBorder="1" applyAlignment="1" applyProtection="1">
      <alignment horizontal="center" vertical="center" wrapText="1"/>
      <protection locked="0"/>
    </xf>
    <xf numFmtId="0" fontId="0" fillId="8" borderId="0" xfId="0" applyFill="1" applyAlignment="1" applyProtection="1">
      <alignment vertical="center" wrapText="1"/>
      <protection locked="0"/>
    </xf>
    <xf numFmtId="0" fontId="9" fillId="8" borderId="0" xfId="0" applyFont="1" applyFill="1" applyAlignment="1" applyProtection="1">
      <alignment vertical="center" wrapText="1"/>
      <protection locked="0"/>
    </xf>
    <xf numFmtId="0" fontId="4" fillId="8" borderId="0" xfId="0" applyFont="1" applyFill="1" applyAlignment="1" applyProtection="1">
      <alignment vertical="center" wrapText="1"/>
      <protection locked="0"/>
    </xf>
    <xf numFmtId="0" fontId="31" fillId="8" borderId="0" xfId="0" applyFont="1" applyFill="1" applyAlignment="1" applyProtection="1">
      <alignment vertical="center" wrapText="1"/>
      <protection locked="0"/>
    </xf>
    <xf numFmtId="0" fontId="12" fillId="8" borderId="0" xfId="0" applyFont="1" applyFill="1" applyAlignment="1" applyProtection="1">
      <alignment vertical="center" wrapText="1"/>
      <protection locked="0"/>
    </xf>
    <xf numFmtId="0" fontId="9" fillId="17" borderId="1" xfId="0" applyFont="1" applyFill="1" applyBorder="1" applyAlignment="1" applyProtection="1">
      <alignment vertical="center" wrapText="1"/>
      <protection locked="0"/>
    </xf>
    <xf numFmtId="0" fontId="7" fillId="24" borderId="1" xfId="0" applyFont="1" applyFill="1" applyBorder="1" applyAlignment="1" applyProtection="1">
      <alignment horizontal="center" vertical="center" textRotation="90" wrapText="1"/>
      <protection locked="0"/>
    </xf>
    <xf numFmtId="0" fontId="0" fillId="8" borderId="0" xfId="0" applyFill="1" applyAlignment="1" applyProtection="1">
      <alignment vertical="center"/>
      <protection locked="0"/>
    </xf>
    <xf numFmtId="0" fontId="33" fillId="0" borderId="0" xfId="0" applyFont="1" applyAlignment="1">
      <alignment vertical="center" wrapText="1" readingOrder="1"/>
    </xf>
    <xf numFmtId="0" fontId="32" fillId="0" borderId="0" xfId="0" applyFont="1" applyAlignment="1">
      <alignment vertical="center"/>
    </xf>
    <xf numFmtId="0" fontId="3" fillId="0" borderId="0" xfId="0" applyFont="1" applyAlignment="1">
      <alignment vertical="center"/>
    </xf>
    <xf numFmtId="0" fontId="0" fillId="0" borderId="0" xfId="0" pivotButton="1" applyAlignment="1">
      <alignment vertical="center"/>
    </xf>
    <xf numFmtId="0" fontId="0" fillId="0" borderId="0" xfId="0" applyAlignment="1">
      <alignment vertical="center"/>
    </xf>
    <xf numFmtId="0" fontId="0" fillId="0" borderId="0" xfId="0" applyAlignment="1">
      <alignment horizontal="left" vertical="center"/>
    </xf>
    <xf numFmtId="0" fontId="32" fillId="0" borderId="0" xfId="0" pivotButton="1" applyFont="1" applyAlignment="1">
      <alignment vertical="center"/>
    </xf>
    <xf numFmtId="9" fontId="32" fillId="0" borderId="0" xfId="6" applyFont="1" applyFill="1" applyBorder="1" applyAlignment="1">
      <alignment vertical="center"/>
    </xf>
    <xf numFmtId="0" fontId="8" fillId="24" borderId="4" xfId="0" applyFont="1" applyFill="1" applyBorder="1" applyAlignment="1" applyProtection="1">
      <alignment horizontal="center" vertical="center" textRotation="90" wrapText="1"/>
      <protection locked="0"/>
    </xf>
    <xf numFmtId="0" fontId="7" fillId="24" borderId="4" xfId="0" applyFont="1" applyFill="1" applyBorder="1" applyAlignment="1" applyProtection="1">
      <alignment horizontal="center" vertical="center" wrapText="1"/>
      <protection locked="0"/>
    </xf>
    <xf numFmtId="0" fontId="10" fillId="24" borderId="4" xfId="0" applyFont="1" applyFill="1" applyBorder="1" applyAlignment="1" applyProtection="1">
      <alignment horizontal="center" vertical="center"/>
      <protection locked="0"/>
    </xf>
    <xf numFmtId="0" fontId="35" fillId="6" borderId="0" xfId="0" applyFont="1" applyFill="1" applyAlignment="1">
      <alignment vertical="center"/>
    </xf>
    <xf numFmtId="0" fontId="10" fillId="12" borderId="1" xfId="0" applyFont="1" applyFill="1" applyBorder="1" applyAlignment="1" applyProtection="1">
      <alignment horizontal="center" vertical="center"/>
      <protection locked="0"/>
    </xf>
    <xf numFmtId="0" fontId="10" fillId="12" borderId="1" xfId="0" applyFont="1" applyFill="1" applyBorder="1" applyAlignment="1" applyProtection="1">
      <alignment horizontal="center" vertical="center" wrapText="1"/>
      <protection locked="0"/>
    </xf>
    <xf numFmtId="10" fontId="32" fillId="0" borderId="0" xfId="6" applyNumberFormat="1" applyFont="1" applyFill="1" applyBorder="1" applyAlignment="1">
      <alignment vertical="center"/>
    </xf>
    <xf numFmtId="0" fontId="8" fillId="2" borderId="1" xfId="0" applyFont="1" applyFill="1" applyBorder="1" applyAlignment="1">
      <alignment horizontal="center" vertical="center" wrapText="1"/>
    </xf>
    <xf numFmtId="1" fontId="8" fillId="32" borderId="1" xfId="0" applyNumberFormat="1" applyFont="1" applyFill="1" applyBorder="1" applyAlignment="1">
      <alignment horizontal="center" vertical="center" wrapText="1"/>
    </xf>
    <xf numFmtId="10" fontId="35" fillId="0" borderId="0" xfId="6" applyNumberFormat="1" applyFont="1" applyFill="1" applyBorder="1" applyAlignment="1">
      <alignment vertical="center"/>
    </xf>
    <xf numFmtId="0" fontId="34" fillId="7" borderId="1" xfId="0" applyFont="1" applyFill="1" applyBorder="1" applyAlignment="1">
      <alignment vertical="center"/>
    </xf>
    <xf numFmtId="0" fontId="32" fillId="7" borderId="1" xfId="0" applyFont="1" applyFill="1" applyBorder="1" applyAlignment="1">
      <alignment vertical="center"/>
    </xf>
    <xf numFmtId="10" fontId="35" fillId="0" borderId="1" xfId="6" pivotButton="1" applyNumberFormat="1" applyFont="1" applyFill="1" applyBorder="1" applyAlignment="1">
      <alignment horizontal="center" vertical="center"/>
    </xf>
    <xf numFmtId="10" fontId="35" fillId="0" borderId="1" xfId="6" applyNumberFormat="1" applyFont="1" applyFill="1" applyBorder="1" applyAlignment="1">
      <alignment horizontal="center" vertical="center"/>
    </xf>
    <xf numFmtId="0" fontId="35" fillId="0" borderId="0" xfId="0" applyFont="1" applyAlignment="1">
      <alignment vertical="center"/>
    </xf>
    <xf numFmtId="0" fontId="35" fillId="7" borderId="0" xfId="0" applyFont="1" applyFill="1" applyAlignment="1">
      <alignment vertical="center"/>
    </xf>
    <xf numFmtId="0" fontId="35" fillId="0" borderId="0" xfId="0" applyFont="1" applyAlignment="1">
      <alignment horizontal="center" vertical="center"/>
    </xf>
    <xf numFmtId="1" fontId="8" fillId="7" borderId="1" xfId="0" applyNumberFormat="1" applyFont="1" applyFill="1" applyBorder="1" applyAlignment="1">
      <alignment horizontal="center" vertical="center" wrapText="1"/>
    </xf>
    <xf numFmtId="0" fontId="9" fillId="2" borderId="9" xfId="0" applyFont="1" applyFill="1" applyBorder="1" applyAlignment="1" applyProtection="1">
      <alignment vertical="center"/>
      <protection locked="0"/>
    </xf>
    <xf numFmtId="0" fontId="9" fillId="2" borderId="11" xfId="0" applyFont="1" applyFill="1" applyBorder="1" applyAlignment="1" applyProtection="1">
      <alignment vertical="center"/>
      <protection locked="0"/>
    </xf>
    <xf numFmtId="0" fontId="32" fillId="0" borderId="0" xfId="0" applyFont="1" applyAlignment="1">
      <alignment horizontal="center" vertical="center"/>
    </xf>
    <xf numFmtId="9" fontId="32" fillId="2" borderId="1" xfId="6" applyFont="1" applyFill="1" applyBorder="1" applyAlignment="1">
      <alignment horizontal="center" vertical="center"/>
    </xf>
    <xf numFmtId="0" fontId="9" fillId="14" borderId="0" xfId="0" applyFont="1" applyFill="1" applyAlignment="1">
      <alignment vertical="center" wrapText="1"/>
    </xf>
    <xf numFmtId="0" fontId="9" fillId="14" borderId="0" xfId="0" applyFont="1" applyFill="1" applyAlignment="1">
      <alignment vertical="center"/>
    </xf>
    <xf numFmtId="0" fontId="10" fillId="0" borderId="1" xfId="5" applyFont="1" applyBorder="1" applyAlignment="1" applyProtection="1">
      <alignment horizontal="center" vertical="center" wrapText="1"/>
      <protection locked="0"/>
    </xf>
    <xf numFmtId="0" fontId="9" fillId="33" borderId="0" xfId="0" applyFont="1" applyFill="1" applyAlignment="1">
      <alignment horizontal="center" vertical="center" wrapText="1"/>
    </xf>
    <xf numFmtId="0" fontId="9" fillId="33" borderId="0" xfId="0" applyFont="1" applyFill="1" applyAlignment="1">
      <alignment vertical="center" wrapText="1"/>
    </xf>
    <xf numFmtId="10" fontId="32" fillId="0" borderId="1" xfId="6" applyNumberFormat="1" applyFont="1" applyFill="1" applyBorder="1" applyAlignment="1">
      <alignment horizontal="center" vertical="center"/>
    </xf>
    <xf numFmtId="0" fontId="36" fillId="9" borderId="1" xfId="0" applyFont="1" applyFill="1" applyBorder="1" applyAlignment="1">
      <alignment horizontal="center" vertical="center"/>
    </xf>
    <xf numFmtId="0" fontId="43" fillId="0" borderId="0" xfId="0" applyFont="1" applyAlignment="1">
      <alignment vertical="center"/>
    </xf>
    <xf numFmtId="0" fontId="41" fillId="0" borderId="1" xfId="0" applyFont="1" applyBorder="1" applyAlignment="1">
      <alignment horizontal="center" vertical="center" wrapText="1"/>
    </xf>
    <xf numFmtId="0" fontId="44" fillId="32" borderId="1" xfId="0" applyFont="1" applyFill="1" applyBorder="1" applyAlignment="1">
      <alignment vertical="center" wrapText="1"/>
    </xf>
    <xf numFmtId="0" fontId="33" fillId="34" borderId="1" xfId="0" applyFont="1" applyFill="1" applyBorder="1" applyAlignment="1">
      <alignment vertical="center" wrapText="1"/>
    </xf>
    <xf numFmtId="9" fontId="33" fillId="34" borderId="1" xfId="0" applyNumberFormat="1" applyFont="1" applyFill="1" applyBorder="1" applyAlignment="1">
      <alignment horizontal="center" vertical="center"/>
    </xf>
    <xf numFmtId="0" fontId="33" fillId="35" borderId="1" xfId="0" applyFont="1" applyFill="1" applyBorder="1" applyAlignment="1">
      <alignment vertical="center" wrapText="1"/>
    </xf>
    <xf numFmtId="9" fontId="33" fillId="35" borderId="1" xfId="0" applyNumberFormat="1" applyFont="1" applyFill="1" applyBorder="1" applyAlignment="1">
      <alignment horizontal="center" vertical="center"/>
    </xf>
    <xf numFmtId="0" fontId="33" fillId="22" borderId="1" xfId="0" applyFont="1" applyFill="1" applyBorder="1" applyAlignment="1">
      <alignment vertical="center" wrapText="1"/>
    </xf>
    <xf numFmtId="9" fontId="33" fillId="22" borderId="1" xfId="0" applyNumberFormat="1" applyFont="1" applyFill="1" applyBorder="1" applyAlignment="1">
      <alignment horizontal="center" vertical="center"/>
    </xf>
    <xf numFmtId="0" fontId="33" fillId="28" borderId="1" xfId="0" applyFont="1" applyFill="1" applyBorder="1" applyAlignment="1">
      <alignment vertical="center" wrapText="1"/>
    </xf>
    <xf numFmtId="9" fontId="33" fillId="28" borderId="1" xfId="0" applyNumberFormat="1" applyFont="1" applyFill="1" applyBorder="1" applyAlignment="1">
      <alignment horizontal="center" vertical="center"/>
    </xf>
    <xf numFmtId="0" fontId="45" fillId="15" borderId="1" xfId="0" applyFont="1" applyFill="1" applyBorder="1" applyAlignment="1">
      <alignment vertical="center"/>
    </xf>
    <xf numFmtId="9" fontId="45" fillId="15" borderId="1" xfId="0" applyNumberFormat="1" applyFont="1" applyFill="1" applyBorder="1" applyAlignment="1">
      <alignment horizontal="center" vertical="center"/>
    </xf>
    <xf numFmtId="0" fontId="7" fillId="12" borderId="1" xfId="0" applyFont="1" applyFill="1" applyBorder="1" applyAlignment="1" applyProtection="1">
      <alignment horizontal="center" vertical="center" wrapText="1"/>
      <protection locked="0"/>
    </xf>
    <xf numFmtId="0" fontId="8" fillId="0" borderId="1" xfId="5" applyFont="1" applyBorder="1" applyAlignment="1" applyProtection="1">
      <alignment horizontal="center" vertical="center" wrapText="1"/>
      <protection locked="0"/>
    </xf>
    <xf numFmtId="0" fontId="7" fillId="12" borderId="4" xfId="0" applyFont="1" applyFill="1" applyBorder="1" applyAlignment="1" applyProtection="1">
      <alignment horizontal="center" vertical="center" wrapText="1"/>
      <protection locked="0"/>
    </xf>
    <xf numFmtId="0" fontId="8" fillId="12" borderId="1" xfId="0" applyFont="1" applyFill="1" applyBorder="1" applyAlignment="1" applyProtection="1">
      <alignment horizontal="center" vertical="center" wrapText="1"/>
      <protection locked="0"/>
    </xf>
    <xf numFmtId="14" fontId="7" fillId="12" borderId="2" xfId="0" applyNumberFormat="1" applyFont="1" applyFill="1" applyBorder="1" applyAlignment="1" applyProtection="1">
      <alignment horizontal="center" vertical="center" wrapText="1"/>
      <protection locked="0"/>
    </xf>
    <xf numFmtId="0" fontId="7" fillId="29" borderId="1" xfId="0" applyFont="1" applyFill="1" applyBorder="1" applyAlignment="1">
      <alignment horizontal="center" vertical="center" wrapText="1"/>
    </xf>
    <xf numFmtId="0" fontId="47" fillId="29" borderId="1" xfId="0" applyFont="1" applyFill="1" applyBorder="1" applyAlignment="1">
      <alignment horizontal="center" vertical="center" wrapText="1"/>
    </xf>
    <xf numFmtId="0" fontId="3" fillId="12" borderId="1" xfId="0" applyFont="1" applyFill="1" applyBorder="1" applyAlignment="1" applyProtection="1">
      <alignment horizontal="center" vertical="center" wrapText="1"/>
      <protection locked="0"/>
    </xf>
    <xf numFmtId="9" fontId="7" fillId="12" borderId="1" xfId="6" applyFont="1" applyFill="1" applyBorder="1" applyAlignment="1" applyProtection="1">
      <alignment horizontal="center" vertical="center" wrapText="1"/>
      <protection locked="0"/>
    </xf>
    <xf numFmtId="0" fontId="8" fillId="8" borderId="0" xfId="0" applyFont="1" applyFill="1" applyAlignment="1" applyProtection="1">
      <alignment horizontal="center" vertical="center"/>
      <protection locked="0"/>
    </xf>
    <xf numFmtId="9" fontId="8" fillId="8" borderId="0" xfId="6" applyFont="1" applyFill="1" applyBorder="1" applyAlignment="1" applyProtection="1">
      <alignment vertical="center"/>
      <protection locked="0"/>
    </xf>
    <xf numFmtId="0" fontId="7" fillId="12" borderId="4" xfId="0" applyFont="1" applyFill="1" applyBorder="1" applyAlignment="1">
      <alignment horizontal="center" vertical="center" wrapText="1"/>
    </xf>
    <xf numFmtId="0" fontId="7" fillId="12" borderId="1" xfId="0" applyFont="1" applyFill="1" applyBorder="1" applyAlignment="1">
      <alignment horizontal="center" vertical="center" wrapText="1"/>
    </xf>
    <xf numFmtId="0" fontId="7" fillId="24" borderId="4" xfId="0" applyFont="1" applyFill="1" applyBorder="1" applyAlignment="1" applyProtection="1">
      <alignment horizontal="center" vertical="center"/>
      <protection locked="0"/>
    </xf>
    <xf numFmtId="0" fontId="14" fillId="11" borderId="5" xfId="5" applyFont="1" applyFill="1" applyBorder="1" applyAlignment="1" applyProtection="1">
      <alignment horizontal="center" vertical="center" wrapText="1"/>
      <protection locked="0"/>
    </xf>
    <xf numFmtId="0" fontId="7" fillId="2" borderId="1" xfId="5" applyFont="1" applyFill="1" applyBorder="1" applyAlignment="1" applyProtection="1">
      <alignment horizontal="center" vertical="center" wrapText="1"/>
      <protection locked="0"/>
    </xf>
    <xf numFmtId="0" fontId="8" fillId="2" borderId="1" xfId="5" applyFont="1" applyFill="1" applyBorder="1" applyAlignment="1" applyProtection="1">
      <alignment horizontal="center" vertical="center" wrapText="1"/>
      <protection locked="0"/>
    </xf>
    <xf numFmtId="14" fontId="8" fillId="2" borderId="1" xfId="5" applyNumberFormat="1" applyFont="1" applyFill="1" applyBorder="1" applyAlignment="1" applyProtection="1">
      <alignment horizontal="center" vertical="center" wrapText="1"/>
      <protection locked="0"/>
    </xf>
    <xf numFmtId="9" fontId="8" fillId="0" borderId="1" xfId="6" applyFont="1" applyFill="1" applyBorder="1" applyAlignment="1" applyProtection="1">
      <alignment horizontal="center" vertical="center" wrapText="1"/>
    </xf>
    <xf numFmtId="9" fontId="8" fillId="21" borderId="1" xfId="6" applyFont="1" applyFill="1" applyBorder="1" applyAlignment="1" applyProtection="1">
      <alignment horizontal="center" vertical="center" wrapText="1"/>
    </xf>
    <xf numFmtId="0" fontId="19" fillId="20" borderId="1" xfId="0" applyFont="1" applyFill="1" applyBorder="1" applyAlignment="1" applyProtection="1">
      <alignment horizontal="center" vertical="center" wrapText="1"/>
      <protection locked="0"/>
    </xf>
    <xf numFmtId="0" fontId="19" fillId="20" borderId="4" xfId="0" applyFont="1" applyFill="1" applyBorder="1" applyAlignment="1" applyProtection="1">
      <alignment horizontal="center" vertical="center" wrapText="1"/>
      <protection locked="0"/>
    </xf>
    <xf numFmtId="0" fontId="19" fillId="21" borderId="1" xfId="0" applyFont="1" applyFill="1" applyBorder="1" applyAlignment="1" applyProtection="1">
      <alignment horizontal="center" vertical="center" textRotation="90" wrapText="1"/>
      <protection locked="0"/>
    </xf>
    <xf numFmtId="0" fontId="9" fillId="7" borderId="1" xfId="0" applyFont="1" applyFill="1" applyBorder="1" applyAlignment="1" applyProtection="1">
      <alignment horizontal="center" vertical="center"/>
      <protection locked="0"/>
    </xf>
    <xf numFmtId="0" fontId="19" fillId="25" borderId="1" xfId="0" applyFont="1" applyFill="1" applyBorder="1" applyAlignment="1">
      <alignment horizontal="center" vertical="center" wrapText="1" readingOrder="1"/>
    </xf>
    <xf numFmtId="0" fontId="14" fillId="15" borderId="1" xfId="0" applyFont="1" applyFill="1" applyBorder="1" applyAlignment="1" applyProtection="1">
      <alignment horizontal="center" vertical="center" wrapText="1"/>
      <protection locked="0"/>
    </xf>
    <xf numFmtId="0" fontId="9" fillId="2" borderId="13" xfId="0" applyFont="1" applyFill="1" applyBorder="1" applyAlignment="1" applyProtection="1">
      <alignment vertical="center"/>
      <protection locked="0"/>
    </xf>
    <xf numFmtId="0" fontId="9" fillId="2" borderId="15" xfId="0" applyFont="1" applyFill="1" applyBorder="1" applyAlignment="1" applyProtection="1">
      <alignment vertical="center"/>
      <protection locked="0"/>
    </xf>
    <xf numFmtId="0" fontId="9" fillId="2" borderId="14" xfId="0" applyFont="1" applyFill="1" applyBorder="1" applyAlignment="1" applyProtection="1">
      <alignment vertical="center"/>
      <protection locked="0"/>
    </xf>
    <xf numFmtId="0" fontId="15" fillId="2" borderId="9" xfId="0" applyFont="1" applyFill="1" applyBorder="1" applyAlignment="1" applyProtection="1">
      <alignment horizontal="center" vertical="center"/>
      <protection locked="0"/>
    </xf>
    <xf numFmtId="0" fontId="9" fillId="2" borderId="10" xfId="0" applyFont="1" applyFill="1" applyBorder="1" applyAlignment="1" applyProtection="1">
      <alignment vertical="center"/>
      <protection locked="0"/>
    </xf>
    <xf numFmtId="0" fontId="15" fillId="2" borderId="10" xfId="0" applyFont="1" applyFill="1" applyBorder="1" applyAlignment="1" applyProtection="1">
      <alignment horizontal="center" vertical="center"/>
      <protection locked="0"/>
    </xf>
    <xf numFmtId="0" fontId="10" fillId="2" borderId="10" xfId="0" applyFont="1" applyFill="1" applyBorder="1" applyAlignment="1" applyProtection="1">
      <alignment horizontal="center" vertical="center"/>
      <protection locked="0"/>
    </xf>
    <xf numFmtId="0" fontId="17" fillId="0" borderId="10" xfId="0" applyFont="1" applyBorder="1" applyAlignment="1" applyProtection="1">
      <alignment vertical="center"/>
      <protection locked="0"/>
    </xf>
    <xf numFmtId="0" fontId="9" fillId="2" borderId="7" xfId="0" applyFont="1" applyFill="1" applyBorder="1" applyAlignment="1" applyProtection="1">
      <alignment vertical="center"/>
      <protection locked="0"/>
    </xf>
    <xf numFmtId="0" fontId="17" fillId="0" borderId="7" xfId="0" applyFont="1" applyBorder="1" applyAlignment="1" applyProtection="1">
      <alignment horizontal="center" vertical="center" wrapText="1"/>
      <protection locked="0"/>
    </xf>
    <xf numFmtId="0" fontId="17" fillId="0" borderId="7" xfId="0" applyFont="1" applyBorder="1" applyAlignment="1" applyProtection="1">
      <alignment vertical="center" wrapText="1"/>
      <protection locked="0"/>
    </xf>
    <xf numFmtId="0" fontId="17" fillId="0" borderId="7" xfId="0" applyFont="1" applyBorder="1" applyAlignment="1" applyProtection="1">
      <alignment vertical="center"/>
      <protection locked="0"/>
    </xf>
    <xf numFmtId="0" fontId="17" fillId="0" borderId="8" xfId="0" applyFont="1" applyBorder="1" applyAlignment="1" applyProtection="1">
      <alignment vertical="center"/>
      <protection locked="0"/>
    </xf>
    <xf numFmtId="0" fontId="8" fillId="12" borderId="1" xfId="0" applyFont="1" applyFill="1" applyBorder="1" applyAlignment="1" applyProtection="1">
      <alignment horizontal="left" vertical="center" wrapText="1"/>
      <protection locked="0"/>
    </xf>
    <xf numFmtId="0" fontId="8" fillId="3" borderId="1" xfId="0" applyFont="1" applyFill="1" applyBorder="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0" fontId="8" fillId="9" borderId="1" xfId="0" applyFont="1" applyFill="1" applyBorder="1" applyAlignment="1" applyProtection="1">
      <alignment horizontal="center" vertical="center"/>
      <protection locked="0"/>
    </xf>
    <xf numFmtId="0" fontId="8" fillId="13" borderId="1" xfId="0" applyFont="1" applyFill="1" applyBorder="1" applyAlignment="1" applyProtection="1">
      <alignment horizontal="center" vertical="center"/>
      <protection locked="0"/>
    </xf>
    <xf numFmtId="0" fontId="16" fillId="0" borderId="0" xfId="0" applyFont="1" applyAlignment="1">
      <alignment vertical="center" wrapText="1" readingOrder="1"/>
    </xf>
    <xf numFmtId="0" fontId="10" fillId="24" borderId="1" xfId="0" applyFont="1" applyFill="1" applyBorder="1" applyAlignment="1" applyProtection="1">
      <alignment horizontal="center" vertical="center" wrapText="1"/>
      <protection locked="0"/>
    </xf>
    <xf numFmtId="0" fontId="10" fillId="17" borderId="1" xfId="0" applyFont="1" applyFill="1" applyBorder="1" applyAlignment="1" applyProtection="1">
      <alignment horizontal="center" vertical="center" wrapText="1"/>
      <protection locked="0"/>
    </xf>
    <xf numFmtId="0" fontId="8" fillId="0" borderId="5" xfId="5" applyFont="1" applyBorder="1" applyAlignment="1" applyProtection="1">
      <alignment horizontal="center" vertical="center" wrapText="1"/>
      <protection locked="0"/>
    </xf>
    <xf numFmtId="0" fontId="8" fillId="2" borderId="1" xfId="0" applyFont="1" applyFill="1" applyBorder="1" applyAlignment="1" applyProtection="1">
      <alignment horizontal="center" vertical="center" wrapText="1"/>
      <protection locked="0"/>
    </xf>
    <xf numFmtId="14" fontId="8" fillId="0" borderId="5" xfId="5" applyNumberFormat="1" applyFont="1" applyBorder="1" applyAlignment="1" applyProtection="1">
      <alignment horizontal="center" vertical="center" wrapText="1"/>
      <protection locked="0"/>
    </xf>
    <xf numFmtId="0" fontId="16" fillId="26" borderId="1" xfId="0" applyFont="1" applyFill="1" applyBorder="1" applyAlignment="1">
      <alignment horizontal="center" vertical="center" wrapText="1" readingOrder="1"/>
    </xf>
    <xf numFmtId="0" fontId="16" fillId="27" borderId="1" xfId="0" applyFont="1" applyFill="1" applyBorder="1" applyAlignment="1">
      <alignment horizontal="center" vertical="center" wrapText="1" readingOrder="1"/>
    </xf>
    <xf numFmtId="0" fontId="16" fillId="9" borderId="1" xfId="0" applyFont="1" applyFill="1" applyBorder="1" applyAlignment="1">
      <alignment horizontal="center" vertical="center" wrapText="1" readingOrder="1"/>
    </xf>
    <xf numFmtId="0" fontId="16" fillId="28" borderId="1" xfId="0" applyFont="1" applyFill="1" applyBorder="1" applyAlignment="1">
      <alignment horizontal="center" vertical="center" wrapText="1" readingOrder="1"/>
    </xf>
    <xf numFmtId="0" fontId="25" fillId="4" borderId="1" xfId="0" applyFont="1" applyFill="1" applyBorder="1" applyAlignment="1">
      <alignment horizontal="center" vertical="center" wrapText="1" readingOrder="1"/>
    </xf>
    <xf numFmtId="0" fontId="7" fillId="12" borderId="1" xfId="0" applyFont="1" applyFill="1" applyBorder="1" applyAlignment="1" applyProtection="1">
      <alignment horizontal="left" vertical="center" wrapText="1"/>
      <protection locked="0"/>
    </xf>
    <xf numFmtId="0" fontId="8" fillId="2" borderId="1" xfId="0" applyFont="1" applyFill="1" applyBorder="1" applyAlignment="1" applyProtection="1">
      <alignment vertical="center" wrapText="1"/>
      <protection locked="0"/>
    </xf>
    <xf numFmtId="0" fontId="8" fillId="2" borderId="1" xfId="0" applyFont="1" applyFill="1" applyBorder="1" applyAlignment="1" applyProtection="1">
      <alignment horizontal="left" vertical="center" wrapText="1"/>
      <protection locked="0"/>
    </xf>
    <xf numFmtId="0" fontId="9" fillId="0" borderId="0" xfId="0" applyFont="1" applyAlignment="1" applyProtection="1">
      <alignment vertical="center" wrapText="1"/>
      <protection locked="0"/>
    </xf>
    <xf numFmtId="0" fontId="9" fillId="0" borderId="0" xfId="0" applyFont="1" applyAlignment="1" applyProtection="1">
      <alignment vertical="center"/>
      <protection locked="0"/>
    </xf>
    <xf numFmtId="0" fontId="47" fillId="12" borderId="1" xfId="0" applyFont="1" applyFill="1" applyBorder="1" applyAlignment="1" applyProtection="1">
      <alignment horizontal="left" vertical="center" wrapText="1"/>
      <protection locked="0"/>
    </xf>
    <xf numFmtId="0" fontId="53" fillId="8" borderId="0" xfId="0" applyFont="1" applyFill="1" applyAlignment="1" applyProtection="1">
      <alignment vertical="center"/>
      <protection locked="0"/>
    </xf>
    <xf numFmtId="0" fontId="8" fillId="2" borderId="1" xfId="0" applyFont="1" applyFill="1" applyBorder="1" applyAlignment="1">
      <alignment vertical="center" wrapText="1"/>
    </xf>
    <xf numFmtId="9" fontId="8" fillId="2" borderId="1" xfId="6" applyFont="1" applyFill="1" applyBorder="1" applyAlignment="1" applyProtection="1">
      <alignment horizontal="center" vertical="center" wrapText="1"/>
    </xf>
    <xf numFmtId="0" fontId="7" fillId="2" borderId="1" xfId="0" applyFont="1" applyFill="1" applyBorder="1" applyAlignment="1">
      <alignment horizontal="center" vertical="center" wrapText="1"/>
    </xf>
    <xf numFmtId="1" fontId="7" fillId="2" borderId="1" xfId="0" applyNumberFormat="1" applyFont="1" applyFill="1" applyBorder="1" applyAlignment="1">
      <alignment horizontal="center" vertical="center" wrapText="1"/>
    </xf>
    <xf numFmtId="9" fontId="7" fillId="2" borderId="1" xfId="6" applyFont="1" applyFill="1" applyBorder="1" applyAlignment="1" applyProtection="1">
      <alignment horizontal="center" vertical="center" wrapText="1"/>
    </xf>
    <xf numFmtId="9" fontId="7" fillId="2" borderId="1" xfId="0" applyNumberFormat="1" applyFont="1" applyFill="1" applyBorder="1" applyAlignment="1">
      <alignment horizontal="center" vertical="center" wrapText="1"/>
    </xf>
    <xf numFmtId="9" fontId="8" fillId="2" borderId="1" xfId="6" applyFont="1" applyFill="1" applyBorder="1" applyAlignment="1" applyProtection="1">
      <alignment horizontal="center" vertical="center" wrapText="1"/>
      <protection locked="0"/>
    </xf>
    <xf numFmtId="0" fontId="44" fillId="32" borderId="1" xfId="0" applyFont="1" applyFill="1" applyBorder="1" applyAlignment="1">
      <alignment horizontal="center" vertical="center" wrapText="1"/>
    </xf>
    <xf numFmtId="0" fontId="19" fillId="36" borderId="1" xfId="0" applyFont="1" applyFill="1" applyBorder="1" applyAlignment="1" applyProtection="1">
      <alignment horizontal="center" vertical="center" wrapText="1"/>
      <protection locked="0"/>
    </xf>
    <xf numFmtId="0" fontId="19" fillId="36" borderId="1" xfId="0" applyFont="1" applyFill="1" applyBorder="1" applyAlignment="1" applyProtection="1">
      <alignment horizontal="center" vertical="center"/>
      <protection locked="0"/>
    </xf>
    <xf numFmtId="0" fontId="9" fillId="0" borderId="1" xfId="0" applyFont="1" applyBorder="1" applyAlignment="1">
      <alignment vertical="center" wrapText="1"/>
    </xf>
    <xf numFmtId="0" fontId="9" fillId="0" borderId="1" xfId="0" applyFont="1" applyBorder="1" applyAlignment="1">
      <alignment horizontal="center" vertical="center" wrapText="1"/>
    </xf>
    <xf numFmtId="1" fontId="9" fillId="0" borderId="1" xfId="0" applyNumberFormat="1" applyFont="1" applyBorder="1" applyAlignment="1">
      <alignment horizontal="center" vertical="center" wrapText="1"/>
    </xf>
    <xf numFmtId="0" fontId="9" fillId="14" borderId="0" xfId="0" applyFont="1" applyFill="1" applyAlignment="1" applyProtection="1">
      <alignment vertical="center"/>
      <protection locked="0"/>
    </xf>
    <xf numFmtId="0" fontId="8" fillId="2" borderId="13" xfId="0" applyFont="1" applyFill="1" applyBorder="1" applyAlignment="1" applyProtection="1">
      <alignment vertical="center"/>
      <protection locked="0"/>
    </xf>
    <xf numFmtId="0" fontId="8" fillId="2" borderId="9" xfId="0" applyFont="1" applyFill="1" applyBorder="1" applyAlignment="1" applyProtection="1">
      <alignment vertical="center"/>
      <protection locked="0"/>
    </xf>
    <xf numFmtId="0" fontId="8" fillId="2" borderId="11" xfId="0" applyFont="1" applyFill="1" applyBorder="1" applyAlignment="1" applyProtection="1">
      <alignment vertical="center"/>
      <protection locked="0"/>
    </xf>
    <xf numFmtId="0" fontId="7" fillId="6" borderId="1" xfId="0" applyFont="1" applyFill="1" applyBorder="1" applyAlignment="1" applyProtection="1">
      <alignment horizontal="center" vertical="center" textRotation="90" wrapText="1"/>
      <protection locked="0"/>
    </xf>
    <xf numFmtId="0" fontId="34" fillId="9" borderId="0" xfId="0" applyFont="1" applyFill="1" applyAlignment="1">
      <alignment horizontal="center" vertical="center"/>
    </xf>
    <xf numFmtId="0" fontId="3" fillId="0" borderId="0" xfId="0" applyFont="1" applyAlignment="1">
      <alignment horizontal="left" vertical="center"/>
    </xf>
    <xf numFmtId="0" fontId="32" fillId="0" borderId="0" xfId="0" applyFont="1" applyAlignment="1">
      <alignment horizontal="left" vertical="center"/>
    </xf>
    <xf numFmtId="9" fontId="35" fillId="6" borderId="0" xfId="0" applyNumberFormat="1" applyFont="1" applyFill="1" applyAlignment="1">
      <alignment vertical="center"/>
    </xf>
    <xf numFmtId="0" fontId="54" fillId="0" borderId="0" xfId="0" applyFont="1" applyAlignment="1">
      <alignment vertical="center"/>
    </xf>
    <xf numFmtId="9" fontId="54" fillId="0" borderId="0" xfId="6" applyFont="1" applyFill="1" applyBorder="1" applyAlignment="1">
      <alignment vertical="center"/>
    </xf>
    <xf numFmtId="0" fontId="34" fillId="9" borderId="0" xfId="0" applyFont="1" applyFill="1" applyAlignment="1">
      <alignment vertical="center"/>
    </xf>
    <xf numFmtId="0" fontId="8" fillId="7" borderId="1" xfId="0" applyFont="1" applyFill="1" applyBorder="1" applyAlignment="1" applyProtection="1">
      <alignment horizontal="left" vertical="center" wrapText="1"/>
      <protection locked="0"/>
    </xf>
    <xf numFmtId="0" fontId="8" fillId="2" borderId="1" xfId="0" applyFont="1" applyFill="1" applyBorder="1" applyAlignment="1">
      <alignment horizontal="left" vertical="center" wrapText="1"/>
    </xf>
    <xf numFmtId="0" fontId="8" fillId="8" borderId="0" xfId="0" applyFont="1" applyFill="1" applyAlignment="1" applyProtection="1">
      <alignment horizontal="left" vertical="center"/>
      <protection locked="0"/>
    </xf>
    <xf numFmtId="9" fontId="9" fillId="33" borderId="0" xfId="6" applyFont="1" applyFill="1" applyAlignment="1">
      <alignment horizontal="center" vertical="center" wrapText="1"/>
    </xf>
    <xf numFmtId="9" fontId="7" fillId="29" borderId="1" xfId="6" applyFont="1" applyFill="1" applyBorder="1" applyAlignment="1">
      <alignment horizontal="center" vertical="center" wrapText="1"/>
    </xf>
    <xf numFmtId="9" fontId="37" fillId="12" borderId="3" xfId="6" applyFont="1" applyFill="1" applyBorder="1" applyAlignment="1" applyProtection="1">
      <alignment horizontal="center" vertical="center" wrapText="1"/>
      <protection locked="0"/>
    </xf>
    <xf numFmtId="9" fontId="7" fillId="12" borderId="1" xfId="6" applyFont="1" applyFill="1" applyBorder="1" applyAlignment="1">
      <alignment horizontal="center" vertical="center" wrapText="1"/>
    </xf>
    <xf numFmtId="0" fontId="8" fillId="0" borderId="1" xfId="0" applyFont="1" applyBorder="1" applyAlignment="1" applyProtection="1">
      <alignment horizontal="center" vertical="center" wrapText="1"/>
      <protection locked="0"/>
    </xf>
    <xf numFmtId="9" fontId="8" fillId="0" borderId="1" xfId="6" applyFont="1" applyFill="1" applyBorder="1" applyAlignment="1" applyProtection="1">
      <alignment horizontal="center" vertical="center" wrapText="1"/>
      <protection locked="0"/>
    </xf>
    <xf numFmtId="0" fontId="9" fillId="0" borderId="1" xfId="0" applyFont="1" applyBorder="1" applyAlignment="1">
      <alignment horizontal="left" vertical="center" wrapText="1"/>
    </xf>
    <xf numFmtId="0" fontId="9" fillId="7" borderId="1" xfId="0" applyFont="1" applyFill="1" applyBorder="1" applyAlignment="1">
      <alignment vertical="center" wrapText="1"/>
    </xf>
    <xf numFmtId="0" fontId="9" fillId="7" borderId="1" xfId="0" applyFont="1" applyFill="1" applyBorder="1" applyAlignment="1">
      <alignment horizontal="center" vertical="center" wrapText="1"/>
    </xf>
    <xf numFmtId="0" fontId="9" fillId="7" borderId="1" xfId="6" applyNumberFormat="1" applyFont="1" applyFill="1" applyBorder="1" applyAlignment="1" applyProtection="1">
      <alignment horizontal="center" vertical="center" wrapText="1"/>
      <protection locked="0"/>
    </xf>
    <xf numFmtId="0" fontId="10" fillId="0" borderId="1" xfId="0" applyFont="1" applyBorder="1" applyAlignment="1">
      <alignment horizontal="center" vertical="center" wrapText="1"/>
    </xf>
    <xf numFmtId="0" fontId="9" fillId="0" borderId="1" xfId="0" applyFont="1" applyBorder="1" applyAlignment="1" applyProtection="1">
      <alignment vertical="center" wrapText="1"/>
      <protection locked="0"/>
    </xf>
    <xf numFmtId="0" fontId="56" fillId="12" borderId="1" xfId="0" applyFont="1" applyFill="1" applyBorder="1" applyAlignment="1" applyProtection="1">
      <alignment horizontal="center" vertical="center" wrapText="1"/>
      <protection locked="0"/>
    </xf>
    <xf numFmtId="0" fontId="56" fillId="29" borderId="1" xfId="0" applyFont="1" applyFill="1" applyBorder="1" applyAlignment="1">
      <alignment horizontal="center" vertical="center" wrapText="1"/>
    </xf>
    <xf numFmtId="0" fontId="56" fillId="14" borderId="0" xfId="0" applyFont="1" applyFill="1" applyAlignment="1">
      <alignment vertical="center" wrapText="1"/>
    </xf>
    <xf numFmtId="0" fontId="0" fillId="0" borderId="0" xfId="0" pivotButton="1"/>
    <xf numFmtId="0" fontId="9" fillId="2" borderId="6" xfId="0" applyFont="1" applyFill="1" applyBorder="1" applyAlignment="1" applyProtection="1">
      <alignment horizontal="center" vertical="center" wrapText="1"/>
      <protection locked="0"/>
    </xf>
    <xf numFmtId="0" fontId="9" fillId="2" borderId="3" xfId="0" applyFont="1" applyFill="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0" fillId="0" borderId="0" xfId="0" applyAlignment="1">
      <alignment vertical="center" wrapText="1"/>
    </xf>
    <xf numFmtId="9" fontId="0" fillId="0" borderId="0" xfId="6" applyFont="1"/>
    <xf numFmtId="0" fontId="57" fillId="0" borderId="0" xfId="0" applyFont="1" applyAlignment="1">
      <alignment vertical="center"/>
    </xf>
    <xf numFmtId="0" fontId="58" fillId="15" borderId="0" xfId="0" applyFont="1" applyFill="1" applyAlignment="1">
      <alignment horizontal="center" vertical="center"/>
    </xf>
    <xf numFmtId="0" fontId="57" fillId="0" borderId="1" xfId="0" applyFont="1" applyBorder="1" applyAlignment="1">
      <alignment vertical="center"/>
    </xf>
    <xf numFmtId="0" fontId="57" fillId="0" borderId="1" xfId="0" applyFont="1" applyBorder="1" applyAlignment="1">
      <alignment horizontal="left" vertical="center"/>
    </xf>
    <xf numFmtId="0" fontId="57" fillId="0" borderId="5" xfId="0" applyFont="1" applyBorder="1" applyAlignment="1">
      <alignment horizontal="left" vertical="center"/>
    </xf>
    <xf numFmtId="0" fontId="57" fillId="0" borderId="1" xfId="0" applyFont="1" applyBorder="1" applyAlignment="1">
      <alignment horizontal="center" vertical="center"/>
    </xf>
    <xf numFmtId="0" fontId="57" fillId="0" borderId="5" xfId="0" applyFont="1" applyBorder="1" applyAlignment="1">
      <alignment vertical="center"/>
    </xf>
    <xf numFmtId="0" fontId="57" fillId="0" borderId="2" xfId="0" applyFont="1" applyBorder="1" applyAlignment="1">
      <alignment vertical="center"/>
    </xf>
    <xf numFmtId="0" fontId="57" fillId="0" borderId="13" xfId="0" applyFont="1" applyBorder="1" applyAlignment="1">
      <alignment vertical="center"/>
    </xf>
    <xf numFmtId="0" fontId="57" fillId="0" borderId="2" xfId="0" applyFont="1" applyBorder="1" applyAlignment="1">
      <alignment horizontal="center" vertical="center"/>
    </xf>
    <xf numFmtId="0" fontId="58" fillId="15" borderId="14" xfId="0" applyFont="1" applyFill="1" applyBorder="1" applyAlignment="1">
      <alignment horizontal="center" vertical="center"/>
    </xf>
    <xf numFmtId="0" fontId="59" fillId="15" borderId="1" xfId="0" applyFont="1" applyFill="1" applyBorder="1" applyAlignment="1">
      <alignment horizontal="center" vertical="center"/>
    </xf>
    <xf numFmtId="0" fontId="37" fillId="12" borderId="4" xfId="0" applyFont="1" applyFill="1" applyBorder="1" applyAlignment="1" applyProtection="1">
      <alignment horizontal="center" vertical="center" wrapText="1"/>
      <protection locked="0"/>
    </xf>
    <xf numFmtId="0" fontId="37" fillId="29" borderId="1" xfId="0" applyFont="1" applyFill="1" applyBorder="1" applyAlignment="1">
      <alignment horizontal="center" vertical="center" wrapText="1"/>
    </xf>
    <xf numFmtId="0" fontId="37" fillId="12" borderId="1" xfId="0" applyFont="1" applyFill="1" applyBorder="1" applyAlignment="1" applyProtection="1">
      <alignment horizontal="center" vertical="center" wrapText="1"/>
      <protection locked="0"/>
    </xf>
    <xf numFmtId="0" fontId="0" fillId="0" borderId="0" xfId="0" applyAlignment="1">
      <alignment horizontal="left"/>
    </xf>
    <xf numFmtId="0" fontId="0" fillId="0" borderId="0" xfId="0" applyAlignment="1">
      <alignment horizontal="left" indent="1"/>
    </xf>
    <xf numFmtId="0" fontId="34" fillId="37" borderId="16" xfId="0" applyFont="1" applyFill="1" applyBorder="1" applyAlignment="1">
      <alignment vertical="center"/>
    </xf>
    <xf numFmtId="0" fontId="0" fillId="0" borderId="17" xfId="0" applyBorder="1" applyAlignment="1">
      <alignment vertical="center"/>
    </xf>
    <xf numFmtId="0" fontId="34" fillId="0" borderId="0" xfId="0" applyFont="1" applyAlignment="1">
      <alignment vertical="center"/>
    </xf>
    <xf numFmtId="9" fontId="0" fillId="0" borderId="0" xfId="6" applyFont="1" applyAlignment="1">
      <alignment vertical="center"/>
    </xf>
    <xf numFmtId="0" fontId="9" fillId="2" borderId="1" xfId="0" applyFont="1" applyFill="1" applyBorder="1" applyAlignment="1" applyProtection="1">
      <alignment horizontal="left" vertical="center" wrapText="1"/>
      <protection locked="0"/>
    </xf>
    <xf numFmtId="9" fontId="7" fillId="24" borderId="4" xfId="6" applyFont="1" applyFill="1" applyBorder="1" applyAlignment="1" applyProtection="1">
      <alignment horizontal="center" vertical="center" wrapText="1"/>
      <protection locked="0"/>
    </xf>
    <xf numFmtId="9" fontId="56" fillId="29" borderId="1" xfId="6" applyFont="1" applyFill="1" applyBorder="1" applyAlignment="1">
      <alignment horizontal="center" vertical="center" wrapText="1"/>
    </xf>
    <xf numFmtId="9" fontId="7" fillId="18" borderId="6" xfId="6" applyFont="1" applyFill="1" applyBorder="1" applyAlignment="1" applyProtection="1">
      <alignment horizontal="center" vertical="center" wrapText="1"/>
      <protection locked="0"/>
    </xf>
    <xf numFmtId="0" fontId="9" fillId="33" borderId="0" xfId="0" applyFont="1" applyFill="1" applyAlignment="1">
      <alignment horizontal="left" vertical="center" wrapText="1"/>
    </xf>
    <xf numFmtId="0" fontId="56" fillId="29" borderId="1" xfId="0" applyFont="1" applyFill="1" applyBorder="1" applyAlignment="1">
      <alignment horizontal="left" vertical="center" wrapText="1"/>
    </xf>
    <xf numFmtId="0" fontId="8" fillId="14" borderId="0" xfId="0" applyFont="1" applyFill="1" applyAlignment="1" applyProtection="1">
      <alignment horizontal="left" vertical="center"/>
      <protection locked="0"/>
    </xf>
    <xf numFmtId="0" fontId="0" fillId="33" borderId="0" xfId="0" applyFill="1"/>
    <xf numFmtId="10" fontId="7" fillId="12" borderId="3" xfId="0" applyNumberFormat="1" applyFont="1" applyFill="1" applyBorder="1" applyAlignment="1" applyProtection="1">
      <alignment horizontal="center" vertical="center" wrapText="1"/>
      <protection locked="0"/>
    </xf>
    <xf numFmtId="0" fontId="1" fillId="2" borderId="1" xfId="10" applyFill="1" applyBorder="1" applyAlignment="1" applyProtection="1">
      <alignment horizontal="left" vertical="center" wrapText="1"/>
      <protection locked="0"/>
    </xf>
    <xf numFmtId="0" fontId="9" fillId="14" borderId="0" xfId="0" applyFont="1" applyFill="1" applyAlignment="1" applyProtection="1">
      <alignment horizontal="left" vertical="center" wrapText="1"/>
      <protection locked="0"/>
    </xf>
    <xf numFmtId="9" fontId="9" fillId="0" borderId="1" xfId="0" applyNumberFormat="1" applyFont="1" applyBorder="1" applyAlignment="1" applyProtection="1">
      <alignment horizontal="center" vertical="center" wrapText="1"/>
      <protection locked="0"/>
    </xf>
    <xf numFmtId="1" fontId="9" fillId="0" borderId="1" xfId="6" applyNumberFormat="1" applyFont="1" applyFill="1" applyBorder="1" applyAlignment="1" applyProtection="1">
      <alignment horizontal="center" vertical="center" wrapText="1"/>
      <protection locked="0"/>
    </xf>
    <xf numFmtId="0" fontId="60" fillId="38" borderId="18" xfId="0" applyFont="1" applyFill="1" applyBorder="1" applyAlignment="1">
      <alignment horizontal="center" vertical="center" wrapText="1"/>
    </xf>
    <xf numFmtId="0" fontId="60" fillId="38" borderId="19" xfId="0" applyFont="1" applyFill="1" applyBorder="1" applyAlignment="1">
      <alignment horizontal="center" vertical="center" wrapText="1"/>
    </xf>
    <xf numFmtId="0" fontId="60" fillId="38" borderId="20" xfId="0" applyFont="1" applyFill="1" applyBorder="1" applyAlignment="1">
      <alignment horizontal="center" vertical="center" wrapText="1"/>
    </xf>
    <xf numFmtId="0" fontId="60" fillId="38" borderId="1" xfId="0" applyFont="1" applyFill="1" applyBorder="1" applyAlignment="1">
      <alignment horizontal="center" vertical="center" wrapText="1"/>
    </xf>
    <xf numFmtId="0" fontId="61" fillId="38" borderId="1" xfId="0" applyFont="1" applyFill="1" applyBorder="1" applyAlignment="1">
      <alignment horizontal="center" vertical="center" wrapText="1"/>
    </xf>
    <xf numFmtId="0" fontId="61" fillId="38" borderId="2" xfId="0" applyFont="1" applyFill="1" applyBorder="1" applyAlignment="1">
      <alignment horizontal="center" vertical="center" wrapText="1"/>
    </xf>
    <xf numFmtId="0" fontId="60" fillId="38" borderId="2" xfId="0" applyFont="1" applyFill="1" applyBorder="1" applyAlignment="1">
      <alignment horizontal="center" vertical="center" wrapText="1"/>
    </xf>
    <xf numFmtId="0" fontId="7" fillId="38" borderId="2" xfId="0" applyFont="1" applyFill="1" applyBorder="1" applyAlignment="1">
      <alignment horizontal="center" vertical="center" wrapText="1"/>
    </xf>
    <xf numFmtId="0" fontId="60" fillId="38" borderId="4" xfId="0" applyFont="1" applyFill="1" applyBorder="1" applyAlignment="1">
      <alignment horizontal="center" vertical="center" wrapText="1"/>
    </xf>
    <xf numFmtId="0" fontId="60" fillId="38" borderId="11" xfId="0" applyFont="1" applyFill="1" applyBorder="1" applyAlignment="1">
      <alignment horizontal="center" vertical="center" wrapText="1"/>
    </xf>
    <xf numFmtId="0" fontId="60" fillId="38" borderId="5" xfId="0" applyFont="1" applyFill="1" applyBorder="1" applyAlignment="1">
      <alignment horizontal="center" vertical="center" wrapText="1"/>
    </xf>
    <xf numFmtId="0" fontId="60" fillId="38" borderId="13" xfId="0" applyFont="1" applyFill="1" applyBorder="1" applyAlignment="1">
      <alignment horizontal="center" vertical="center" wrapText="1"/>
    </xf>
    <xf numFmtId="0" fontId="60" fillId="38" borderId="27" xfId="0" applyFont="1" applyFill="1" applyBorder="1" applyAlignment="1">
      <alignment horizontal="center" vertical="center" wrapText="1"/>
    </xf>
    <xf numFmtId="0" fontId="60" fillId="38" borderId="21" xfId="0" applyFont="1" applyFill="1" applyBorder="1" applyAlignment="1">
      <alignment horizontal="center" vertical="center" wrapText="1"/>
    </xf>
    <xf numFmtId="0" fontId="16" fillId="0" borderId="1" xfId="0" applyFont="1" applyBorder="1" applyAlignment="1">
      <alignment vertical="center" wrapText="1"/>
    </xf>
    <xf numFmtId="0" fontId="60" fillId="0" borderId="1" xfId="0" applyFont="1" applyBorder="1" applyAlignment="1">
      <alignment horizontal="center" vertical="center" wrapText="1"/>
    </xf>
    <xf numFmtId="0" fontId="16" fillId="0" borderId="1" xfId="0" applyFont="1" applyBorder="1" applyAlignment="1">
      <alignment horizontal="left" vertical="center" wrapText="1"/>
    </xf>
    <xf numFmtId="0" fontId="16" fillId="0" borderId="1" xfId="0" applyFont="1" applyBorder="1" applyAlignment="1">
      <alignment wrapText="1"/>
    </xf>
    <xf numFmtId="0" fontId="16" fillId="0" borderId="3" xfId="0" applyFont="1" applyBorder="1" applyAlignment="1">
      <alignment vertical="center" wrapText="1"/>
    </xf>
    <xf numFmtId="0" fontId="60" fillId="0" borderId="3" xfId="0" applyFont="1" applyBorder="1" applyAlignment="1">
      <alignment horizontal="center" vertical="center" wrapText="1"/>
    </xf>
    <xf numFmtId="0" fontId="16" fillId="0" borderId="4" xfId="0" applyFont="1" applyBorder="1" applyAlignment="1">
      <alignment wrapText="1"/>
    </xf>
    <xf numFmtId="0" fontId="16" fillId="0" borderId="8" xfId="0" applyFont="1" applyBorder="1" applyAlignment="1">
      <alignment wrapText="1"/>
    </xf>
    <xf numFmtId="0" fontId="60" fillId="0" borderId="8" xfId="0" applyFont="1" applyBorder="1" applyAlignment="1">
      <alignment horizontal="center" wrapText="1"/>
    </xf>
    <xf numFmtId="0" fontId="60" fillId="0" borderId="8" xfId="0" applyFont="1" applyBorder="1" applyAlignment="1">
      <alignment horizontal="center" vertical="center" wrapText="1"/>
    </xf>
    <xf numFmtId="0" fontId="16" fillId="0" borderId="22" xfId="0" applyFont="1" applyBorder="1" applyAlignment="1">
      <alignment vertical="center" wrapText="1"/>
    </xf>
    <xf numFmtId="0" fontId="16" fillId="0" borderId="23" xfId="0" applyFont="1" applyBorder="1" applyAlignment="1">
      <alignment vertical="center" wrapText="1"/>
    </xf>
    <xf numFmtId="0" fontId="16" fillId="0" borderId="24" xfId="0" applyFont="1" applyBorder="1" applyAlignment="1">
      <alignment vertical="center" wrapText="1"/>
    </xf>
    <xf numFmtId="0" fontId="16" fillId="0" borderId="25" xfId="0" applyFont="1" applyBorder="1" applyAlignment="1">
      <alignment vertical="center" wrapText="1"/>
    </xf>
    <xf numFmtId="0" fontId="16" fillId="0" borderId="21" xfId="0" applyFont="1" applyBorder="1" applyAlignment="1">
      <alignment vertical="center" wrapText="1"/>
    </xf>
    <xf numFmtId="0" fontId="9" fillId="0" borderId="1" xfId="0" applyFont="1" applyBorder="1" applyAlignment="1" applyProtection="1">
      <alignment horizontal="left" vertical="center" wrapText="1"/>
      <protection locked="0"/>
    </xf>
    <xf numFmtId="0" fontId="16" fillId="0" borderId="26" xfId="0" applyFont="1" applyBorder="1" applyAlignment="1">
      <alignment vertical="center" wrapText="1"/>
    </xf>
    <xf numFmtId="0" fontId="16" fillId="0" borderId="21" xfId="0" applyFont="1" applyBorder="1" applyAlignment="1">
      <alignment horizontal="left" vertical="center" wrapText="1"/>
    </xf>
    <xf numFmtId="9" fontId="9" fillId="0" borderId="1" xfId="0" applyNumberFormat="1" applyFont="1" applyBorder="1" applyAlignment="1" applyProtection="1">
      <alignment vertical="center" wrapText="1"/>
      <protection locked="0"/>
    </xf>
    <xf numFmtId="14" fontId="9" fillId="0" borderId="1" xfId="0" applyNumberFormat="1" applyFont="1" applyBorder="1" applyAlignment="1">
      <alignment horizontal="center" vertical="center" wrapText="1"/>
    </xf>
    <xf numFmtId="14" fontId="9" fillId="0" borderId="1" xfId="0" applyNumberFormat="1" applyFont="1" applyBorder="1" applyAlignment="1">
      <alignment vertical="center" wrapText="1"/>
    </xf>
    <xf numFmtId="0" fontId="16" fillId="0" borderId="1" xfId="0" applyFont="1" applyBorder="1" applyAlignment="1">
      <alignment horizontal="center" vertical="center" wrapText="1"/>
    </xf>
    <xf numFmtId="9" fontId="9" fillId="0" borderId="1" xfId="6" applyFont="1" applyFill="1" applyBorder="1" applyAlignment="1">
      <alignment horizontal="center" vertical="center" wrapText="1"/>
    </xf>
    <xf numFmtId="9" fontId="8" fillId="0" borderId="1" xfId="6" applyFont="1" applyFill="1" applyBorder="1" applyAlignment="1">
      <alignment horizontal="center" vertical="center" wrapText="1"/>
    </xf>
    <xf numFmtId="9" fontId="9" fillId="0" borderId="1" xfId="0" applyNumberFormat="1" applyFont="1" applyBorder="1" applyAlignment="1">
      <alignment horizontal="center" vertical="center" wrapText="1"/>
    </xf>
    <xf numFmtId="0" fontId="9" fillId="0" borderId="0" xfId="0" applyFont="1" applyAlignment="1">
      <alignment vertical="center" wrapText="1"/>
    </xf>
    <xf numFmtId="0" fontId="33" fillId="0" borderId="0" xfId="0" applyFont="1" applyAlignment="1">
      <alignment vertical="center" wrapText="1"/>
    </xf>
    <xf numFmtId="0" fontId="33" fillId="0" borderId="1" xfId="0" applyFont="1" applyBorder="1" applyAlignment="1">
      <alignment vertical="center" wrapText="1"/>
    </xf>
    <xf numFmtId="0" fontId="33" fillId="0" borderId="1" xfId="0" applyFont="1" applyBorder="1" applyAlignment="1">
      <alignment wrapText="1"/>
    </xf>
    <xf numFmtId="0" fontId="16" fillId="0" borderId="0" xfId="0" applyFont="1" applyAlignment="1">
      <alignment wrapText="1"/>
    </xf>
    <xf numFmtId="0" fontId="16" fillId="0" borderId="3" xfId="0" applyFont="1" applyBorder="1" applyAlignment="1">
      <alignment horizontal="center" vertical="center" wrapText="1"/>
    </xf>
    <xf numFmtId="0" fontId="16" fillId="0" borderId="8" xfId="0" applyFont="1" applyBorder="1" applyAlignment="1">
      <alignment horizontal="center" wrapText="1"/>
    </xf>
    <xf numFmtId="0" fontId="16" fillId="0" borderId="8" xfId="0" applyFont="1" applyBorder="1" applyAlignment="1">
      <alignment horizontal="center" vertical="center" wrapText="1"/>
    </xf>
    <xf numFmtId="0" fontId="16" fillId="0" borderId="0" xfId="0" applyFont="1" applyAlignment="1">
      <alignment horizontal="justify" vertical="center"/>
    </xf>
    <xf numFmtId="0" fontId="16" fillId="0" borderId="0" xfId="0" applyFont="1" applyAlignment="1">
      <alignment vertical="center" wrapText="1"/>
    </xf>
    <xf numFmtId="0" fontId="20" fillId="0" borderId="1" xfId="0" applyFont="1" applyBorder="1" applyAlignment="1" applyProtection="1">
      <alignment horizontal="center" vertical="center" wrapText="1"/>
      <protection locked="0"/>
    </xf>
    <xf numFmtId="0" fontId="34" fillId="0" borderId="0" xfId="0" applyFont="1"/>
    <xf numFmtId="0" fontId="9" fillId="32" borderId="1" xfId="0" applyFont="1" applyFill="1" applyBorder="1" applyAlignment="1" applyProtection="1">
      <alignment vertical="center" wrapText="1"/>
      <protection locked="0"/>
    </xf>
    <xf numFmtId="0" fontId="4" fillId="32" borderId="1" xfId="0" applyFont="1" applyFill="1" applyBorder="1" applyAlignment="1" applyProtection="1">
      <alignment vertical="center"/>
      <protection locked="0"/>
    </xf>
    <xf numFmtId="0" fontId="9" fillId="0" borderId="1" xfId="0" applyFont="1" applyBorder="1" applyAlignment="1">
      <alignment horizontal="left" vertical="top" wrapText="1"/>
    </xf>
    <xf numFmtId="0" fontId="9" fillId="0" borderId="1" xfId="0" applyFont="1" applyBorder="1" applyAlignment="1">
      <alignment vertical="top" wrapText="1"/>
    </xf>
    <xf numFmtId="0" fontId="10" fillId="0" borderId="1" xfId="0" applyFont="1" applyBorder="1" applyAlignment="1">
      <alignment horizontal="center" vertical="top" wrapText="1"/>
    </xf>
    <xf numFmtId="0" fontId="8" fillId="2" borderId="1" xfId="0" applyFont="1" applyFill="1" applyBorder="1" applyAlignment="1" applyProtection="1">
      <alignment horizontal="left" vertical="top" wrapText="1"/>
      <protection locked="0"/>
    </xf>
    <xf numFmtId="0" fontId="8" fillId="2" borderId="1" xfId="0" applyFont="1" applyFill="1" applyBorder="1" applyAlignment="1" applyProtection="1">
      <alignment horizontal="center" vertical="top" wrapText="1"/>
      <protection locked="0"/>
    </xf>
    <xf numFmtId="0" fontId="8" fillId="2" borderId="1" xfId="0" applyFont="1" applyFill="1" applyBorder="1" applyAlignment="1" applyProtection="1">
      <alignment vertical="top" wrapText="1"/>
      <protection locked="0"/>
    </xf>
    <xf numFmtId="0" fontId="9" fillId="0" borderId="1" xfId="0" applyFont="1" applyBorder="1" applyAlignment="1">
      <alignment horizontal="center" vertical="top" wrapText="1"/>
    </xf>
    <xf numFmtId="14" fontId="8" fillId="2" borderId="1" xfId="0" applyNumberFormat="1" applyFont="1" applyFill="1" applyBorder="1" applyAlignment="1">
      <alignment horizontal="center" vertical="top" wrapText="1"/>
    </xf>
    <xf numFmtId="0" fontId="8" fillId="0" borderId="1" xfId="0" applyFont="1" applyBorder="1" applyAlignment="1" applyProtection="1">
      <alignment horizontal="left" vertical="top" wrapText="1"/>
      <protection locked="0"/>
    </xf>
    <xf numFmtId="0" fontId="23" fillId="18" borderId="1" xfId="0" applyFont="1" applyFill="1" applyBorder="1" applyAlignment="1" applyProtection="1">
      <alignment vertical="top" wrapText="1"/>
      <protection locked="0"/>
    </xf>
    <xf numFmtId="0" fontId="23" fillId="8" borderId="0" xfId="0" applyFont="1" applyFill="1" applyAlignment="1" applyProtection="1">
      <alignment vertical="top" wrapText="1"/>
      <protection locked="0"/>
    </xf>
    <xf numFmtId="0" fontId="10" fillId="7" borderId="4" xfId="0" applyFont="1" applyFill="1" applyBorder="1" applyAlignment="1">
      <alignment horizontal="center" vertical="center" wrapText="1"/>
    </xf>
    <xf numFmtId="0" fontId="10" fillId="7" borderId="1" xfId="0" applyFont="1" applyFill="1" applyBorder="1" applyAlignment="1">
      <alignment horizontal="center" vertical="center" wrapText="1"/>
    </xf>
    <xf numFmtId="0" fontId="10" fillId="39" borderId="1" xfId="0" applyFont="1" applyFill="1" applyBorder="1" applyAlignment="1">
      <alignment horizontal="center" vertical="center" wrapText="1"/>
    </xf>
    <xf numFmtId="0" fontId="10" fillId="40" borderId="1" xfId="0" applyFont="1" applyFill="1" applyBorder="1" applyAlignment="1">
      <alignment horizontal="center" vertical="center" wrapText="1"/>
    </xf>
    <xf numFmtId="0" fontId="10" fillId="40" borderId="5" xfId="0" applyFont="1" applyFill="1" applyBorder="1" applyAlignment="1">
      <alignment horizontal="center" vertical="center" wrapText="1"/>
    </xf>
    <xf numFmtId="0" fontId="10" fillId="0" borderId="0" xfId="0" applyFont="1" applyAlignment="1" applyProtection="1">
      <alignment horizontal="center" vertical="center"/>
      <protection locked="0"/>
    </xf>
    <xf numFmtId="0" fontId="9" fillId="0" borderId="0" xfId="0" applyFont="1" applyAlignment="1" applyProtection="1">
      <alignment horizontal="center" vertical="center" wrapText="1"/>
      <protection locked="0"/>
    </xf>
    <xf numFmtId="0" fontId="65" fillId="3" borderId="1" xfId="0" applyFont="1" applyFill="1" applyBorder="1" applyAlignment="1">
      <alignment horizontal="center" vertical="center" wrapText="1"/>
    </xf>
    <xf numFmtId="0" fontId="63" fillId="3" borderId="1" xfId="0" applyFont="1" applyFill="1" applyBorder="1" applyAlignment="1">
      <alignment horizontal="center" vertical="center" wrapText="1"/>
    </xf>
    <xf numFmtId="0" fontId="34" fillId="3" borderId="1" xfId="0" applyFont="1" applyFill="1" applyBorder="1" applyAlignment="1" applyProtection="1">
      <alignment horizontal="center" vertical="center" wrapText="1"/>
      <protection locked="0"/>
    </xf>
    <xf numFmtId="0" fontId="34" fillId="3" borderId="1" xfId="0" applyFont="1" applyFill="1" applyBorder="1" applyAlignment="1" applyProtection="1">
      <alignment horizontal="center" vertical="center"/>
      <protection locked="0"/>
    </xf>
    <xf numFmtId="0" fontId="66" fillId="18" borderId="1" xfId="0" applyFont="1" applyFill="1" applyBorder="1" applyAlignment="1" applyProtection="1">
      <alignment vertical="top" wrapText="1"/>
      <protection locked="0"/>
    </xf>
    <xf numFmtId="0" fontId="66" fillId="18" borderId="1" xfId="0" applyFont="1" applyFill="1" applyBorder="1" applyAlignment="1" applyProtection="1">
      <alignment horizontal="left" vertical="top" wrapText="1"/>
      <protection locked="0"/>
    </xf>
    <xf numFmtId="0" fontId="32" fillId="18" borderId="1" xfId="0" applyFont="1" applyFill="1" applyBorder="1" applyAlignment="1">
      <alignment horizontal="left" vertical="top" wrapText="1"/>
    </xf>
    <xf numFmtId="0" fontId="8" fillId="32" borderId="1" xfId="0" applyFont="1" applyFill="1" applyBorder="1" applyAlignment="1" applyProtection="1">
      <alignment vertical="center"/>
      <protection locked="0"/>
    </xf>
    <xf numFmtId="0" fontId="7" fillId="9" borderId="1" xfId="0" applyFont="1" applyFill="1" applyBorder="1" applyAlignment="1" applyProtection="1">
      <alignment horizontal="center" vertical="center" textRotation="90" wrapText="1"/>
      <protection locked="0"/>
    </xf>
    <xf numFmtId="0" fontId="10" fillId="9" borderId="1" xfId="0" applyFont="1" applyFill="1" applyBorder="1" applyAlignment="1" applyProtection="1">
      <alignment horizontal="center" vertical="center" wrapText="1"/>
      <protection locked="0"/>
    </xf>
    <xf numFmtId="0" fontId="60" fillId="42" borderId="19" xfId="0" applyFont="1" applyFill="1" applyBorder="1" applyAlignment="1">
      <alignment horizontal="center" vertical="center" wrapText="1"/>
    </xf>
    <xf numFmtId="0" fontId="60" fillId="42" borderId="1" xfId="0" applyFont="1" applyFill="1" applyBorder="1" applyAlignment="1">
      <alignment horizontal="center" vertical="center" wrapText="1"/>
    </xf>
    <xf numFmtId="0" fontId="61" fillId="42" borderId="1" xfId="0" applyFont="1" applyFill="1" applyBorder="1" applyAlignment="1">
      <alignment horizontal="center" vertical="center" wrapText="1"/>
    </xf>
    <xf numFmtId="0" fontId="61" fillId="42" borderId="2" xfId="0" applyFont="1" applyFill="1" applyBorder="1" applyAlignment="1">
      <alignment horizontal="center" vertical="center" wrapText="1"/>
    </xf>
    <xf numFmtId="0" fontId="60" fillId="42" borderId="4" xfId="0" applyFont="1" applyFill="1" applyBorder="1" applyAlignment="1">
      <alignment horizontal="center" vertical="center" wrapText="1"/>
    </xf>
    <xf numFmtId="0" fontId="60" fillId="42" borderId="2" xfId="0" applyFont="1" applyFill="1" applyBorder="1" applyAlignment="1">
      <alignment horizontal="center" vertical="center" wrapText="1"/>
    </xf>
    <xf numFmtId="0" fontId="60" fillId="42" borderId="27" xfId="0" applyFont="1" applyFill="1" applyBorder="1" applyAlignment="1">
      <alignment horizontal="center" vertical="center" wrapText="1"/>
    </xf>
    <xf numFmtId="0" fontId="60" fillId="42" borderId="21" xfId="0" applyFont="1" applyFill="1" applyBorder="1" applyAlignment="1">
      <alignment horizontal="center" vertical="center" wrapText="1"/>
    </xf>
    <xf numFmtId="0" fontId="9" fillId="9" borderId="0" xfId="0" applyFont="1" applyFill="1" applyAlignment="1" applyProtection="1">
      <alignment horizontal="center" vertical="center"/>
      <protection locked="0"/>
    </xf>
    <xf numFmtId="0" fontId="57" fillId="0" borderId="1" xfId="0" applyFont="1" applyBorder="1"/>
    <xf numFmtId="0" fontId="63" fillId="2" borderId="1" xfId="0" applyFont="1" applyFill="1" applyBorder="1" applyAlignment="1">
      <alignment horizontal="center" vertical="center" wrapText="1"/>
    </xf>
    <xf numFmtId="0" fontId="65" fillId="0" borderId="1" xfId="0" applyFont="1" applyBorder="1" applyAlignment="1">
      <alignment horizontal="center" vertical="center" wrapText="1"/>
    </xf>
    <xf numFmtId="0" fontId="10" fillId="32" borderId="1" xfId="0" applyFont="1" applyFill="1" applyBorder="1" applyAlignment="1">
      <alignment horizontal="center" vertical="center" wrapText="1"/>
    </xf>
    <xf numFmtId="0" fontId="7" fillId="32" borderId="1" xfId="0" applyFont="1" applyFill="1" applyBorder="1" applyAlignment="1">
      <alignment horizontal="center" vertical="center" wrapText="1"/>
    </xf>
    <xf numFmtId="0" fontId="62" fillId="32" borderId="1" xfId="0" applyFont="1" applyFill="1" applyBorder="1" applyAlignment="1" applyProtection="1">
      <alignment horizontal="center" vertical="center" wrapText="1"/>
      <protection locked="0"/>
    </xf>
    <xf numFmtId="0" fontId="62" fillId="32" borderId="1" xfId="0" applyFont="1" applyFill="1" applyBorder="1" applyAlignment="1" applyProtection="1">
      <alignment horizontal="center" vertical="center"/>
      <protection locked="0"/>
    </xf>
    <xf numFmtId="0" fontId="9" fillId="18" borderId="0" xfId="0" applyFont="1" applyFill="1" applyAlignment="1" applyProtection="1">
      <alignment vertical="center"/>
      <protection locked="0"/>
    </xf>
    <xf numFmtId="0" fontId="4" fillId="18" borderId="1" xfId="0" applyFont="1" applyFill="1" applyBorder="1" applyAlignment="1" applyProtection="1">
      <alignment vertical="center"/>
      <protection locked="0"/>
    </xf>
    <xf numFmtId="0" fontId="8" fillId="18" borderId="0" xfId="0" applyFont="1" applyFill="1" applyAlignment="1" applyProtection="1">
      <alignment vertical="center"/>
      <protection locked="0"/>
    </xf>
    <xf numFmtId="0" fontId="10" fillId="41" borderId="1" xfId="0" applyFont="1" applyFill="1" applyBorder="1" applyAlignment="1">
      <alignment horizontal="center" vertical="center" wrapText="1"/>
    </xf>
    <xf numFmtId="9" fontId="4" fillId="32" borderId="1" xfId="6" applyFont="1" applyFill="1" applyBorder="1" applyAlignment="1" applyProtection="1">
      <alignment vertical="center"/>
      <protection locked="0"/>
    </xf>
    <xf numFmtId="9" fontId="4" fillId="18" borderId="1" xfId="6" applyFont="1" applyFill="1" applyBorder="1" applyAlignment="1" applyProtection="1">
      <alignment vertical="center"/>
      <protection locked="0"/>
    </xf>
    <xf numFmtId="0" fontId="8" fillId="2" borderId="0" xfId="0" applyFont="1" applyFill="1" applyAlignment="1" applyProtection="1">
      <alignment horizontal="center" vertical="center"/>
      <protection locked="0"/>
    </xf>
    <xf numFmtId="0" fontId="8" fillId="2" borderId="0" xfId="0" applyFont="1" applyFill="1" applyAlignment="1" applyProtection="1">
      <alignment vertical="center"/>
      <protection locked="0"/>
    </xf>
    <xf numFmtId="0" fontId="8" fillId="2" borderId="0" xfId="0" applyFont="1" applyFill="1" applyAlignment="1" applyProtection="1">
      <alignment horizontal="left" vertical="center"/>
      <protection locked="0"/>
    </xf>
    <xf numFmtId="9" fontId="8" fillId="2" borderId="0" xfId="6" applyFont="1" applyFill="1" applyBorder="1" applyAlignment="1" applyProtection="1">
      <alignment vertical="center"/>
      <protection locked="0"/>
    </xf>
    <xf numFmtId="0" fontId="9" fillId="2" borderId="1" xfId="0" applyFont="1" applyFill="1" applyBorder="1" applyAlignment="1">
      <alignment horizontal="left" vertical="center" wrapText="1"/>
    </xf>
    <xf numFmtId="0" fontId="23" fillId="2" borderId="1" xfId="0" applyFont="1" applyFill="1" applyBorder="1" applyAlignment="1" applyProtection="1">
      <alignment vertical="top" wrapText="1"/>
      <protection locked="0"/>
    </xf>
    <xf numFmtId="0" fontId="68" fillId="2" borderId="1" xfId="0" applyFont="1" applyFill="1" applyBorder="1" applyAlignment="1" applyProtection="1">
      <alignment vertical="top" wrapText="1"/>
      <protection locked="0"/>
    </xf>
    <xf numFmtId="0" fontId="10" fillId="43" borderId="0" xfId="0" applyFont="1" applyFill="1" applyAlignment="1" applyProtection="1">
      <alignment horizontal="center" vertical="center" wrapText="1"/>
      <protection locked="0"/>
    </xf>
    <xf numFmtId="0" fontId="57" fillId="2" borderId="1" xfId="0" applyFont="1" applyFill="1" applyBorder="1" applyAlignment="1">
      <alignment horizontal="left" vertical="top" wrapText="1"/>
    </xf>
    <xf numFmtId="0" fontId="23" fillId="2" borderId="1" xfId="0" applyFont="1" applyFill="1" applyBorder="1" applyAlignment="1" applyProtection="1">
      <alignment horizontal="left" vertical="top" wrapText="1"/>
      <protection locked="0"/>
    </xf>
    <xf numFmtId="0" fontId="68" fillId="2" borderId="1" xfId="0" applyFont="1" applyFill="1" applyBorder="1" applyAlignment="1" applyProtection="1">
      <alignment horizontal="left" vertical="top" wrapText="1"/>
      <protection locked="0"/>
    </xf>
    <xf numFmtId="0" fontId="8" fillId="44" borderId="1" xfId="0" applyFont="1" applyFill="1" applyBorder="1" applyAlignment="1" applyProtection="1">
      <alignment vertical="center"/>
      <protection locked="0"/>
    </xf>
    <xf numFmtId="0" fontId="8" fillId="44" borderId="1" xfId="0" applyFont="1" applyFill="1" applyBorder="1" applyAlignment="1" applyProtection="1">
      <alignment vertical="center" wrapText="1"/>
      <protection locked="0"/>
    </xf>
    <xf numFmtId="0" fontId="8" fillId="44" borderId="4" xfId="0" applyFont="1" applyFill="1" applyBorder="1" applyAlignment="1" applyProtection="1">
      <alignment vertical="center" wrapText="1"/>
      <protection locked="0"/>
    </xf>
    <xf numFmtId="0" fontId="70" fillId="0" borderId="0" xfId="0" applyFont="1"/>
    <xf numFmtId="0" fontId="7" fillId="12" borderId="1" xfId="0" applyFont="1" applyFill="1" applyBorder="1" applyAlignment="1" applyProtection="1">
      <alignment vertical="center" wrapText="1"/>
      <protection locked="0"/>
    </xf>
    <xf numFmtId="0" fontId="10" fillId="12" borderId="2" xfId="0" applyFont="1" applyFill="1" applyBorder="1" applyAlignment="1" applyProtection="1">
      <alignment vertical="center"/>
      <protection locked="0"/>
    </xf>
    <xf numFmtId="0" fontId="8" fillId="12" borderId="2" xfId="0" applyFont="1" applyFill="1" applyBorder="1" applyAlignment="1" applyProtection="1">
      <alignment vertical="center" wrapText="1"/>
      <protection locked="0"/>
    </xf>
    <xf numFmtId="0" fontId="10" fillId="12" borderId="1" xfId="0" applyFont="1" applyFill="1" applyBorder="1" applyAlignment="1" applyProtection="1">
      <alignment vertical="center" wrapText="1"/>
      <protection locked="0"/>
    </xf>
    <xf numFmtId="0" fontId="7" fillId="12" borderId="2" xfId="0" applyFont="1" applyFill="1" applyBorder="1" applyAlignment="1" applyProtection="1">
      <alignment vertical="center" wrapText="1"/>
      <protection locked="0"/>
    </xf>
    <xf numFmtId="0" fontId="34" fillId="45" borderId="1" xfId="0" applyFont="1" applyFill="1" applyBorder="1" applyAlignment="1">
      <alignment horizontal="center" vertical="center" wrapText="1"/>
    </xf>
    <xf numFmtId="0" fontId="0" fillId="0" borderId="1" xfId="0" applyBorder="1"/>
    <xf numFmtId="0" fontId="34" fillId="0" borderId="1" xfId="0" applyFont="1" applyBorder="1"/>
    <xf numFmtId="0" fontId="67" fillId="43" borderId="28" xfId="0" applyFont="1" applyFill="1" applyBorder="1" applyAlignment="1" applyProtection="1">
      <alignment vertical="center"/>
      <protection locked="0"/>
    </xf>
    <xf numFmtId="0" fontId="7" fillId="41" borderId="1" xfId="0" applyFont="1" applyFill="1" applyBorder="1" applyAlignment="1">
      <alignment vertical="center" wrapText="1"/>
    </xf>
    <xf numFmtId="0" fontId="7" fillId="5" borderId="1" xfId="0" applyFont="1" applyFill="1" applyBorder="1" applyAlignment="1">
      <alignment vertical="center" wrapText="1"/>
    </xf>
    <xf numFmtId="0" fontId="62" fillId="5" borderId="1" xfId="0" applyFont="1" applyFill="1" applyBorder="1" applyAlignment="1" applyProtection="1">
      <alignment vertical="center" wrapText="1"/>
      <protection locked="0"/>
    </xf>
    <xf numFmtId="0" fontId="62" fillId="5" borderId="5" xfId="0" applyFont="1" applyFill="1" applyBorder="1" applyAlignment="1" applyProtection="1">
      <alignment vertical="center"/>
      <protection locked="0"/>
    </xf>
    <xf numFmtId="0" fontId="62" fillId="41" borderId="1" xfId="0" applyFont="1" applyFill="1" applyBorder="1" applyAlignment="1" applyProtection="1">
      <alignment vertical="center" wrapText="1"/>
      <protection locked="0"/>
    </xf>
    <xf numFmtId="0" fontId="71" fillId="2" borderId="1" xfId="0" applyFont="1" applyFill="1" applyBorder="1" applyAlignment="1">
      <alignment horizontal="center" vertical="center" wrapText="1"/>
    </xf>
    <xf numFmtId="0" fontId="72" fillId="2" borderId="1" xfId="0" applyFont="1" applyFill="1" applyBorder="1" applyAlignment="1" applyProtection="1">
      <alignment vertical="top" wrapText="1"/>
      <protection locked="0"/>
    </xf>
    <xf numFmtId="0" fontId="8" fillId="2" borderId="3" xfId="0" applyFont="1" applyFill="1" applyBorder="1" applyAlignment="1">
      <alignment horizontal="left" vertical="center" wrapText="1"/>
    </xf>
    <xf numFmtId="0" fontId="71" fillId="2" borderId="1" xfId="0" applyFont="1" applyFill="1" applyBorder="1" applyAlignment="1" applyProtection="1">
      <alignment horizontal="center" vertical="center" wrapText="1"/>
      <protection locked="0"/>
    </xf>
    <xf numFmtId="0" fontId="23" fillId="0" borderId="1" xfId="0" applyFont="1" applyBorder="1" applyAlignment="1" applyProtection="1">
      <alignment vertical="top" wrapText="1"/>
      <protection locked="0"/>
    </xf>
    <xf numFmtId="0" fontId="19" fillId="25" borderId="1" xfId="0" applyFont="1" applyFill="1" applyBorder="1" applyAlignment="1">
      <alignment horizontal="center" vertical="center" wrapText="1" readingOrder="1"/>
    </xf>
    <xf numFmtId="0" fontId="16" fillId="0" borderId="1" xfId="0" applyFont="1" applyBorder="1" applyAlignment="1">
      <alignment horizontal="left" vertical="center" wrapText="1" readingOrder="1"/>
    </xf>
    <xf numFmtId="0" fontId="14" fillId="11" borderId="1" xfId="5" applyFont="1" applyFill="1" applyBorder="1" applyAlignment="1" applyProtection="1">
      <alignment horizontal="center" vertical="center" wrapText="1"/>
      <protection locked="0"/>
    </xf>
    <xf numFmtId="0" fontId="10" fillId="10" borderId="1" xfId="0" applyFont="1" applyFill="1" applyBorder="1" applyAlignment="1" applyProtection="1">
      <alignment horizontal="center" vertical="center"/>
      <protection locked="0"/>
    </xf>
    <xf numFmtId="0" fontId="7" fillId="12" borderId="5" xfId="0" applyFont="1" applyFill="1" applyBorder="1" applyAlignment="1" applyProtection="1">
      <alignment horizontal="center" vertical="center"/>
      <protection locked="0"/>
    </xf>
    <xf numFmtId="0" fontId="7" fillId="12" borderId="6" xfId="0" applyFont="1" applyFill="1" applyBorder="1" applyAlignment="1" applyProtection="1">
      <alignment horizontal="center" vertical="center"/>
      <protection locked="0"/>
    </xf>
    <xf numFmtId="0" fontId="7" fillId="12" borderId="3" xfId="0" applyFont="1" applyFill="1" applyBorder="1" applyAlignment="1" applyProtection="1">
      <alignment horizontal="center" vertical="center"/>
      <protection locked="0"/>
    </xf>
    <xf numFmtId="0" fontId="8" fillId="7" borderId="5" xfId="0" applyFont="1" applyFill="1" applyBorder="1" applyAlignment="1" applyProtection="1">
      <alignment horizontal="left" vertical="center" wrapText="1"/>
      <protection locked="0"/>
    </xf>
    <xf numFmtId="0" fontId="8" fillId="7" borderId="6" xfId="0" applyFont="1" applyFill="1" applyBorder="1" applyAlignment="1" applyProtection="1">
      <alignment horizontal="left" vertical="center" wrapText="1"/>
      <protection locked="0"/>
    </xf>
    <xf numFmtId="0" fontId="8" fillId="7" borderId="3" xfId="0" applyFont="1" applyFill="1" applyBorder="1" applyAlignment="1" applyProtection="1">
      <alignment horizontal="left" vertical="center" wrapText="1"/>
      <protection locked="0"/>
    </xf>
    <xf numFmtId="0" fontId="9" fillId="7" borderId="1" xfId="0" applyFont="1" applyFill="1" applyBorder="1" applyAlignment="1" applyProtection="1">
      <alignment horizontal="center" vertical="center"/>
      <protection locked="0"/>
    </xf>
    <xf numFmtId="0" fontId="10" fillId="3" borderId="1" xfId="0" applyFont="1" applyFill="1" applyBorder="1" applyAlignment="1" applyProtection="1">
      <alignment horizontal="center" vertical="center"/>
      <protection locked="0"/>
    </xf>
    <xf numFmtId="0" fontId="10" fillId="9" borderId="1" xfId="0" applyFont="1" applyFill="1" applyBorder="1" applyAlignment="1" applyProtection="1">
      <alignment horizontal="center" vertical="center"/>
      <protection locked="0"/>
    </xf>
    <xf numFmtId="0" fontId="8" fillId="0" borderId="5" xfId="5" applyFont="1" applyBorder="1" applyAlignment="1" applyProtection="1">
      <alignment horizontal="center" vertical="center" wrapText="1"/>
      <protection locked="0"/>
    </xf>
    <xf numFmtId="0" fontId="8" fillId="0" borderId="3" xfId="5" applyFont="1" applyBorder="1" applyAlignment="1" applyProtection="1">
      <alignment horizontal="center" vertical="center" wrapText="1"/>
      <protection locked="0"/>
    </xf>
    <xf numFmtId="14" fontId="8" fillId="0" borderId="5" xfId="5" applyNumberFormat="1" applyFont="1" applyBorder="1" applyAlignment="1" applyProtection="1">
      <alignment horizontal="center" vertical="center" wrapText="1"/>
      <protection locked="0"/>
    </xf>
    <xf numFmtId="14" fontId="8" fillId="0" borderId="3" xfId="5" applyNumberFormat="1" applyFont="1" applyBorder="1" applyAlignment="1" applyProtection="1">
      <alignment horizontal="center" vertical="center" wrapText="1"/>
      <protection locked="0"/>
    </xf>
    <xf numFmtId="0" fontId="14" fillId="15" borderId="1" xfId="0" applyFont="1" applyFill="1" applyBorder="1" applyAlignment="1" applyProtection="1">
      <alignment horizontal="center" vertical="center"/>
      <protection locked="0"/>
    </xf>
    <xf numFmtId="0" fontId="14" fillId="4" borderId="1" xfId="0" applyFont="1" applyFill="1" applyBorder="1" applyAlignment="1" applyProtection="1">
      <alignment horizontal="center" vertical="center"/>
      <protection locked="0"/>
    </xf>
    <xf numFmtId="0" fontId="7" fillId="30" borderId="5" xfId="0" applyFont="1" applyFill="1" applyBorder="1" applyAlignment="1" applyProtection="1">
      <alignment horizontal="center" vertical="center"/>
      <protection locked="0"/>
    </xf>
    <xf numFmtId="0" fontId="7" fillId="30" borderId="6" xfId="0" applyFont="1" applyFill="1" applyBorder="1" applyAlignment="1" applyProtection="1">
      <alignment horizontal="center" vertical="center"/>
      <protection locked="0"/>
    </xf>
    <xf numFmtId="0" fontId="7" fillId="30" borderId="3" xfId="0" applyFont="1" applyFill="1" applyBorder="1" applyAlignment="1" applyProtection="1">
      <alignment horizontal="center" vertical="center"/>
      <protection locked="0"/>
    </xf>
    <xf numFmtId="0" fontId="8" fillId="7" borderId="1" xfId="0" applyFont="1" applyFill="1" applyBorder="1" applyAlignment="1" applyProtection="1">
      <alignment horizontal="left" vertical="center" wrapText="1"/>
      <protection locked="0"/>
    </xf>
    <xf numFmtId="0" fontId="14" fillId="16" borderId="1" xfId="0" applyFont="1" applyFill="1" applyBorder="1" applyAlignment="1">
      <alignment horizontal="center" vertical="center"/>
    </xf>
    <xf numFmtId="0" fontId="9" fillId="7" borderId="5" xfId="0" applyFont="1" applyFill="1" applyBorder="1" applyAlignment="1" applyProtection="1">
      <alignment horizontal="left" vertical="center" wrapText="1"/>
      <protection locked="0"/>
    </xf>
    <xf numFmtId="0" fontId="9" fillId="7" borderId="6" xfId="0" applyFont="1" applyFill="1" applyBorder="1" applyAlignment="1" applyProtection="1">
      <alignment horizontal="left" vertical="center" wrapText="1"/>
      <protection locked="0"/>
    </xf>
    <xf numFmtId="0" fontId="9" fillId="7" borderId="3" xfId="0" applyFont="1" applyFill="1" applyBorder="1" applyAlignment="1" applyProtection="1">
      <alignment horizontal="left" vertical="center" wrapText="1"/>
      <protection locked="0"/>
    </xf>
    <xf numFmtId="0" fontId="7" fillId="0" borderId="1" xfId="5" applyFont="1" applyBorder="1" applyAlignment="1" applyProtection="1">
      <alignment horizontal="center" vertical="center" wrapText="1"/>
      <protection locked="0"/>
    </xf>
    <xf numFmtId="0" fontId="9" fillId="17" borderId="1" xfId="0" applyFont="1" applyFill="1" applyBorder="1" applyAlignment="1" applyProtection="1">
      <alignment horizontal="center" vertical="center" wrapText="1"/>
      <protection locked="0"/>
    </xf>
    <xf numFmtId="0" fontId="13" fillId="17" borderId="1" xfId="0" applyFont="1" applyFill="1" applyBorder="1" applyAlignment="1" applyProtection="1">
      <alignment horizontal="center" vertical="center" wrapText="1"/>
      <protection locked="0"/>
    </xf>
    <xf numFmtId="0" fontId="8" fillId="0" borderId="1" xfId="0" applyFont="1" applyBorder="1" applyAlignment="1" applyProtection="1">
      <alignment horizontal="center" vertical="center"/>
      <protection locked="0"/>
    </xf>
    <xf numFmtId="0" fontId="9" fillId="24" borderId="5" xfId="0" applyFont="1" applyFill="1" applyBorder="1" applyAlignment="1" applyProtection="1">
      <alignment vertical="center" wrapText="1"/>
      <protection locked="0"/>
    </xf>
    <xf numFmtId="0" fontId="9" fillId="24" borderId="6" xfId="0" applyFont="1" applyFill="1" applyBorder="1" applyAlignment="1" applyProtection="1">
      <alignment vertical="center" wrapText="1"/>
      <protection locked="0"/>
    </xf>
    <xf numFmtId="0" fontId="9" fillId="24" borderId="3" xfId="0" applyFont="1" applyFill="1" applyBorder="1" applyAlignment="1" applyProtection="1">
      <alignment vertical="center" wrapText="1"/>
      <protection locked="0"/>
    </xf>
    <xf numFmtId="0" fontId="14" fillId="15" borderId="2" xfId="0" applyFont="1" applyFill="1" applyBorder="1" applyAlignment="1" applyProtection="1">
      <alignment horizontal="center" vertical="center" textRotation="90"/>
      <protection locked="0"/>
    </xf>
    <xf numFmtId="0" fontId="14" fillId="15" borderId="12" xfId="0" applyFont="1" applyFill="1" applyBorder="1" applyAlignment="1" applyProtection="1">
      <alignment horizontal="center" vertical="center" textRotation="90"/>
      <protection locked="0"/>
    </xf>
    <xf numFmtId="0" fontId="14" fillId="15" borderId="4" xfId="0" applyFont="1" applyFill="1" applyBorder="1" applyAlignment="1" applyProtection="1">
      <alignment horizontal="center" vertical="center" textRotation="90"/>
      <protection locked="0"/>
    </xf>
    <xf numFmtId="0" fontId="14" fillId="15" borderId="5" xfId="0" applyFont="1" applyFill="1" applyBorder="1" applyAlignment="1" applyProtection="1">
      <alignment horizontal="center" vertical="center"/>
      <protection locked="0"/>
    </xf>
    <xf numFmtId="0" fontId="14" fillId="15" borderId="6" xfId="0" applyFont="1" applyFill="1" applyBorder="1" applyAlignment="1" applyProtection="1">
      <alignment horizontal="center" vertical="center"/>
      <protection locked="0"/>
    </xf>
    <xf numFmtId="0" fontId="14" fillId="15" borderId="3" xfId="0" applyFont="1" applyFill="1" applyBorder="1" applyAlignment="1" applyProtection="1">
      <alignment horizontal="center" vertical="center"/>
      <protection locked="0"/>
    </xf>
    <xf numFmtId="0" fontId="10" fillId="10" borderId="5" xfId="0" applyFont="1" applyFill="1" applyBorder="1" applyAlignment="1" applyProtection="1">
      <alignment horizontal="center" vertical="center"/>
      <protection locked="0"/>
    </xf>
    <xf numFmtId="0" fontId="10" fillId="10" borderId="6" xfId="0" applyFont="1" applyFill="1" applyBorder="1" applyAlignment="1" applyProtection="1">
      <alignment horizontal="center" vertical="center"/>
      <protection locked="0"/>
    </xf>
    <xf numFmtId="0" fontId="10" fillId="10" borderId="3" xfId="0" applyFont="1" applyFill="1" applyBorder="1" applyAlignment="1" applyProtection="1">
      <alignment horizontal="center" vertical="center"/>
      <protection locked="0"/>
    </xf>
    <xf numFmtId="0" fontId="10" fillId="7" borderId="5" xfId="0" applyFont="1" applyFill="1" applyBorder="1" applyAlignment="1" applyProtection="1">
      <alignment horizontal="center" vertical="center"/>
      <protection locked="0"/>
    </xf>
    <xf numFmtId="0" fontId="10" fillId="7" borderId="6" xfId="0" applyFont="1" applyFill="1" applyBorder="1" applyAlignment="1" applyProtection="1">
      <alignment horizontal="center" vertical="center"/>
      <protection locked="0"/>
    </xf>
    <xf numFmtId="0" fontId="10" fillId="7" borderId="3" xfId="0" applyFont="1" applyFill="1" applyBorder="1" applyAlignment="1" applyProtection="1">
      <alignment horizontal="center" vertical="center"/>
      <protection locked="0"/>
    </xf>
    <xf numFmtId="0" fontId="9" fillId="17" borderId="5" xfId="0" applyFont="1" applyFill="1" applyBorder="1" applyAlignment="1" applyProtection="1">
      <alignment vertical="center" wrapText="1"/>
      <protection locked="0"/>
    </xf>
    <xf numFmtId="0" fontId="9" fillId="17" borderId="6" xfId="0" applyFont="1" applyFill="1" applyBorder="1" applyAlignment="1" applyProtection="1">
      <alignment vertical="center" wrapText="1"/>
      <protection locked="0"/>
    </xf>
    <xf numFmtId="0" fontId="9" fillId="17" borderId="3" xfId="0" applyFont="1" applyFill="1" applyBorder="1" applyAlignment="1" applyProtection="1">
      <alignment vertical="center" wrapText="1"/>
      <protection locked="0"/>
    </xf>
    <xf numFmtId="0" fontId="10" fillId="13" borderId="1" xfId="0" applyFont="1" applyFill="1" applyBorder="1" applyAlignment="1" applyProtection="1">
      <alignment horizontal="center" vertical="center"/>
      <protection locked="0"/>
    </xf>
    <xf numFmtId="0" fontId="10" fillId="7" borderId="1" xfId="0" applyFont="1" applyFill="1" applyBorder="1" applyAlignment="1" applyProtection="1">
      <alignment horizontal="center" vertical="center"/>
      <protection locked="0"/>
    </xf>
    <xf numFmtId="0" fontId="7" fillId="12" borderId="1" xfId="0" applyFont="1" applyFill="1" applyBorder="1" applyAlignment="1" applyProtection="1">
      <alignment horizontal="center" vertical="center" wrapText="1"/>
      <protection locked="0"/>
    </xf>
    <xf numFmtId="0" fontId="14" fillId="15" borderId="1" xfId="0" applyFont="1" applyFill="1" applyBorder="1" applyAlignment="1" applyProtection="1">
      <alignment horizontal="center" vertical="center" wrapText="1"/>
      <protection locked="0"/>
    </xf>
    <xf numFmtId="0" fontId="9" fillId="2" borderId="1" xfId="0" applyFont="1" applyFill="1" applyBorder="1" applyAlignment="1" applyProtection="1">
      <alignment horizontal="left" vertical="center" wrapText="1"/>
      <protection locked="0"/>
    </xf>
    <xf numFmtId="0" fontId="8" fillId="2" borderId="5" xfId="0" applyFont="1" applyFill="1" applyBorder="1" applyAlignment="1" applyProtection="1">
      <alignment horizontal="left" vertical="center" wrapText="1"/>
      <protection locked="0"/>
    </xf>
    <xf numFmtId="0" fontId="8" fillId="2" borderId="6" xfId="0" applyFont="1" applyFill="1" applyBorder="1" applyAlignment="1" applyProtection="1">
      <alignment horizontal="left" vertical="center" wrapText="1"/>
      <protection locked="0"/>
    </xf>
    <xf numFmtId="0" fontId="8" fillId="2" borderId="3" xfId="0" applyFont="1" applyFill="1" applyBorder="1" applyAlignment="1" applyProtection="1">
      <alignment horizontal="left" vertical="center" wrapText="1"/>
      <protection locked="0"/>
    </xf>
    <xf numFmtId="0" fontId="8" fillId="0" borderId="5" xfId="0" applyFont="1" applyBorder="1" applyAlignment="1" applyProtection="1">
      <alignment horizontal="left" vertical="center" wrapText="1"/>
      <protection locked="0"/>
    </xf>
    <xf numFmtId="0" fontId="8" fillId="0" borderId="6" xfId="0" applyFont="1" applyBorder="1" applyAlignment="1" applyProtection="1">
      <alignment horizontal="left" vertical="center" wrapText="1"/>
      <protection locked="0"/>
    </xf>
    <xf numFmtId="0" fontId="8" fillId="0" borderId="3" xfId="0" applyFont="1" applyBorder="1" applyAlignment="1" applyProtection="1">
      <alignment horizontal="left" vertical="center" wrapText="1"/>
      <protection locked="0"/>
    </xf>
    <xf numFmtId="0" fontId="9" fillId="2" borderId="5" xfId="0" applyFont="1" applyFill="1" applyBorder="1" applyAlignment="1" applyProtection="1">
      <alignment horizontal="left" vertical="center" wrapText="1"/>
      <protection locked="0"/>
    </xf>
    <xf numFmtId="0" fontId="9" fillId="2" borderId="6" xfId="0" applyFont="1" applyFill="1" applyBorder="1" applyAlignment="1" applyProtection="1">
      <alignment horizontal="left" vertical="center"/>
      <protection locked="0"/>
    </xf>
    <xf numFmtId="0" fontId="9" fillId="2" borderId="3" xfId="0" applyFont="1" applyFill="1" applyBorder="1" applyAlignment="1" applyProtection="1">
      <alignment horizontal="left" vertical="center"/>
      <protection locked="0"/>
    </xf>
    <xf numFmtId="0" fontId="9" fillId="2" borderId="5" xfId="0" applyFont="1" applyFill="1" applyBorder="1" applyAlignment="1" applyProtection="1">
      <alignment horizontal="left" vertical="center"/>
      <protection locked="0"/>
    </xf>
    <xf numFmtId="0" fontId="9" fillId="0" borderId="5" xfId="0" applyFont="1" applyBorder="1" applyAlignment="1" applyProtection="1">
      <alignment horizontal="left" vertical="center" wrapText="1"/>
      <protection locked="0"/>
    </xf>
    <xf numFmtId="0" fontId="9" fillId="0" borderId="6" xfId="0" applyFont="1" applyBorder="1" applyAlignment="1" applyProtection="1">
      <alignment horizontal="left" vertical="center" wrapText="1"/>
      <protection locked="0"/>
    </xf>
    <xf numFmtId="0" fontId="9" fillId="0" borderId="3" xfId="0" applyFont="1" applyBorder="1" applyAlignment="1" applyProtection="1">
      <alignment horizontal="left" vertical="center" wrapText="1"/>
      <protection locked="0"/>
    </xf>
    <xf numFmtId="0" fontId="10" fillId="0" borderId="5" xfId="5" applyFont="1" applyBorder="1" applyAlignment="1" applyProtection="1">
      <alignment horizontal="center" vertical="center" wrapText="1"/>
      <protection locked="0"/>
    </xf>
    <xf numFmtId="0" fontId="10" fillId="0" borderId="3" xfId="5" applyFont="1" applyBorder="1" applyAlignment="1" applyProtection="1">
      <alignment horizontal="center" vertical="center" wrapText="1"/>
      <protection locked="0"/>
    </xf>
    <xf numFmtId="0" fontId="8" fillId="0" borderId="2" xfId="0" applyFont="1" applyBorder="1" applyAlignment="1" applyProtection="1">
      <alignment horizontal="center" vertical="center"/>
      <protection locked="0"/>
    </xf>
    <xf numFmtId="0" fontId="8" fillId="0" borderId="12" xfId="0" applyFont="1" applyBorder="1" applyAlignment="1" applyProtection="1">
      <alignment horizontal="center" vertical="center"/>
      <protection locked="0"/>
    </xf>
    <xf numFmtId="0" fontId="8" fillId="0" borderId="4" xfId="0" applyFont="1" applyBorder="1" applyAlignment="1" applyProtection="1">
      <alignment horizontal="center" vertical="center"/>
      <protection locked="0"/>
    </xf>
    <xf numFmtId="0" fontId="18" fillId="2" borderId="5" xfId="0" applyFont="1" applyFill="1" applyBorder="1" applyAlignment="1" applyProtection="1">
      <alignment horizontal="center" vertical="center" wrapText="1"/>
      <protection locked="0"/>
    </xf>
    <xf numFmtId="0" fontId="18" fillId="2" borderId="6" xfId="0" applyFont="1" applyFill="1" applyBorder="1" applyAlignment="1" applyProtection="1">
      <alignment horizontal="center" vertical="center" wrapText="1"/>
      <protection locked="0"/>
    </xf>
    <xf numFmtId="0" fontId="18" fillId="2" borderId="3" xfId="0" applyFont="1" applyFill="1" applyBorder="1" applyAlignment="1" applyProtection="1">
      <alignment horizontal="center" vertical="center" wrapText="1"/>
      <protection locked="0"/>
    </xf>
    <xf numFmtId="0" fontId="8" fillId="0" borderId="5" xfId="0" applyFont="1" applyBorder="1" applyAlignment="1" applyProtection="1">
      <alignment horizontal="center" vertical="center" wrapText="1"/>
      <protection locked="0"/>
    </xf>
    <xf numFmtId="0" fontId="8" fillId="0" borderId="6" xfId="0" applyFont="1" applyBorder="1" applyAlignment="1" applyProtection="1">
      <alignment horizontal="center" vertical="center" wrapText="1"/>
      <protection locked="0"/>
    </xf>
    <xf numFmtId="0" fontId="8" fillId="0" borderId="3" xfId="0" applyFont="1" applyBorder="1" applyAlignment="1" applyProtection="1">
      <alignment horizontal="center" vertical="center" wrapText="1"/>
      <protection locked="0"/>
    </xf>
    <xf numFmtId="0" fontId="19" fillId="0" borderId="5" xfId="0" applyFont="1" applyBorder="1" applyAlignment="1" applyProtection="1">
      <alignment horizontal="center" vertical="center" wrapText="1"/>
      <protection locked="0"/>
    </xf>
    <xf numFmtId="0" fontId="19" fillId="0" borderId="6" xfId="0" applyFont="1" applyBorder="1" applyAlignment="1" applyProtection="1">
      <alignment horizontal="center" vertical="center" wrapText="1"/>
      <protection locked="0"/>
    </xf>
    <xf numFmtId="0" fontId="19" fillId="0" borderId="3" xfId="0" applyFont="1" applyBorder="1" applyAlignment="1" applyProtection="1">
      <alignment horizontal="center" vertical="center" wrapText="1"/>
      <protection locked="0"/>
    </xf>
    <xf numFmtId="0" fontId="9" fillId="2" borderId="5" xfId="0" applyFont="1" applyFill="1" applyBorder="1" applyAlignment="1" applyProtection="1">
      <alignment horizontal="center" vertical="center"/>
      <protection locked="0"/>
    </xf>
    <xf numFmtId="0" fontId="9" fillId="2" borderId="6" xfId="0" applyFont="1" applyFill="1" applyBorder="1" applyAlignment="1" applyProtection="1">
      <alignment horizontal="center" vertical="center"/>
      <protection locked="0"/>
    </xf>
    <xf numFmtId="0" fontId="9" fillId="2" borderId="3" xfId="0" applyFont="1" applyFill="1" applyBorder="1" applyAlignment="1" applyProtection="1">
      <alignment horizontal="center" vertical="center"/>
      <protection locked="0"/>
    </xf>
    <xf numFmtId="0" fontId="14" fillId="5" borderId="1" xfId="0" applyFont="1" applyFill="1" applyBorder="1" applyAlignment="1" applyProtection="1">
      <alignment horizontal="center" vertical="center" wrapText="1"/>
      <protection locked="0"/>
    </xf>
    <xf numFmtId="0" fontId="9" fillId="2" borderId="1" xfId="0" applyFont="1" applyFill="1" applyBorder="1" applyAlignment="1" applyProtection="1">
      <alignment horizontal="center" vertical="center" wrapText="1"/>
      <protection locked="0"/>
    </xf>
    <xf numFmtId="0" fontId="7" fillId="0" borderId="5" xfId="5" applyFont="1" applyBorder="1" applyAlignment="1" applyProtection="1">
      <alignment horizontal="center" vertical="center" wrapText="1"/>
      <protection locked="0"/>
    </xf>
    <xf numFmtId="0" fontId="7" fillId="0" borderId="3" xfId="5" applyFont="1" applyBorder="1" applyAlignment="1" applyProtection="1">
      <alignment horizontal="center" vertical="center" wrapText="1"/>
      <protection locked="0"/>
    </xf>
    <xf numFmtId="0" fontId="8" fillId="0" borderId="1" xfId="5" applyFont="1" applyBorder="1" applyAlignment="1" applyProtection="1">
      <alignment horizontal="center" vertical="center" wrapText="1"/>
      <protection locked="0"/>
    </xf>
    <xf numFmtId="0" fontId="7" fillId="12" borderId="5" xfId="0" applyFont="1" applyFill="1" applyBorder="1" applyAlignment="1" applyProtection="1">
      <alignment horizontal="center" vertical="center" wrapText="1"/>
      <protection locked="0"/>
    </xf>
    <xf numFmtId="0" fontId="7" fillId="12" borderId="6" xfId="0" applyFont="1" applyFill="1" applyBorder="1" applyAlignment="1" applyProtection="1">
      <alignment horizontal="center" vertical="center" wrapText="1"/>
      <protection locked="0"/>
    </xf>
    <xf numFmtId="0" fontId="24" fillId="12" borderId="1" xfId="0" applyFont="1" applyFill="1" applyBorder="1" applyAlignment="1" applyProtection="1">
      <alignment horizontal="center" vertical="center" wrapText="1"/>
      <protection locked="0"/>
    </xf>
    <xf numFmtId="0" fontId="10" fillId="12" borderId="5" xfId="0" applyFont="1" applyFill="1" applyBorder="1" applyAlignment="1" applyProtection="1">
      <alignment horizontal="center" vertical="center" wrapText="1"/>
      <protection locked="0"/>
    </xf>
    <xf numFmtId="0" fontId="10" fillId="12" borderId="6" xfId="0" applyFont="1" applyFill="1" applyBorder="1" applyAlignment="1" applyProtection="1">
      <alignment horizontal="center" vertical="center" wrapText="1"/>
      <protection locked="0"/>
    </xf>
    <xf numFmtId="0" fontId="10" fillId="12" borderId="3" xfId="0" applyFont="1" applyFill="1" applyBorder="1" applyAlignment="1" applyProtection="1">
      <alignment horizontal="center" vertical="center" wrapText="1"/>
      <protection locked="0"/>
    </xf>
    <xf numFmtId="0" fontId="9" fillId="2" borderId="13" xfId="0" applyFont="1" applyFill="1" applyBorder="1" applyAlignment="1" applyProtection="1">
      <alignment horizontal="center" vertical="center" wrapText="1"/>
      <protection locked="0"/>
    </xf>
    <xf numFmtId="0" fontId="9" fillId="2" borderId="9"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10" fillId="0" borderId="1" xfId="5" applyFont="1" applyBorder="1" applyAlignment="1" applyProtection="1">
      <alignment horizontal="center" vertical="center" wrapText="1"/>
      <protection locked="0"/>
    </xf>
    <xf numFmtId="0" fontId="9" fillId="0" borderId="1" xfId="5" applyFont="1" applyBorder="1" applyAlignment="1" applyProtection="1">
      <alignment horizontal="center" vertical="center" wrapText="1"/>
      <protection locked="0"/>
    </xf>
    <xf numFmtId="0" fontId="24" fillId="12" borderId="6" xfId="0" applyFont="1" applyFill="1" applyBorder="1" applyAlignment="1" applyProtection="1">
      <alignment horizontal="center" vertical="center" wrapText="1"/>
      <protection locked="0"/>
    </xf>
    <xf numFmtId="0" fontId="7" fillId="12" borderId="3"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10" fillId="12" borderId="1" xfId="0" applyFont="1" applyFill="1" applyBorder="1" applyAlignment="1" applyProtection="1">
      <alignment horizontal="center" vertical="center" wrapText="1"/>
      <protection locked="0"/>
    </xf>
    <xf numFmtId="0" fontId="7" fillId="12" borderId="2" xfId="0" applyFont="1" applyFill="1" applyBorder="1" applyAlignment="1" applyProtection="1">
      <alignment horizontal="center" vertical="center" wrapText="1"/>
      <protection locked="0"/>
    </xf>
    <xf numFmtId="0" fontId="7" fillId="12" borderId="4" xfId="0" applyFont="1" applyFill="1" applyBorder="1" applyAlignment="1" applyProtection="1">
      <alignment horizontal="center" vertical="center" wrapText="1"/>
      <protection locked="0"/>
    </xf>
    <xf numFmtId="14" fontId="7" fillId="12" borderId="1" xfId="0" applyNumberFormat="1" applyFont="1" applyFill="1" applyBorder="1" applyAlignment="1" applyProtection="1">
      <alignment horizontal="center" vertical="center" wrapText="1"/>
      <protection locked="0"/>
    </xf>
    <xf numFmtId="0" fontId="19" fillId="18" borderId="5" xfId="0" applyFont="1" applyFill="1" applyBorder="1" applyAlignment="1" applyProtection="1">
      <alignment horizontal="center" vertical="center" wrapText="1"/>
      <protection locked="0"/>
    </xf>
    <xf numFmtId="0" fontId="19" fillId="18" borderId="6" xfId="0" applyFont="1" applyFill="1" applyBorder="1" applyAlignment="1" applyProtection="1">
      <alignment horizontal="center" vertical="center" wrapText="1"/>
      <protection locked="0"/>
    </xf>
    <xf numFmtId="0" fontId="19" fillId="18" borderId="3" xfId="0" applyFont="1" applyFill="1" applyBorder="1" applyAlignment="1" applyProtection="1">
      <alignment horizontal="center" vertical="center" wrapText="1"/>
      <protection locked="0"/>
    </xf>
    <xf numFmtId="0" fontId="62" fillId="18" borderId="9" xfId="0" applyFont="1" applyFill="1" applyBorder="1" applyAlignment="1" applyProtection="1">
      <alignment horizontal="center" vertical="center"/>
      <protection locked="0"/>
    </xf>
    <xf numFmtId="0" fontId="62" fillId="18" borderId="0" xfId="0" applyFont="1" applyFill="1" applyAlignment="1" applyProtection="1">
      <alignment horizontal="center" vertical="center"/>
      <protection locked="0"/>
    </xf>
    <xf numFmtId="0" fontId="67" fillId="7" borderId="9" xfId="0" applyFont="1" applyFill="1" applyBorder="1" applyAlignment="1">
      <alignment horizontal="center" vertical="center" wrapText="1"/>
    </xf>
    <xf numFmtId="0" fontId="67" fillId="7" borderId="0" xfId="0" applyFont="1" applyFill="1" applyAlignment="1">
      <alignment horizontal="center" vertical="center" wrapText="1"/>
    </xf>
    <xf numFmtId="0" fontId="8" fillId="2" borderId="5" xfId="0" applyFont="1" applyFill="1" applyBorder="1" applyAlignment="1" applyProtection="1">
      <alignment horizontal="center" vertical="center" wrapText="1"/>
      <protection locked="0"/>
    </xf>
    <xf numFmtId="0" fontId="8" fillId="2" borderId="6" xfId="0" applyFont="1" applyFill="1" applyBorder="1" applyAlignment="1" applyProtection="1">
      <alignment horizontal="center" vertical="center" wrapText="1"/>
      <protection locked="0"/>
    </xf>
    <xf numFmtId="0" fontId="8" fillId="2" borderId="3" xfId="0" applyFont="1" applyFill="1" applyBorder="1" applyAlignment="1" applyProtection="1">
      <alignment horizontal="center" vertical="center" wrapText="1"/>
      <protection locked="0"/>
    </xf>
    <xf numFmtId="0" fontId="8" fillId="12" borderId="2" xfId="0" applyFont="1" applyFill="1" applyBorder="1" applyAlignment="1" applyProtection="1">
      <alignment horizontal="center" vertical="center" wrapText="1"/>
      <protection locked="0"/>
    </xf>
    <xf numFmtId="0" fontId="8" fillId="12" borderId="4" xfId="0" applyFont="1" applyFill="1" applyBorder="1" applyAlignment="1" applyProtection="1">
      <alignment horizontal="center" vertical="center" wrapText="1"/>
      <protection locked="0"/>
    </xf>
    <xf numFmtId="0" fontId="10" fillId="12" borderId="2" xfId="0" applyFont="1" applyFill="1" applyBorder="1" applyAlignment="1" applyProtection="1">
      <alignment horizontal="center" vertical="center" wrapText="1"/>
      <protection locked="0"/>
    </xf>
    <xf numFmtId="0" fontId="10" fillId="12" borderId="4" xfId="0" applyFont="1" applyFill="1" applyBorder="1" applyAlignment="1" applyProtection="1">
      <alignment horizontal="center" vertical="center" wrapText="1"/>
      <protection locked="0"/>
    </xf>
    <xf numFmtId="0" fontId="7" fillId="12" borderId="2" xfId="0" applyFont="1" applyFill="1" applyBorder="1" applyAlignment="1" applyProtection="1">
      <alignment horizontal="center" vertical="center"/>
      <protection locked="0"/>
    </xf>
    <xf numFmtId="0" fontId="7" fillId="12" borderId="4" xfId="0" applyFont="1" applyFill="1" applyBorder="1" applyAlignment="1" applyProtection="1">
      <alignment horizontal="center" vertical="center"/>
      <protection locked="0"/>
    </xf>
    <xf numFmtId="0" fontId="7" fillId="0" borderId="9" xfId="5" applyFont="1" applyBorder="1" applyAlignment="1" applyProtection="1">
      <alignment horizontal="center" vertical="center" wrapText="1"/>
      <protection locked="0"/>
    </xf>
    <xf numFmtId="0" fontId="7" fillId="0" borderId="0" xfId="5" applyFont="1" applyAlignment="1" applyProtection="1">
      <alignment horizontal="center" vertical="center" wrapText="1"/>
      <protection locked="0"/>
    </xf>
    <xf numFmtId="0" fontId="7" fillId="0" borderId="10" xfId="5" applyFont="1" applyBorder="1" applyAlignment="1" applyProtection="1">
      <alignment horizontal="center" vertical="center" wrapText="1"/>
      <protection locked="0"/>
    </xf>
    <xf numFmtId="0" fontId="7" fillId="0" borderId="11" xfId="5" applyFont="1" applyBorder="1" applyAlignment="1" applyProtection="1">
      <alignment horizontal="center" vertical="center" wrapText="1"/>
      <protection locked="0"/>
    </xf>
    <xf numFmtId="0" fontId="7" fillId="0" borderId="7" xfId="5" applyFont="1" applyBorder="1" applyAlignment="1" applyProtection="1">
      <alignment horizontal="center" vertical="center" wrapText="1"/>
      <protection locked="0"/>
    </xf>
    <xf numFmtId="0" fontId="7" fillId="0" borderId="8" xfId="5" applyFont="1" applyBorder="1" applyAlignment="1" applyProtection="1">
      <alignment horizontal="center" vertical="center" wrapText="1"/>
      <protection locked="0"/>
    </xf>
    <xf numFmtId="0" fontId="7" fillId="10" borderId="5" xfId="0" applyFont="1" applyFill="1" applyBorder="1" applyAlignment="1" applyProtection="1">
      <alignment horizontal="center" vertical="center"/>
      <protection locked="0"/>
    </xf>
    <xf numFmtId="0" fontId="7" fillId="10" borderId="6" xfId="0" applyFont="1" applyFill="1" applyBorder="1" applyAlignment="1" applyProtection="1">
      <alignment horizontal="center" vertical="center"/>
      <protection locked="0"/>
    </xf>
    <xf numFmtId="0" fontId="7" fillId="10" borderId="3" xfId="0" applyFont="1" applyFill="1" applyBorder="1" applyAlignment="1" applyProtection="1">
      <alignment horizontal="center" vertical="center"/>
      <protection locked="0"/>
    </xf>
    <xf numFmtId="0" fontId="64" fillId="32" borderId="9" xfId="0" applyFont="1" applyFill="1" applyBorder="1" applyAlignment="1" applyProtection="1">
      <alignment horizontal="center" vertical="center"/>
      <protection locked="0"/>
    </xf>
    <xf numFmtId="0" fontId="64" fillId="32" borderId="0" xfId="0" applyFont="1" applyFill="1" applyAlignment="1" applyProtection="1">
      <alignment horizontal="center" vertical="center"/>
      <protection locked="0"/>
    </xf>
    <xf numFmtId="0" fontId="10" fillId="39" borderId="5" xfId="0" applyFont="1" applyFill="1" applyBorder="1" applyAlignment="1">
      <alignment horizontal="center" vertical="center" wrapText="1"/>
    </xf>
    <xf numFmtId="0" fontId="10" fillId="39" borderId="6" xfId="0" applyFont="1" applyFill="1" applyBorder="1" applyAlignment="1">
      <alignment horizontal="center" vertical="center" wrapText="1"/>
    </xf>
    <xf numFmtId="0" fontId="10" fillId="40" borderId="7" xfId="0" applyFont="1" applyFill="1" applyBorder="1" applyAlignment="1">
      <alignment horizontal="center" vertical="center" wrapText="1"/>
    </xf>
    <xf numFmtId="0" fontId="10" fillId="40" borderId="8" xfId="0" applyFont="1" applyFill="1" applyBorder="1" applyAlignment="1">
      <alignment horizontal="center" vertical="center" wrapText="1"/>
    </xf>
    <xf numFmtId="0" fontId="9" fillId="2" borderId="5"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center" vertical="center" wrapText="1"/>
      <protection locked="0"/>
    </xf>
    <xf numFmtId="0" fontId="9" fillId="2" borderId="3" xfId="0" applyFont="1" applyFill="1" applyBorder="1" applyAlignment="1" applyProtection="1">
      <alignment horizontal="center" vertical="center" wrapText="1"/>
      <protection locked="0"/>
    </xf>
    <xf numFmtId="0" fontId="14" fillId="5" borderId="5" xfId="0" applyFont="1" applyFill="1" applyBorder="1" applyAlignment="1" applyProtection="1">
      <alignment horizontal="center" vertical="center"/>
      <protection locked="0"/>
    </xf>
    <xf numFmtId="0" fontId="14" fillId="5" borderId="6" xfId="0" applyFont="1" applyFill="1" applyBorder="1" applyAlignment="1" applyProtection="1">
      <alignment horizontal="center" vertical="center"/>
      <protection locked="0"/>
    </xf>
    <xf numFmtId="0" fontId="14" fillId="5" borderId="3" xfId="0" applyFont="1" applyFill="1" applyBorder="1" applyAlignment="1" applyProtection="1">
      <alignment horizontal="center" vertical="center"/>
      <protection locked="0"/>
    </xf>
    <xf numFmtId="0" fontId="14" fillId="5" borderId="5" xfId="0" applyFont="1" applyFill="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0" fontId="10" fillId="10" borderId="1" xfId="0" applyFont="1" applyFill="1" applyBorder="1" applyAlignment="1" applyProtection="1">
      <alignment horizontal="center" vertical="center" wrapText="1"/>
      <protection locked="0"/>
    </xf>
    <xf numFmtId="0" fontId="10" fillId="10" borderId="2" xfId="0" applyFont="1" applyFill="1" applyBorder="1" applyAlignment="1" applyProtection="1">
      <alignment horizontal="center" vertical="center"/>
      <protection locked="0"/>
    </xf>
    <xf numFmtId="0" fontId="10" fillId="10" borderId="2" xfId="0" applyFont="1" applyFill="1" applyBorder="1" applyAlignment="1" applyProtection="1">
      <alignment horizontal="center" vertical="center" wrapText="1"/>
      <protection locked="0"/>
    </xf>
    <xf numFmtId="0" fontId="10" fillId="0" borderId="6" xfId="5" applyFont="1" applyBorder="1" applyAlignment="1" applyProtection="1">
      <alignment horizontal="center" vertical="center" wrapText="1"/>
      <protection locked="0"/>
    </xf>
    <xf numFmtId="0" fontId="9" fillId="0" borderId="5" xfId="5" applyFont="1" applyBorder="1" applyAlignment="1" applyProtection="1">
      <alignment horizontal="center" vertical="center" wrapText="1"/>
      <protection locked="0"/>
    </xf>
    <xf numFmtId="0" fontId="9" fillId="0" borderId="6" xfId="5" applyFont="1" applyBorder="1" applyAlignment="1" applyProtection="1">
      <alignment horizontal="center" vertical="center" wrapText="1"/>
      <protection locked="0"/>
    </xf>
    <xf numFmtId="0" fontId="9" fillId="0" borderId="3" xfId="5" applyFont="1" applyBorder="1" applyAlignment="1" applyProtection="1">
      <alignment horizontal="center" vertical="center" wrapText="1"/>
      <protection locked="0"/>
    </xf>
    <xf numFmtId="0" fontId="14" fillId="5" borderId="6" xfId="0" applyFont="1" applyFill="1" applyBorder="1" applyAlignment="1" applyProtection="1">
      <alignment horizontal="center" vertical="center" wrapText="1"/>
      <protection locked="0"/>
    </xf>
    <xf numFmtId="0" fontId="14" fillId="5" borderId="3" xfId="0"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8" fillId="0" borderId="6" xfId="5" applyFont="1" applyBorder="1" applyAlignment="1" applyProtection="1">
      <alignment horizontal="center" vertical="center" wrapText="1"/>
      <protection locked="0"/>
    </xf>
    <xf numFmtId="0" fontId="9" fillId="2" borderId="9" xfId="0" applyFont="1" applyFill="1" applyBorder="1" applyAlignment="1" applyProtection="1">
      <alignment horizontal="center" vertical="center"/>
      <protection locked="0"/>
    </xf>
    <xf numFmtId="0" fontId="9" fillId="2" borderId="10" xfId="0" applyFont="1" applyFill="1" applyBorder="1" applyAlignment="1" applyProtection="1">
      <alignment horizontal="center" vertical="center"/>
      <protection locked="0"/>
    </xf>
    <xf numFmtId="0" fontId="9" fillId="2" borderId="11" xfId="0" applyFont="1" applyFill="1" applyBorder="1" applyAlignment="1" applyProtection="1">
      <alignment horizontal="center" vertical="center"/>
      <protection locked="0"/>
    </xf>
    <xf numFmtId="0" fontId="9" fillId="2" borderId="8" xfId="0" applyFont="1" applyFill="1" applyBorder="1" applyAlignment="1" applyProtection="1">
      <alignment horizontal="center" vertical="center"/>
      <protection locked="0"/>
    </xf>
    <xf numFmtId="0" fontId="10" fillId="12" borderId="2" xfId="0" applyFont="1" applyFill="1" applyBorder="1" applyAlignment="1" applyProtection="1">
      <alignment horizontal="center" vertical="center"/>
      <protection locked="0"/>
    </xf>
    <xf numFmtId="0" fontId="10" fillId="12" borderId="4" xfId="0" applyFont="1" applyFill="1" applyBorder="1" applyAlignment="1" applyProtection="1">
      <alignment horizontal="center" vertical="center"/>
      <protection locked="0"/>
    </xf>
    <xf numFmtId="0" fontId="10" fillId="10" borderId="7" xfId="0" applyFont="1" applyFill="1" applyBorder="1" applyAlignment="1" applyProtection="1">
      <alignment horizontal="center" vertical="center"/>
      <protection locked="0"/>
    </xf>
    <xf numFmtId="0" fontId="9" fillId="2" borderId="10" xfId="0" applyFont="1" applyFill="1" applyBorder="1" applyAlignment="1" applyProtection="1">
      <alignment horizontal="center" vertical="center" wrapText="1"/>
      <protection locked="0"/>
    </xf>
    <xf numFmtId="0" fontId="9" fillId="2" borderId="8" xfId="0" applyFont="1" applyFill="1" applyBorder="1" applyAlignment="1" applyProtection="1">
      <alignment horizontal="center" vertical="center" wrapText="1"/>
      <protection locked="0"/>
    </xf>
    <xf numFmtId="0" fontId="13" fillId="2" borderId="5" xfId="0" applyFont="1" applyFill="1" applyBorder="1" applyAlignment="1" applyProtection="1">
      <alignment horizontal="center" vertical="center" wrapText="1"/>
      <protection locked="0"/>
    </xf>
    <xf numFmtId="0" fontId="13" fillId="2" borderId="6" xfId="0" applyFont="1" applyFill="1" applyBorder="1" applyAlignment="1" applyProtection="1">
      <alignment horizontal="center" vertical="center" wrapText="1"/>
      <protection locked="0"/>
    </xf>
    <xf numFmtId="0" fontId="10" fillId="10" borderId="5" xfId="0" applyFont="1" applyFill="1" applyBorder="1" applyAlignment="1" applyProtection="1">
      <alignment horizontal="center" vertical="center" wrapText="1"/>
      <protection locked="0"/>
    </xf>
    <xf numFmtId="0" fontId="10" fillId="10" borderId="6" xfId="0" applyFont="1" applyFill="1" applyBorder="1" applyAlignment="1" applyProtection="1">
      <alignment horizontal="center" vertical="center" wrapText="1"/>
      <protection locked="0"/>
    </xf>
    <xf numFmtId="0" fontId="10" fillId="10" borderId="3" xfId="0" applyFont="1" applyFill="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0" fontId="19" fillId="19" borderId="5" xfId="0" applyFont="1" applyFill="1" applyBorder="1" applyAlignment="1" applyProtection="1">
      <alignment horizontal="center" vertical="center" wrapText="1"/>
      <protection locked="0"/>
    </xf>
    <xf numFmtId="0" fontId="19" fillId="19" borderId="6" xfId="0" applyFont="1" applyFill="1" applyBorder="1" applyAlignment="1" applyProtection="1">
      <alignment horizontal="center" vertical="center" wrapText="1"/>
      <protection locked="0"/>
    </xf>
    <xf numFmtId="0" fontId="19" fillId="19" borderId="3" xfId="0" applyFont="1" applyFill="1" applyBorder="1" applyAlignment="1" applyProtection="1">
      <alignment horizontal="center" vertical="center" wrapText="1"/>
      <protection locked="0"/>
    </xf>
    <xf numFmtId="0" fontId="21" fillId="36" borderId="5" xfId="0" applyFont="1" applyFill="1" applyBorder="1" applyAlignment="1" applyProtection="1">
      <alignment horizontal="center" vertical="center" wrapText="1"/>
      <protection locked="0"/>
    </xf>
    <xf numFmtId="0" fontId="21" fillId="36" borderId="6" xfId="0" applyFont="1" applyFill="1" applyBorder="1" applyAlignment="1" applyProtection="1">
      <alignment horizontal="center" vertical="center" wrapText="1"/>
      <protection locked="0"/>
    </xf>
    <xf numFmtId="0" fontId="21" fillId="36" borderId="3" xfId="0" applyFont="1" applyFill="1" applyBorder="1" applyAlignment="1" applyProtection="1">
      <alignment horizontal="center" vertical="center" wrapText="1"/>
      <protection locked="0"/>
    </xf>
    <xf numFmtId="0" fontId="21" fillId="9" borderId="5" xfId="0" applyFont="1" applyFill="1" applyBorder="1" applyAlignment="1" applyProtection="1">
      <alignment horizontal="center" vertical="center" wrapText="1"/>
      <protection locked="0"/>
    </xf>
    <xf numFmtId="0" fontId="21" fillId="9" borderId="6" xfId="0" applyFont="1" applyFill="1" applyBorder="1" applyAlignment="1" applyProtection="1">
      <alignment horizontal="center" vertical="center" wrapText="1"/>
      <protection locked="0"/>
    </xf>
    <xf numFmtId="0" fontId="21" fillId="9" borderId="3" xfId="0" applyFont="1" applyFill="1" applyBorder="1" applyAlignment="1" applyProtection="1">
      <alignment horizontal="center" vertical="center" wrapText="1"/>
      <protection locked="0"/>
    </xf>
    <xf numFmtId="0" fontId="8" fillId="0" borderId="2" xfId="0" applyFont="1" applyBorder="1" applyAlignment="1" applyProtection="1">
      <alignment horizontal="center" vertical="center" wrapText="1"/>
      <protection locked="0"/>
    </xf>
    <xf numFmtId="0" fontId="8" fillId="0" borderId="12" xfId="0" applyFont="1" applyBorder="1" applyAlignment="1" applyProtection="1">
      <alignment horizontal="center" vertical="center" wrapText="1"/>
      <protection locked="0"/>
    </xf>
    <xf numFmtId="0" fontId="8" fillId="0" borderId="4" xfId="0" applyFont="1" applyBorder="1" applyAlignment="1" applyProtection="1">
      <alignment horizontal="center" vertical="center" wrapText="1"/>
      <protection locked="0"/>
    </xf>
    <xf numFmtId="14" fontId="8" fillId="0" borderId="6" xfId="5" applyNumberFormat="1" applyFont="1" applyBorder="1" applyAlignment="1" applyProtection="1">
      <alignment horizontal="center" vertical="center" wrapText="1"/>
      <protection locked="0"/>
    </xf>
    <xf numFmtId="0" fontId="64" fillId="5" borderId="9" xfId="0" applyFont="1" applyFill="1" applyBorder="1" applyAlignment="1" applyProtection="1">
      <alignment horizontal="center" vertical="center"/>
      <protection locked="0"/>
    </xf>
    <xf numFmtId="0" fontId="64" fillId="5" borderId="0" xfId="0" applyFont="1" applyFill="1" applyAlignment="1" applyProtection="1">
      <alignment horizontal="center" vertical="center"/>
      <protection locked="0"/>
    </xf>
    <xf numFmtId="0" fontId="64" fillId="5" borderId="11" xfId="0" applyFont="1" applyFill="1" applyBorder="1" applyAlignment="1" applyProtection="1">
      <alignment horizontal="center" vertical="center"/>
      <protection locked="0"/>
    </xf>
    <xf numFmtId="0" fontId="64" fillId="5" borderId="7" xfId="0" applyFont="1" applyFill="1" applyBorder="1" applyAlignment="1" applyProtection="1">
      <alignment horizontal="center" vertical="center"/>
      <protection locked="0"/>
    </xf>
    <xf numFmtId="0" fontId="19" fillId="18" borderId="1" xfId="0"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vertical="center"/>
      <protection locked="0"/>
    </xf>
    <xf numFmtId="0" fontId="9" fillId="2" borderId="13" xfId="0" applyFont="1" applyFill="1" applyBorder="1" applyAlignment="1" applyProtection="1">
      <alignment horizontal="center" vertical="center"/>
      <protection locked="0"/>
    </xf>
    <xf numFmtId="0" fontId="9" fillId="2" borderId="14" xfId="0" applyFont="1" applyFill="1" applyBorder="1" applyAlignment="1" applyProtection="1">
      <alignment horizontal="center" vertical="center"/>
      <protection locked="0"/>
    </xf>
    <xf numFmtId="0" fontId="7" fillId="10" borderId="13" xfId="0" applyFont="1" applyFill="1" applyBorder="1" applyAlignment="1" applyProtection="1">
      <alignment horizontal="center" vertical="center"/>
      <protection locked="0"/>
    </xf>
    <xf numFmtId="0" fontId="7" fillId="10" borderId="15" xfId="0" applyFont="1" applyFill="1" applyBorder="1" applyAlignment="1" applyProtection="1">
      <alignment horizontal="center" vertical="center"/>
      <protection locked="0"/>
    </xf>
    <xf numFmtId="0" fontId="8" fillId="12" borderId="1" xfId="0" applyFont="1" applyFill="1" applyBorder="1" applyAlignment="1" applyProtection="1">
      <alignment horizontal="center" vertical="center" wrapText="1"/>
      <protection locked="0"/>
    </xf>
    <xf numFmtId="0" fontId="33" fillId="0" borderId="10" xfId="0" applyFont="1" applyBorder="1" applyAlignment="1">
      <alignment horizontal="center" vertical="center"/>
    </xf>
    <xf numFmtId="0" fontId="33" fillId="0" borderId="8" xfId="0" applyFont="1" applyBorder="1" applyAlignment="1">
      <alignment horizontal="center" vertical="center"/>
    </xf>
    <xf numFmtId="0" fontId="44" fillId="23" borderId="0" xfId="0" applyFont="1" applyFill="1" applyAlignment="1">
      <alignment horizontal="center" vertical="center"/>
    </xf>
    <xf numFmtId="0" fontId="44" fillId="32" borderId="1" xfId="0" applyFont="1" applyFill="1" applyBorder="1" applyAlignment="1">
      <alignment horizontal="center" vertical="center" wrapText="1"/>
    </xf>
    <xf numFmtId="0" fontId="58" fillId="15" borderId="15" xfId="0" applyFont="1" applyFill="1" applyBorder="1" applyAlignment="1">
      <alignment horizontal="center" vertical="center"/>
    </xf>
    <xf numFmtId="0" fontId="58" fillId="15" borderId="14" xfId="0" applyFont="1" applyFill="1" applyBorder="1" applyAlignment="1">
      <alignment horizontal="center" vertical="center"/>
    </xf>
    <xf numFmtId="0" fontId="9" fillId="2" borderId="1" xfId="0" applyFont="1" applyFill="1" applyBorder="1" applyAlignment="1" applyProtection="1">
      <alignment vertical="center" wrapText="1"/>
      <protection locked="0"/>
    </xf>
    <xf numFmtId="0" fontId="4" fillId="2" borderId="1" xfId="0" applyFont="1" applyFill="1" applyBorder="1" applyAlignment="1" applyProtection="1">
      <alignment vertical="center"/>
      <protection locked="0"/>
    </xf>
    <xf numFmtId="9" fontId="4" fillId="2" borderId="1" xfId="6" applyFont="1" applyFill="1" applyBorder="1" applyAlignment="1" applyProtection="1">
      <alignment vertical="center"/>
      <protection locked="0"/>
    </xf>
    <xf numFmtId="0" fontId="9" fillId="2" borderId="0" xfId="0" applyFont="1" applyFill="1" applyAlignment="1" applyProtection="1">
      <alignment vertical="center" wrapText="1"/>
      <protection locked="0"/>
    </xf>
    <xf numFmtId="0" fontId="4" fillId="2" borderId="0" xfId="0" applyFont="1" applyFill="1" applyAlignment="1" applyProtection="1">
      <alignment vertical="center"/>
      <protection locked="0"/>
    </xf>
  </cellXfs>
  <cellStyles count="11">
    <cellStyle name="Hipervínculo" xfId="1" builtinId="8" hidden="1"/>
    <cellStyle name="Hipervínculo" xfId="3" builtinId="8" hidden="1"/>
    <cellStyle name="Hipervínculo" xfId="10" builtinId="8"/>
    <cellStyle name="Hipervínculo visitado" xfId="2" builtinId="9" hidden="1"/>
    <cellStyle name="Hipervínculo visitado" xfId="4" builtinId="9" hidden="1"/>
    <cellStyle name="Normal" xfId="0" builtinId="0"/>
    <cellStyle name="Normal - Style1 2" xfId="7" xr:uid="{00000000-0005-0000-0000-000006000000}"/>
    <cellStyle name="Normal 2" xfId="5" xr:uid="{00000000-0005-0000-0000-000007000000}"/>
    <cellStyle name="Normal 2 2" xfId="8" xr:uid="{00000000-0005-0000-0000-000008000000}"/>
    <cellStyle name="Normal 2 3" xfId="9" xr:uid="{00000000-0005-0000-0000-000009000000}"/>
    <cellStyle name="Porcentaje" xfId="6" builtinId="5"/>
  </cellStyles>
  <dxfs count="1227">
    <dxf>
      <font>
        <color theme="0"/>
      </font>
      <fill>
        <patternFill>
          <bgColor rgb="FFC00000"/>
        </patternFill>
      </fill>
    </dxf>
    <dxf>
      <fill>
        <patternFill>
          <bgColor theme="9"/>
        </patternFill>
      </fill>
    </dxf>
    <dxf>
      <fill>
        <patternFill>
          <bgColor rgb="FFFFFF00"/>
        </patternFill>
      </fill>
    </dxf>
    <dxf>
      <fill>
        <patternFill>
          <bgColor theme="5"/>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ont>
        <color theme="0"/>
      </font>
      <fill>
        <patternFill>
          <bgColor rgb="FFC00000"/>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ont>
        <color theme="0"/>
      </font>
    </dxf>
    <dxf>
      <font>
        <color theme="0"/>
      </font>
    </dxf>
    <dxf>
      <font>
        <color theme="0"/>
      </font>
    </dxf>
    <dxf>
      <font>
        <color theme="0"/>
      </font>
    </dxf>
    <dxf>
      <font>
        <color theme="0"/>
      </font>
    </dxf>
    <dxf>
      <font>
        <color theme="0"/>
      </font>
    </dxf>
    <dxf>
      <font>
        <color theme="0"/>
      </font>
    </dxf>
    <dxf>
      <font>
        <color theme="0"/>
      </font>
      <fill>
        <patternFill>
          <bgColor theme="9" tint="-0.499984740745262"/>
        </patternFill>
      </fill>
    </dxf>
    <dxf>
      <fill>
        <patternFill>
          <bgColor rgb="FFFFFF00"/>
        </patternFill>
      </fill>
    </dxf>
    <dxf>
      <font>
        <color theme="0"/>
      </font>
      <fill>
        <patternFill>
          <bgColor rgb="FFC0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9" tint="-0.499984740745262"/>
        </patternFill>
      </fill>
    </dxf>
    <dxf>
      <font>
        <color theme="0"/>
      </font>
      <fill>
        <patternFill>
          <bgColor theme="0" tint="-4.9989318521683403E-2"/>
        </patternFill>
      </fill>
    </dxf>
    <dxf>
      <font>
        <color theme="0"/>
      </font>
    </dxf>
    <dxf>
      <font>
        <color theme="0"/>
      </font>
      <fill>
        <patternFill>
          <bgColor theme="0" tint="-4.9989318521683403E-2"/>
        </patternFill>
      </fill>
    </dxf>
    <dxf>
      <font>
        <color theme="0"/>
      </font>
    </dxf>
    <dxf>
      <font>
        <color theme="0"/>
      </font>
      <fill>
        <patternFill>
          <bgColor theme="0" tint="-4.9989318521683403E-2"/>
        </patternFill>
      </fill>
    </dxf>
    <dxf>
      <font>
        <color theme="0"/>
      </font>
    </dxf>
    <dxf>
      <fill>
        <patternFill>
          <bgColor rgb="FFC00000"/>
        </patternFill>
      </fill>
    </dxf>
    <dxf>
      <fill>
        <patternFill>
          <bgColor theme="9"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ont>
        <color theme="0"/>
      </font>
      <fill>
        <patternFill>
          <bgColor theme="9" tint="-0.499984740745262"/>
        </patternFill>
      </fill>
    </dxf>
    <dxf>
      <fill>
        <patternFill>
          <bgColor rgb="FFFFFF00"/>
        </patternFill>
      </fill>
    </dxf>
    <dxf>
      <font>
        <color theme="0"/>
      </font>
      <fill>
        <patternFill>
          <bgColor rgb="FFC00000"/>
        </patternFill>
      </fill>
    </dxf>
    <dxf>
      <fill>
        <patternFill>
          <bgColor rgb="FFC00000"/>
        </patternFill>
      </fill>
    </dxf>
    <dxf>
      <font>
        <color theme="0"/>
      </font>
    </dxf>
    <dxf>
      <fill>
        <patternFill>
          <bgColor theme="9"/>
        </patternFill>
      </fill>
    </dxf>
    <dxf>
      <fill>
        <patternFill>
          <bgColor theme="5"/>
        </patternFill>
      </fill>
    </dxf>
    <dxf>
      <font>
        <color theme="0"/>
      </font>
      <fill>
        <patternFill>
          <bgColor rgb="FFC00000"/>
        </patternFill>
      </fill>
    </dxf>
    <dxf>
      <fill>
        <patternFill>
          <bgColor rgb="FFFFFF00"/>
        </patternFill>
      </fill>
    </dxf>
    <dxf>
      <fill>
        <patternFill>
          <bgColor rgb="FF92D050"/>
        </patternFill>
      </fill>
    </dxf>
    <dxf>
      <fill>
        <patternFill>
          <bgColor rgb="FF00B05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8"/>
        </patternFill>
      </fill>
    </dxf>
    <dxf>
      <font>
        <color theme="0"/>
      </font>
    </dxf>
    <dxf>
      <font>
        <color theme="0"/>
      </font>
    </dxf>
    <dxf>
      <fill>
        <patternFill>
          <bgColor theme="9"/>
        </patternFill>
      </fill>
    </dxf>
    <dxf>
      <fill>
        <patternFill>
          <bgColor rgb="FFFFFF00"/>
        </patternFill>
      </fill>
    </dxf>
    <dxf>
      <fill>
        <patternFill>
          <bgColor theme="5"/>
        </patternFill>
      </fill>
    </dxf>
    <dxf>
      <fill>
        <patternFill>
          <bgColor theme="5"/>
        </patternFill>
      </fill>
    </dxf>
    <dxf>
      <fill>
        <patternFill>
          <bgColor rgb="FFFFFF00"/>
        </patternFill>
      </fill>
    </dxf>
    <dxf>
      <fill>
        <patternFill>
          <bgColor theme="9"/>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theme="5"/>
        </patternFill>
      </fill>
    </dxf>
    <dxf>
      <fill>
        <patternFill>
          <bgColor theme="9"/>
        </patternFill>
      </fill>
    </dxf>
    <dxf>
      <fill>
        <patternFill>
          <bgColor rgb="FFFFFF00"/>
        </patternFill>
      </fill>
    </dxf>
    <dxf>
      <fill>
        <patternFill>
          <bgColor rgb="FFFFFF00"/>
        </patternFill>
      </fill>
    </dxf>
    <dxf>
      <fill>
        <patternFill>
          <bgColor rgb="FF00B050"/>
        </patternFill>
      </fill>
    </dxf>
    <dxf>
      <fill>
        <patternFill>
          <bgColor rgb="FF92D050"/>
        </patternFill>
      </fill>
    </dxf>
    <dxf>
      <fill>
        <patternFill>
          <bgColor rgb="FFFFC000"/>
        </patternFill>
      </fill>
    </dxf>
    <dxf>
      <fill>
        <patternFill>
          <bgColor rgb="FFFFFF00"/>
        </patternFill>
      </fill>
    </dxf>
    <dxf>
      <fill>
        <patternFill>
          <bgColor rgb="FF00B050"/>
        </patternFill>
      </fill>
    </dxf>
    <dxf>
      <fill>
        <patternFill>
          <bgColor rgb="FFFFC000"/>
        </patternFill>
      </fill>
    </dxf>
    <dxf>
      <fill>
        <patternFill>
          <bgColor rgb="FF92D050"/>
        </patternFill>
      </fill>
    </dxf>
    <dxf>
      <font>
        <color theme="0"/>
      </font>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ont>
        <color theme="0"/>
      </font>
    </dxf>
    <dxf>
      <font>
        <color theme="0"/>
      </font>
      <fill>
        <patternFill>
          <bgColor theme="0" tint="-4.9989318521683403E-2"/>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FFC000"/>
        </patternFill>
      </fill>
    </dxf>
    <dxf>
      <fill>
        <patternFill>
          <bgColor rgb="FFFFFF00"/>
        </patternFill>
      </fill>
    </dxf>
    <dxf>
      <fill>
        <patternFill>
          <bgColor rgb="FF00B050"/>
        </patternFill>
      </fill>
    </dxf>
    <dxf>
      <font>
        <color theme="0"/>
      </font>
      <fill>
        <patternFill>
          <bgColor theme="0" tint="-4.9989318521683403E-2"/>
        </patternFill>
      </fill>
    </dxf>
    <dxf>
      <font>
        <color theme="0"/>
      </font>
    </dxf>
    <dxf>
      <font>
        <color theme="0"/>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theme="8"/>
        </patternFill>
      </fill>
    </dxf>
    <dxf>
      <font>
        <color theme="0"/>
      </font>
    </dxf>
    <dxf>
      <font>
        <color theme="0"/>
      </font>
    </dxf>
    <dxf>
      <font>
        <color theme="0"/>
      </font>
    </dxf>
    <dxf>
      <font>
        <color theme="0"/>
      </font>
    </dxf>
    <dxf>
      <font>
        <color theme="0"/>
      </font>
    </dxf>
    <dxf>
      <font>
        <color theme="0"/>
      </font>
    </dxf>
    <dxf>
      <fill>
        <patternFill>
          <bgColor theme="9"/>
        </patternFill>
      </fill>
    </dxf>
    <dxf>
      <fill>
        <patternFill>
          <bgColor theme="5"/>
        </patternFill>
      </fill>
    </dxf>
    <dxf>
      <font>
        <color theme="0"/>
      </font>
      <fill>
        <patternFill>
          <bgColor rgb="FFC00000"/>
        </patternFill>
      </fill>
    </dxf>
    <dxf>
      <fill>
        <patternFill>
          <bgColor rgb="FFFFC000"/>
        </patternFill>
      </fill>
    </dxf>
    <dxf>
      <fill>
        <patternFill>
          <bgColor rgb="FF92D050"/>
        </patternFill>
      </fill>
    </dxf>
    <dxf>
      <fill>
        <patternFill>
          <bgColor rgb="FF00B050"/>
        </patternFill>
      </fill>
    </dxf>
    <dxf>
      <font>
        <color theme="0"/>
      </font>
      <fill>
        <patternFill>
          <bgColor rgb="FFFF0000"/>
        </patternFill>
      </fill>
    </dxf>
    <dxf>
      <fill>
        <patternFill>
          <bgColor rgb="FFFFFF00"/>
        </patternFill>
      </fill>
    </dxf>
    <dxf>
      <font>
        <color theme="0"/>
      </font>
      <fill>
        <patternFill>
          <bgColor theme="0" tint="-4.9989318521683403E-2"/>
        </patternFill>
      </fill>
    </dxf>
    <dxf>
      <fill>
        <patternFill>
          <bgColor rgb="FFFFFF00"/>
        </patternFill>
      </fill>
    </dxf>
    <dxf>
      <fill>
        <patternFill>
          <bgColor rgb="FF00B050"/>
        </patternFill>
      </fill>
    </dxf>
    <dxf>
      <fill>
        <patternFill>
          <bgColor rgb="FF92D050"/>
        </patternFill>
      </fill>
    </dxf>
    <dxf>
      <font>
        <color theme="0"/>
      </font>
      <fill>
        <patternFill>
          <bgColor rgb="FFFF0000"/>
        </patternFill>
      </fill>
    </dxf>
    <dxf>
      <fill>
        <patternFill>
          <bgColor rgb="FFFFC000"/>
        </patternFill>
      </fill>
    </dxf>
    <dxf>
      <font>
        <color theme="0"/>
      </font>
    </dxf>
    <dxf>
      <font>
        <color theme="0"/>
      </font>
      <fill>
        <patternFill>
          <bgColor theme="0" tint="-4.9989318521683403E-2"/>
        </patternFill>
      </fill>
    </dxf>
    <dxf>
      <font>
        <color theme="0"/>
      </font>
    </dxf>
    <dxf>
      <alignment vertical="center"/>
    </dxf>
    <dxf>
      <alignment vertical="center"/>
    </dxf>
    <dxf>
      <alignment vertical="center"/>
    </dxf>
    <dxf>
      <alignment vertical="center"/>
    </dxf>
    <dxf>
      <alignment vertical="center"/>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name val="Arial"/>
        <scheme val="none"/>
      </font>
      <alignment vertical="center" textRotation="0" wrapText="0" indent="0" justifyLastLine="0" shrinkToFit="0" readingOrder="0"/>
    </dxf>
    <dxf>
      <font>
        <b/>
        <i val="0"/>
        <strike val="0"/>
        <condense val="0"/>
        <extend val="0"/>
        <outline val="0"/>
        <shadow val="0"/>
        <u val="none"/>
        <vertAlign val="baseline"/>
        <sz val="11"/>
        <color theme="0"/>
        <name val="Arial"/>
        <scheme val="none"/>
      </font>
      <fill>
        <patternFill patternType="solid">
          <fgColor indexed="64"/>
          <bgColor theme="9" tint="-0.499984740745262"/>
        </patternFill>
      </fill>
      <alignment horizontal="center" vertical="center" textRotation="0" wrapText="0" indent="0" justifyLastLine="0" shrinkToFit="0" readingOrder="0"/>
    </dxf>
    <dxf>
      <alignment vertical="center"/>
    </dxf>
    <dxf>
      <alignment vertical="center"/>
    </dxf>
    <dxf>
      <alignment vertical="center"/>
    </dxf>
    <dxf>
      <alignment vertical="center"/>
    </dxf>
    <dxf>
      <alignment vertical="center"/>
    </dxf>
    <dxf>
      <alignment vertical="center"/>
    </dxf>
    <dxf>
      <alignment vertical="center"/>
    </dxf>
    <dxf>
      <alignment vertical="center"/>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ill>
        <patternFill>
          <bgColor theme="8" tint="0.79998168889431442"/>
        </patternFill>
      </fill>
    </dxf>
    <dxf>
      <fill>
        <patternFill patternType="solid">
          <bgColor theme="9" tint="0.79998168889431442"/>
        </patternFill>
      </fill>
    </dxf>
    <dxf>
      <font>
        <b val="0"/>
      </fon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ill>
        <patternFill patternType="solid">
          <bgColor theme="9" tint="0.79998168889431442"/>
        </patternFill>
      </fill>
    </dxf>
    <dxf>
      <alignment vertical="center"/>
    </dxf>
    <dxf>
      <alignment vertical="center"/>
    </dxf>
    <dxf>
      <alignment vertical="center"/>
    </dxf>
    <dxf>
      <alignment vertical="center"/>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bottom" indent="0"/>
    </dxf>
    <dxf>
      <alignment vertical="bottom" indent="0"/>
    </dxf>
    <dxf>
      <alignment vertical="bottom" indent="0"/>
    </dxf>
    <dxf>
      <alignment vertical="bottom" indent="0"/>
    </dxf>
    <dxf>
      <alignment vertical="bottom" indent="0"/>
    </dxf>
    <dxf>
      <alignment vertical="bottom" indent="0"/>
    </dxf>
    <dxf>
      <alignment vertical="center"/>
    </dxf>
    <dxf>
      <alignment vertical="center"/>
    </dxf>
    <dxf>
      <alignment vertical="center"/>
    </dxf>
    <dxf>
      <alignment vertical="center"/>
    </dxf>
    <dxf>
      <alignment vertical="center"/>
    </dxf>
    <dxf>
      <alignment vertical="center"/>
    </dxf>
    <dxf>
      <alignment vertical="bottom" indent="0"/>
    </dxf>
    <dxf>
      <alignment vertical="bottom" indent="0"/>
    </dxf>
    <dxf>
      <alignment vertical="bottom" indent="0"/>
    </dxf>
    <dxf>
      <alignment vertical="bottom" indent="0"/>
    </dxf>
    <dxf>
      <alignment vertical="bottom" indent="0"/>
    </dxf>
    <dxf>
      <alignment vertical="bottom" indent="0"/>
    </dxf>
  </dxfs>
  <tableStyles count="0" defaultTableStyle="TableStyleMedium2" defaultPivotStyle="PivotStyleLight16"/>
  <colors>
    <mruColors>
      <color rgb="FF00FF00"/>
      <color rgb="FF00FFFF"/>
      <color rgb="FFFFCCFF"/>
      <color rgb="FFFFCC99"/>
      <color rgb="FF6699FF"/>
      <color rgb="FF99FF66"/>
      <color rgb="FF99CC00"/>
      <color rgb="FF009999"/>
      <color rgb="FFFF7C80"/>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pivotCacheDefinition" Target="pivotCache/pivotCacheDefinition9.xml"/><Relationship Id="rId21" Type="http://schemas.openxmlformats.org/officeDocument/2006/relationships/worksheet" Target="worksheets/sheet21.xml"/><Relationship Id="rId34" Type="http://schemas.openxmlformats.org/officeDocument/2006/relationships/pivotCacheDefinition" Target="pivotCache/pivotCacheDefinition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2.xml"/><Relationship Id="rId37" Type="http://schemas.openxmlformats.org/officeDocument/2006/relationships/pivotCacheDefinition" Target="pivotCache/pivotCacheDefinition7.xml"/><Relationship Id="rId40" Type="http://schemas.openxmlformats.org/officeDocument/2006/relationships/pivotCacheDefinition" Target="pivotCache/pivotCacheDefinition10.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pivotCacheDefinition" Target="pivotCache/pivotCacheDefinition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pivotCacheDefinition" Target="pivotCache/pivotCacheDefinition5.xml"/><Relationship Id="rId43" Type="http://schemas.openxmlformats.org/officeDocument/2006/relationships/sharedStrings" Target="sharedStrings.xml"/><Relationship Id="rId48" Type="http://schemas.openxmlformats.org/officeDocument/2006/relationships/customXml" Target="../customXml/item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3.xml"/><Relationship Id="rId38" Type="http://schemas.openxmlformats.org/officeDocument/2006/relationships/pivotCacheDefinition" Target="pivotCache/pivotCacheDefinition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[Anexo1. Mapa Riegsos de Gestión 2024.xlsx]Datos 2!TablaDinámica2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Distribución de tipos control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s>
    <c:plotArea>
      <c:layout/>
      <c:pieChart>
        <c:varyColors val="1"/>
        <c:ser>
          <c:idx val="0"/>
          <c:order val="0"/>
          <c:tx>
            <c:strRef>
              <c:f>'Datos 2'!$C$4</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912-4FC0-BBEA-A4854B9D880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912-4FC0-BBEA-A4854B9D880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912-4FC0-BBEA-A4854B9D880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'Datos 2'!$B$5:$B$8</c:f>
              <c:strCache>
                <c:ptCount val="3"/>
                <c:pt idx="0">
                  <c:v>Correctivo</c:v>
                </c:pt>
                <c:pt idx="1">
                  <c:v>Detectivo</c:v>
                </c:pt>
                <c:pt idx="2">
                  <c:v>Preventivo</c:v>
                </c:pt>
              </c:strCache>
            </c:strRef>
          </c:cat>
          <c:val>
            <c:numRef>
              <c:f>'Datos 2'!$C$5:$C$8</c:f>
              <c:numCache>
                <c:formatCode>General</c:formatCode>
                <c:ptCount val="3"/>
                <c:pt idx="0">
                  <c:v>76</c:v>
                </c:pt>
                <c:pt idx="1">
                  <c:v>41</c:v>
                </c:pt>
                <c:pt idx="2">
                  <c:v>58</c:v>
                </c:pt>
              </c:numCache>
            </c:numRef>
          </c:val>
          <c:extLst>
            <c:ext xmlns:c16="http://schemas.microsoft.com/office/drawing/2014/chart" uri="{C3380CC4-5D6E-409C-BE32-E72D297353CC}">
              <c16:uniqueId val="{00000000-DCC1-45C7-A632-005DBC78AB79}"/>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[Anexo1. Mapa Riegsos de Gestión 2024.xlsx]Datos 4!TablaDinámica25</c:name>
    <c:fmtId val="13"/>
  </c:pivotSource>
  <c:chart>
    <c:title>
      <c:tx>
        <c:rich>
          <a:bodyPr rot="0" spcFirstLastPara="1" vertOverflow="ellipsis" vert="horz" wrap="square" anchor="ctr" anchorCtr="1"/>
          <a:lstStyle/>
          <a:p>
            <a:pPr>
              <a:defRPr sz="1400" b="1" i="0" u="none" strike="noStrike" kern="1200" spc="0" baseline="0">
                <a:solidFill>
                  <a:schemeClr val="accent6">
                    <a:lumMod val="50000"/>
                  </a:schemeClr>
                </a:solidFill>
                <a:latin typeface="Arial" panose="020B0604020202020204" pitchFamily="34" charset="0"/>
                <a:ea typeface="+mn-ea"/>
                <a:cs typeface="Arial" panose="020B0604020202020204" pitchFamily="34" charset="0"/>
              </a:defRPr>
            </a:pPr>
            <a:r>
              <a:rPr lang="en-US" sz="1400" b="1">
                <a:solidFill>
                  <a:schemeClr val="accent6">
                    <a:lumMod val="50000"/>
                  </a:schemeClr>
                </a:solidFill>
              </a:rPr>
              <a:t>TIPO Y CLASIFICACIÓN DE RIESGOS DE GESTIÓN</a:t>
            </a:r>
          </a:p>
        </c:rich>
      </c:tx>
      <c:layout>
        <c:manualLayout>
          <c:xMode val="edge"/>
          <c:yMode val="edge"/>
          <c:x val="0.35597523937153719"/>
          <c:y val="6.4648012880210382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accent6">
                  <a:lumMod val="50000"/>
                </a:schemeClr>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solidFill>
          <a:ln>
            <a:noFill/>
          </a:ln>
          <a:effectLst/>
        </c:spPr>
      </c:pivotFmt>
      <c:pivotFmt>
        <c:idx val="2"/>
        <c:spPr>
          <a:solidFill>
            <a:schemeClr val="accent5"/>
          </a:solidFill>
          <a:ln>
            <a:noFill/>
          </a:ln>
          <a:effectLst/>
        </c:spPr>
      </c:pivotFmt>
      <c:pivotFmt>
        <c:idx val="3"/>
        <c:spPr>
          <a:solidFill>
            <a:schemeClr val="accent5"/>
          </a:solidFill>
          <a:ln>
            <a:noFill/>
          </a:ln>
          <a:effectLst/>
        </c:spPr>
      </c:pivotFmt>
      <c:pivotFmt>
        <c:idx val="4"/>
        <c:spPr>
          <a:solidFill>
            <a:schemeClr val="accent4"/>
          </a:solidFill>
          <a:ln>
            <a:noFill/>
          </a:ln>
          <a:effectLst/>
        </c:spPr>
      </c:pivotFmt>
      <c:pivotFmt>
        <c:idx val="5"/>
        <c:spPr>
          <a:solidFill>
            <a:schemeClr val="accent3"/>
          </a:solidFill>
          <a:ln>
            <a:noFill/>
          </a:ln>
          <a:effectLst/>
        </c:spPr>
      </c:pivotFmt>
      <c:pivotFmt>
        <c:idx val="6"/>
        <c:spPr>
          <a:solidFill>
            <a:schemeClr val="accent2"/>
          </a:solidFill>
          <a:ln>
            <a:noFill/>
          </a:ln>
          <a:effectLst/>
        </c:spPr>
      </c:pivotFmt>
      <c:pivotFmt>
        <c:idx val="7"/>
        <c:spPr>
          <a:solidFill>
            <a:schemeClr val="accent2"/>
          </a:solidFill>
          <a:ln>
            <a:noFill/>
          </a:ln>
          <a:effectLst/>
        </c:spPr>
      </c:pivotFmt>
      <c:pivotFmt>
        <c:idx val="8"/>
        <c:spPr>
          <a:solidFill>
            <a:schemeClr val="accent2"/>
          </a:solidFill>
          <a:ln>
            <a:noFill/>
          </a:ln>
          <a:effectLst/>
        </c:spPr>
      </c:pivotFmt>
      <c:pivotFmt>
        <c:idx val="9"/>
        <c:spPr>
          <a:solidFill>
            <a:schemeClr val="tx1"/>
          </a:solidFill>
          <a:ln>
            <a:noFill/>
          </a:ln>
          <a:effectLst/>
        </c:spPr>
      </c:pivotFmt>
      <c:pivotFmt>
        <c:idx val="10"/>
        <c:spPr>
          <a:solidFill>
            <a:schemeClr val="tx1"/>
          </a:solidFill>
          <a:ln>
            <a:noFill/>
          </a:ln>
          <a:effectLst/>
        </c:spPr>
      </c:pivotFmt>
      <c:pivotFmt>
        <c:idx val="11"/>
        <c:spPr>
          <a:solidFill>
            <a:srgbClr val="FF0000"/>
          </a:solidFill>
          <a:ln>
            <a:noFill/>
          </a:ln>
          <a:effectLst/>
        </c:spPr>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6"/>
          </a:solidFill>
          <a:ln>
            <a:noFill/>
          </a:ln>
          <a:effectLst/>
        </c:spPr>
      </c:pivotFmt>
      <c:pivotFmt>
        <c:idx val="14"/>
        <c:spPr>
          <a:solidFill>
            <a:schemeClr val="accent5"/>
          </a:solidFill>
          <a:ln>
            <a:noFill/>
          </a:ln>
          <a:effectLst/>
        </c:spPr>
      </c:pivotFmt>
      <c:pivotFmt>
        <c:idx val="15"/>
        <c:spPr>
          <a:solidFill>
            <a:schemeClr val="accent5"/>
          </a:solidFill>
          <a:ln>
            <a:noFill/>
          </a:ln>
          <a:effectLst/>
        </c:spPr>
      </c:pivotFmt>
      <c:pivotFmt>
        <c:idx val="16"/>
        <c:spPr>
          <a:solidFill>
            <a:schemeClr val="accent4"/>
          </a:solidFill>
          <a:ln>
            <a:noFill/>
          </a:ln>
          <a:effectLst/>
        </c:spPr>
      </c:pivotFmt>
      <c:pivotFmt>
        <c:idx val="17"/>
        <c:spPr>
          <a:solidFill>
            <a:schemeClr val="accent3"/>
          </a:solidFill>
          <a:ln>
            <a:noFill/>
          </a:ln>
          <a:effectLst/>
        </c:spPr>
      </c:pivotFmt>
      <c:pivotFmt>
        <c:idx val="18"/>
        <c:spPr>
          <a:solidFill>
            <a:schemeClr val="accent2"/>
          </a:solidFill>
          <a:ln>
            <a:noFill/>
          </a:ln>
          <a:effectLst/>
        </c:spPr>
      </c:pivotFmt>
      <c:pivotFmt>
        <c:idx val="19"/>
        <c:spPr>
          <a:solidFill>
            <a:schemeClr val="accent2"/>
          </a:solidFill>
          <a:ln>
            <a:noFill/>
          </a:ln>
          <a:effectLst/>
        </c:spPr>
      </c:pivotFmt>
      <c:pivotFmt>
        <c:idx val="20"/>
        <c:spPr>
          <a:solidFill>
            <a:schemeClr val="accent2"/>
          </a:solidFill>
          <a:ln>
            <a:noFill/>
          </a:ln>
          <a:effectLst/>
        </c:spPr>
      </c:pivotFmt>
      <c:pivotFmt>
        <c:idx val="21"/>
        <c:spPr>
          <a:solidFill>
            <a:schemeClr val="tx1"/>
          </a:solidFill>
          <a:ln>
            <a:noFill/>
          </a:ln>
          <a:effectLst/>
        </c:spPr>
      </c:pivotFmt>
      <c:pivotFmt>
        <c:idx val="22"/>
        <c:spPr>
          <a:solidFill>
            <a:schemeClr val="tx1"/>
          </a:solidFill>
          <a:ln>
            <a:noFill/>
          </a:ln>
          <a:effectLst/>
        </c:spPr>
      </c:pivotFmt>
      <c:pivotFmt>
        <c:idx val="23"/>
        <c:spPr>
          <a:solidFill>
            <a:srgbClr val="FF0000"/>
          </a:solidFill>
          <a:ln>
            <a:noFill/>
          </a:ln>
          <a:effectLst/>
        </c:spPr>
      </c:pivotFmt>
    </c:pivotFmts>
    <c:plotArea>
      <c:layout>
        <c:manualLayout>
          <c:layoutTarget val="inner"/>
          <c:xMode val="edge"/>
          <c:yMode val="edge"/>
          <c:x val="4.0127693405060359E-2"/>
          <c:y val="0.21195605847080165"/>
          <c:w val="0.93615709639908362"/>
          <c:h val="0.42644685280089606"/>
        </c:manualLayout>
      </c:layout>
      <c:barChart>
        <c:barDir val="col"/>
        <c:grouping val="clustered"/>
        <c:varyColors val="0"/>
        <c:ser>
          <c:idx val="0"/>
          <c:order val="0"/>
          <c:tx>
            <c:strRef>
              <c:f>'Datos 4'!$J$9</c:f>
              <c:strCache>
                <c:ptCount val="1"/>
                <c:pt idx="0">
                  <c:v>Total</c:v>
                </c:pt>
              </c:strCache>
            </c:strRef>
          </c:tx>
          <c:spPr>
            <a:solidFill>
              <a:schemeClr val="accent1"/>
            </a:solidFill>
            <a:ln>
              <a:noFill/>
            </a:ln>
            <a:effectLst/>
          </c:spPr>
          <c:invertIfNegative val="0"/>
          <c:dPt>
            <c:idx val="3"/>
            <c:invertIfNegative val="0"/>
            <c:bubble3D val="0"/>
            <c:spPr>
              <a:solidFill>
                <a:schemeClr val="accent6"/>
              </a:solidFill>
              <a:ln>
                <a:noFill/>
              </a:ln>
              <a:effectLst/>
            </c:spPr>
            <c:extLst>
              <c:ext xmlns:c16="http://schemas.microsoft.com/office/drawing/2014/chart" uri="{C3380CC4-5D6E-409C-BE32-E72D297353CC}">
                <c16:uniqueId val="{00000001-8CA6-49C7-BD25-4F2004443FA2}"/>
              </c:ext>
            </c:extLst>
          </c:dPt>
          <c:dPt>
            <c:idx val="4"/>
            <c:invertIfNegative val="0"/>
            <c:bubble3D val="0"/>
            <c:spPr>
              <a:solidFill>
                <a:schemeClr val="accent5"/>
              </a:solidFill>
              <a:ln>
                <a:noFill/>
              </a:ln>
              <a:effectLst/>
            </c:spPr>
            <c:extLst>
              <c:ext xmlns:c16="http://schemas.microsoft.com/office/drawing/2014/chart" uri="{C3380CC4-5D6E-409C-BE32-E72D297353CC}">
                <c16:uniqueId val="{00000003-8CA6-49C7-BD25-4F2004443FA2}"/>
              </c:ext>
            </c:extLst>
          </c:dPt>
          <c:dPt>
            <c:idx val="5"/>
            <c:invertIfNegative val="0"/>
            <c:bubble3D val="0"/>
            <c:spPr>
              <a:solidFill>
                <a:schemeClr val="accent5"/>
              </a:solidFill>
              <a:ln>
                <a:noFill/>
              </a:ln>
              <a:effectLst/>
            </c:spPr>
            <c:extLst>
              <c:ext xmlns:c16="http://schemas.microsoft.com/office/drawing/2014/chart" uri="{C3380CC4-5D6E-409C-BE32-E72D297353CC}">
                <c16:uniqueId val="{00000005-8CA6-49C7-BD25-4F2004443FA2}"/>
              </c:ext>
            </c:extLst>
          </c:dPt>
          <c:dPt>
            <c:idx val="6"/>
            <c:invertIfNegative val="0"/>
            <c:bubble3D val="0"/>
            <c:spPr>
              <a:solidFill>
                <a:schemeClr val="accent4"/>
              </a:solidFill>
              <a:ln>
                <a:noFill/>
              </a:ln>
              <a:effectLst/>
            </c:spPr>
            <c:extLst>
              <c:ext xmlns:c16="http://schemas.microsoft.com/office/drawing/2014/chart" uri="{C3380CC4-5D6E-409C-BE32-E72D297353CC}">
                <c16:uniqueId val="{00000007-8CA6-49C7-BD25-4F2004443FA2}"/>
              </c:ext>
            </c:extLst>
          </c:dPt>
          <c:dPt>
            <c:idx val="7"/>
            <c:invertIfNegative val="0"/>
            <c:bubble3D val="0"/>
            <c:spPr>
              <a:solidFill>
                <a:schemeClr val="accent3"/>
              </a:solidFill>
              <a:ln>
                <a:noFill/>
              </a:ln>
              <a:effectLst/>
            </c:spPr>
            <c:extLst>
              <c:ext xmlns:c16="http://schemas.microsoft.com/office/drawing/2014/chart" uri="{C3380CC4-5D6E-409C-BE32-E72D297353CC}">
                <c16:uniqueId val="{00000009-8CA6-49C7-BD25-4F2004443FA2}"/>
              </c:ext>
            </c:extLst>
          </c:dPt>
          <c:dPt>
            <c:idx val="8"/>
            <c:invertIfNegative val="0"/>
            <c:bubble3D val="0"/>
            <c:spPr>
              <a:solidFill>
                <a:schemeClr val="accent2"/>
              </a:solidFill>
              <a:ln>
                <a:noFill/>
              </a:ln>
              <a:effectLst/>
            </c:spPr>
            <c:extLst>
              <c:ext xmlns:c16="http://schemas.microsoft.com/office/drawing/2014/chart" uri="{C3380CC4-5D6E-409C-BE32-E72D297353CC}">
                <c16:uniqueId val="{0000000B-8CA6-49C7-BD25-4F2004443FA2}"/>
              </c:ext>
            </c:extLst>
          </c:dPt>
          <c:dPt>
            <c:idx val="9"/>
            <c:invertIfNegative val="0"/>
            <c:bubble3D val="0"/>
            <c:spPr>
              <a:solidFill>
                <a:schemeClr val="accent2"/>
              </a:solidFill>
              <a:ln>
                <a:noFill/>
              </a:ln>
              <a:effectLst/>
            </c:spPr>
            <c:extLst>
              <c:ext xmlns:c16="http://schemas.microsoft.com/office/drawing/2014/chart" uri="{C3380CC4-5D6E-409C-BE32-E72D297353CC}">
                <c16:uniqueId val="{0000000D-8CA6-49C7-BD25-4F2004443FA2}"/>
              </c:ext>
            </c:extLst>
          </c:dPt>
          <c:dPt>
            <c:idx val="10"/>
            <c:invertIfNegative val="0"/>
            <c:bubble3D val="0"/>
            <c:spPr>
              <a:solidFill>
                <a:schemeClr val="accent2"/>
              </a:solidFill>
              <a:ln>
                <a:noFill/>
              </a:ln>
              <a:effectLst/>
            </c:spPr>
            <c:extLst>
              <c:ext xmlns:c16="http://schemas.microsoft.com/office/drawing/2014/chart" uri="{C3380CC4-5D6E-409C-BE32-E72D297353CC}">
                <c16:uniqueId val="{0000000F-8CA6-49C7-BD25-4F2004443FA2}"/>
              </c:ext>
            </c:extLst>
          </c:dPt>
          <c:dPt>
            <c:idx val="11"/>
            <c:invertIfNegative val="0"/>
            <c:bubble3D val="0"/>
            <c:spPr>
              <a:solidFill>
                <a:schemeClr val="tx1"/>
              </a:solidFill>
              <a:ln>
                <a:noFill/>
              </a:ln>
              <a:effectLst/>
            </c:spPr>
            <c:extLst>
              <c:ext xmlns:c16="http://schemas.microsoft.com/office/drawing/2014/chart" uri="{C3380CC4-5D6E-409C-BE32-E72D297353CC}">
                <c16:uniqueId val="{00000011-8CA6-49C7-BD25-4F2004443FA2}"/>
              </c:ext>
            </c:extLst>
          </c:dPt>
          <c:dPt>
            <c:idx val="12"/>
            <c:invertIfNegative val="0"/>
            <c:bubble3D val="0"/>
            <c:spPr>
              <a:solidFill>
                <a:schemeClr val="tx1"/>
              </a:solidFill>
              <a:ln>
                <a:noFill/>
              </a:ln>
              <a:effectLst/>
            </c:spPr>
            <c:extLst>
              <c:ext xmlns:c16="http://schemas.microsoft.com/office/drawing/2014/chart" uri="{C3380CC4-5D6E-409C-BE32-E72D297353CC}">
                <c16:uniqueId val="{00000013-8CA6-49C7-BD25-4F2004443FA2}"/>
              </c:ext>
            </c:extLst>
          </c:dPt>
          <c:dPt>
            <c:idx val="13"/>
            <c:invertIfNegative val="0"/>
            <c:bubble3D val="0"/>
            <c:spPr>
              <a:solidFill>
                <a:srgbClr val="FF0000"/>
              </a:solidFill>
              <a:ln>
                <a:noFill/>
              </a:ln>
              <a:effectLst/>
            </c:spPr>
            <c:extLst>
              <c:ext xmlns:c16="http://schemas.microsoft.com/office/drawing/2014/chart" uri="{C3380CC4-5D6E-409C-BE32-E72D297353CC}">
                <c16:uniqueId val="{00000015-8CA6-49C7-BD25-4F2004443FA2}"/>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'Datos 4'!$H$10:$I$24</c:f>
              <c:multiLvlStrCache>
                <c:ptCount val="14"/>
                <c:lvl>
                  <c:pt idx="0">
                    <c:v>Ejecución y administración de procesos</c:v>
                  </c:pt>
                  <c:pt idx="1">
                    <c:v>Relaciones laborales</c:v>
                  </c:pt>
                  <c:pt idx="2">
                    <c:v>Usuarios, productos y prácticas</c:v>
                  </c:pt>
                  <c:pt idx="3">
                    <c:v>Usuarios, productos y prácticas</c:v>
                  </c:pt>
                  <c:pt idx="4">
                    <c:v>Ejecución y administración de procesos</c:v>
                  </c:pt>
                  <c:pt idx="5">
                    <c:v>Usuarios, productos y prácticas</c:v>
                  </c:pt>
                  <c:pt idx="6">
                    <c:v>Ejecución y administración de procesos</c:v>
                  </c:pt>
                  <c:pt idx="7">
                    <c:v>Ejecución y administración de procesos</c:v>
                  </c:pt>
                  <c:pt idx="8">
                    <c:v>Daños a activos fijos/ eventos externos</c:v>
                  </c:pt>
                  <c:pt idx="9">
                    <c:v>Ejecución y administración de procesos</c:v>
                  </c:pt>
                  <c:pt idx="10">
                    <c:v>Usuarios, productos y prácticas</c:v>
                  </c:pt>
                  <c:pt idx="11">
                    <c:v>Ejecución y administración de procesos</c:v>
                  </c:pt>
                  <c:pt idx="12">
                    <c:v>Usuarios, productos y prácticas</c:v>
                  </c:pt>
                  <c:pt idx="13">
                    <c:v>Ejecución y administración de procesos</c:v>
                  </c:pt>
                </c:lvl>
                <c:lvl>
                  <c:pt idx="0">
                    <c:v>De Cumplimiento</c:v>
                  </c:pt>
                  <c:pt idx="3">
                    <c:v>De Imagen o Reputacional</c:v>
                  </c:pt>
                  <c:pt idx="4">
                    <c:v>Estratégicos</c:v>
                  </c:pt>
                  <c:pt idx="6">
                    <c:v>Financieros</c:v>
                  </c:pt>
                  <c:pt idx="7">
                    <c:v>Gerenciales</c:v>
                  </c:pt>
                  <c:pt idx="8">
                    <c:v>Operativos</c:v>
                  </c:pt>
                  <c:pt idx="11">
                    <c:v>Satisfacción Del Cliente</c:v>
                  </c:pt>
                  <c:pt idx="13">
                    <c:v>Tecnológicos</c:v>
                  </c:pt>
                </c:lvl>
              </c:multiLvlStrCache>
            </c:multiLvlStrRef>
          </c:cat>
          <c:val>
            <c:numRef>
              <c:f>'Datos 4'!$J$10:$J$24</c:f>
              <c:numCache>
                <c:formatCode>General</c:formatCode>
                <c:ptCount val="14"/>
                <c:pt idx="0">
                  <c:v>8</c:v>
                </c:pt>
                <c:pt idx="1">
                  <c:v>1</c:v>
                </c:pt>
                <c:pt idx="2">
                  <c:v>2</c:v>
                </c:pt>
                <c:pt idx="3">
                  <c:v>3</c:v>
                </c:pt>
                <c:pt idx="4">
                  <c:v>8</c:v>
                </c:pt>
                <c:pt idx="5">
                  <c:v>1</c:v>
                </c:pt>
                <c:pt idx="6">
                  <c:v>6</c:v>
                </c:pt>
                <c:pt idx="7">
                  <c:v>5</c:v>
                </c:pt>
                <c:pt idx="8">
                  <c:v>1</c:v>
                </c:pt>
                <c:pt idx="9">
                  <c:v>27</c:v>
                </c:pt>
                <c:pt idx="10">
                  <c:v>9</c:v>
                </c:pt>
                <c:pt idx="11">
                  <c:v>1</c:v>
                </c:pt>
                <c:pt idx="12">
                  <c:v>1</c:v>
                </c:pt>
                <c:pt idx="13">
                  <c:v>1</c:v>
                </c:pt>
              </c:numCache>
            </c:numRef>
          </c:val>
          <c:extLst>
            <c:ext xmlns:c16="http://schemas.microsoft.com/office/drawing/2014/chart" uri="{C3380CC4-5D6E-409C-BE32-E72D297353CC}">
              <c16:uniqueId val="{00000016-8CA6-49C7-BD25-4F2004443FA2}"/>
            </c:ext>
          </c:extLst>
        </c:ser>
        <c:dLbls>
          <c:showLegendKey val="0"/>
          <c:showVal val="0"/>
          <c:showCatName val="0"/>
          <c:showSerName val="0"/>
          <c:showPercent val="0"/>
          <c:showBubbleSize val="0"/>
        </c:dLbls>
        <c:gapWidth val="219"/>
        <c:axId val="1723934143"/>
        <c:axId val="1723935807"/>
      </c:barChart>
      <c:catAx>
        <c:axId val="17239341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723935807"/>
        <c:crosses val="autoZero"/>
        <c:auto val="1"/>
        <c:lblAlgn val="ctr"/>
        <c:lblOffset val="100"/>
        <c:noMultiLvlLbl val="0"/>
      </c:catAx>
      <c:valAx>
        <c:axId val="1723935807"/>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7239341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[Anexo1. Mapa Riegsos de Gestión 2024.xlsx]Datos 4!TablaDinámica26</c:name>
    <c:fmtId val="12"/>
  </c:pivotSource>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RIESGOS DE GESTIÓN POR PROCESO</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a:noFill/>
          </a:ln>
          <a:effectLst>
            <a:outerShdw blurRad="63500" sx="102000" sy="102000" algn="ctr" rotWithShape="0">
              <a:prstClr val="black">
                <a:alpha val="20000"/>
              </a:prstClr>
            </a:outerShdw>
          </a:effectLst>
        </c:spPr>
        <c:marker>
          <c:symbol val="circle"/>
          <c:size val="6"/>
          <c:spPr>
            <a:solidFill>
              <a:schemeClr val="accent1"/>
            </a:solidFill>
            <a:ln w="9525">
              <a:solidFill>
                <a:schemeClr val="lt1"/>
              </a:solidFill>
            </a:ln>
            <a:effectLst/>
          </c:spPr>
        </c:marker>
        <c:dLbl>
          <c:idx val="0"/>
          <c:spPr>
            <a:noFill/>
            <a:ln>
              <a:noFill/>
            </a:ln>
            <a:effectLst/>
          </c:spPr>
          <c:txPr>
            <a:bodyPr rot="0" spcFirstLastPara="1" vertOverflow="ellipsis" vert="horz" wrap="square" anchor="ctr" anchorCtr="1"/>
            <a:lstStyle/>
            <a:p>
              <a:pPr>
                <a:defRPr sz="1100" b="1" i="0" u="none" strike="noStrike" kern="1200" spc="0" baseline="0">
                  <a:solidFill>
                    <a:schemeClr val="accent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outerShdw blurRad="63500" sx="102000" sy="102000" algn="ctr" rotWithShape="0">
              <a:prstClr val="black">
                <a:alpha val="20000"/>
              </a:prstClr>
            </a:outerShdw>
          </a:effectLst>
        </c:spPr>
      </c:pivotFmt>
      <c:pivotFmt>
        <c:idx val="2"/>
        <c:spPr>
          <a:solidFill>
            <a:schemeClr val="accent2">
              <a:lumMod val="20000"/>
              <a:lumOff val="80000"/>
            </a:schemeClr>
          </a:solidFill>
          <a:ln>
            <a:noFill/>
          </a:ln>
          <a:effectLst>
            <a:outerShdw blurRad="63500" sx="102000" sy="102000" algn="ctr" rotWithShape="0">
              <a:prstClr val="black">
                <a:alpha val="20000"/>
              </a:prstClr>
            </a:outerShdw>
          </a:effectLst>
        </c:spPr>
      </c:pivotFmt>
      <c:pivotFmt>
        <c:idx val="3"/>
        <c:spPr>
          <a:solidFill>
            <a:schemeClr val="accent4">
              <a:lumMod val="75000"/>
            </a:schemeClr>
          </a:solidFill>
          <a:ln>
            <a:noFill/>
          </a:ln>
          <a:effectLst>
            <a:outerShdw blurRad="63500" sx="102000" sy="102000" algn="ctr" rotWithShape="0">
              <a:prstClr val="black">
                <a:alpha val="20000"/>
              </a:prstClr>
            </a:outerShdw>
          </a:effectLst>
        </c:spPr>
      </c:pivotFmt>
      <c:pivotFmt>
        <c:idx val="4"/>
        <c:spPr>
          <a:solidFill>
            <a:schemeClr val="accent1"/>
          </a:solidFill>
          <a:ln>
            <a:noFill/>
          </a:ln>
          <a:effectLst>
            <a:outerShdw blurRad="63500" sx="102000" sy="102000" algn="ctr" rotWithShape="0">
              <a:prstClr val="black">
                <a:alpha val="20000"/>
              </a:prstClr>
            </a:outerShdw>
          </a:effectLst>
        </c:spPr>
      </c:pivotFmt>
      <c:pivotFmt>
        <c:idx val="5"/>
        <c:spPr>
          <a:solidFill>
            <a:schemeClr val="accent4">
              <a:lumMod val="60000"/>
              <a:lumOff val="40000"/>
            </a:schemeClr>
          </a:solidFill>
          <a:ln>
            <a:noFill/>
          </a:ln>
          <a:effectLst>
            <a:outerShdw blurRad="63500" sx="102000" sy="102000" algn="ctr" rotWithShape="0">
              <a:prstClr val="black">
                <a:alpha val="20000"/>
              </a:prstClr>
            </a:outerShdw>
          </a:effectLst>
        </c:spPr>
      </c:pivotFmt>
      <c:pivotFmt>
        <c:idx val="6"/>
        <c:spPr>
          <a:solidFill>
            <a:schemeClr val="bg1">
              <a:lumMod val="75000"/>
            </a:schemeClr>
          </a:solidFill>
          <a:ln>
            <a:noFill/>
          </a:ln>
          <a:effectLst>
            <a:outerShdw blurRad="63500" sx="102000" sy="102000" algn="ctr" rotWithShape="0">
              <a:prstClr val="black">
                <a:alpha val="20000"/>
              </a:prstClr>
            </a:outerShdw>
          </a:effectLst>
        </c:spPr>
      </c:pivotFmt>
      <c:pivotFmt>
        <c:idx val="7"/>
        <c:spPr>
          <a:solidFill>
            <a:schemeClr val="accent5">
              <a:lumMod val="60000"/>
              <a:lumOff val="40000"/>
            </a:schemeClr>
          </a:solidFill>
          <a:ln>
            <a:noFill/>
          </a:ln>
          <a:effectLst>
            <a:outerShdw blurRad="63500" sx="102000" sy="102000" algn="ctr" rotWithShape="0">
              <a:prstClr val="black">
                <a:alpha val="20000"/>
              </a:prstClr>
            </a:outerShdw>
          </a:effectLst>
        </c:spPr>
      </c:pivotFmt>
      <c:pivotFmt>
        <c:idx val="8"/>
        <c:spPr>
          <a:solidFill>
            <a:schemeClr val="accent6">
              <a:lumMod val="60000"/>
              <a:lumOff val="40000"/>
            </a:schemeClr>
          </a:solidFill>
          <a:ln>
            <a:noFill/>
          </a:ln>
          <a:effectLst>
            <a:outerShdw blurRad="63500" sx="102000" sy="102000" algn="ctr" rotWithShape="0">
              <a:prstClr val="black">
                <a:alpha val="20000"/>
              </a:prstClr>
            </a:outerShdw>
          </a:effectLst>
        </c:spPr>
      </c:pivotFmt>
      <c:pivotFmt>
        <c:idx val="9"/>
        <c:spPr>
          <a:solidFill>
            <a:schemeClr val="accent1">
              <a:lumMod val="60000"/>
              <a:lumOff val="40000"/>
            </a:schemeClr>
          </a:solidFill>
          <a:ln>
            <a:noFill/>
          </a:ln>
          <a:effectLst>
            <a:outerShdw blurRad="63500" sx="102000" sy="102000" algn="ctr" rotWithShape="0">
              <a:prstClr val="black">
                <a:alpha val="20000"/>
              </a:prstClr>
            </a:outerShdw>
          </a:effectLst>
        </c:spPr>
      </c:pivotFmt>
      <c:pivotFmt>
        <c:idx val="10"/>
        <c:spPr>
          <a:solidFill>
            <a:schemeClr val="bg2">
              <a:lumMod val="75000"/>
            </a:schemeClr>
          </a:solidFill>
          <a:ln>
            <a:noFill/>
          </a:ln>
          <a:effectLst>
            <a:outerShdw blurRad="63500" sx="102000" sy="102000" algn="ctr" rotWithShape="0">
              <a:prstClr val="black">
                <a:alpha val="20000"/>
              </a:prstClr>
            </a:outerShdw>
          </a:effectLst>
        </c:spPr>
      </c:pivotFmt>
      <c:pivotFmt>
        <c:idx val="11"/>
        <c:spPr>
          <a:solidFill>
            <a:schemeClr val="accent2">
              <a:lumMod val="75000"/>
            </a:schemeClr>
          </a:solidFill>
          <a:ln>
            <a:noFill/>
          </a:ln>
          <a:effectLst>
            <a:outerShdw blurRad="63500" sx="102000" sy="102000" algn="ctr" rotWithShape="0">
              <a:prstClr val="black">
                <a:alpha val="20000"/>
              </a:prstClr>
            </a:outerShdw>
          </a:effectLst>
        </c:spPr>
      </c:pivotFmt>
      <c:pivotFmt>
        <c:idx val="12"/>
        <c:spPr>
          <a:solidFill>
            <a:schemeClr val="accent1">
              <a:lumMod val="60000"/>
              <a:lumOff val="40000"/>
            </a:schemeClr>
          </a:solidFill>
          <a:ln>
            <a:noFill/>
          </a:ln>
          <a:effectLst>
            <a:outerShdw blurRad="63500" sx="102000" sy="102000" algn="ctr" rotWithShape="0">
              <a:prstClr val="black">
                <a:alpha val="20000"/>
              </a:prstClr>
            </a:outerShdw>
          </a:effectLst>
        </c:spPr>
      </c:pivotFmt>
      <c:pivotFmt>
        <c:idx val="13"/>
        <c:spPr>
          <a:solidFill>
            <a:srgbClr val="00B0F0"/>
          </a:solidFill>
          <a:ln>
            <a:noFill/>
          </a:ln>
          <a:effectLst>
            <a:outerShdw blurRad="63500" sx="102000" sy="102000" algn="ctr" rotWithShape="0">
              <a:prstClr val="black">
                <a:alpha val="20000"/>
              </a:prstClr>
            </a:outerShdw>
          </a:effectLst>
        </c:spPr>
      </c:pivotFmt>
      <c:pivotFmt>
        <c:idx val="14"/>
        <c:spPr>
          <a:solidFill>
            <a:schemeClr val="accent1"/>
          </a:solidFill>
          <a:ln>
            <a:noFill/>
          </a:ln>
          <a:effectLst>
            <a:outerShdw blurRad="63500" sx="102000" sy="102000" algn="ctr" rotWithShape="0">
              <a:prstClr val="black">
                <a:alpha val="20000"/>
              </a:prstClr>
            </a:outerShdw>
          </a:effectLst>
        </c:spPr>
      </c:pivotFmt>
      <c:pivotFmt>
        <c:idx val="15"/>
        <c:spPr>
          <a:solidFill>
            <a:schemeClr val="accent1"/>
          </a:solidFill>
          <a:ln>
            <a:noFill/>
          </a:ln>
          <a:effectLst>
            <a:outerShdw blurRad="63500" sx="102000" sy="102000" algn="ctr" rotWithShape="0">
              <a:prstClr val="black">
                <a:alpha val="20000"/>
              </a:prstClr>
            </a:outerShdw>
          </a:effectLst>
        </c:spPr>
      </c:pivotFmt>
      <c:pivotFmt>
        <c:idx val="16"/>
        <c:spPr>
          <a:solidFill>
            <a:schemeClr val="accent1"/>
          </a:solidFill>
          <a:ln>
            <a:noFill/>
          </a:ln>
          <a:effectLst>
            <a:outerShdw blurRad="63500" sx="102000" sy="102000" algn="ctr" rotWithShape="0">
              <a:prstClr val="black">
                <a:alpha val="20000"/>
              </a:prstClr>
            </a:outerShdw>
          </a:effectLst>
        </c:spPr>
        <c:marker>
          <c:symbol val="none"/>
        </c:marker>
        <c:dLbl>
          <c:idx val="0"/>
          <c:spPr>
            <a:noFill/>
            <a:ln>
              <a:noFill/>
            </a:ln>
            <a:effectLst/>
          </c:spPr>
          <c:txPr>
            <a:bodyPr rot="0" spcFirstLastPara="1" vertOverflow="ellipsis" vert="horz" wrap="square" anchor="ctr" anchorCtr="1"/>
            <a:lstStyle/>
            <a:p>
              <a:pPr>
                <a:defRPr sz="1100" b="1" i="0" u="none" strike="noStrike" kern="1200" spc="0" baseline="0">
                  <a:solidFill>
                    <a:schemeClr val="accent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lumMod val="60000"/>
              <a:lumOff val="40000"/>
            </a:schemeClr>
          </a:solidFill>
          <a:ln>
            <a:noFill/>
          </a:ln>
          <a:effectLst>
            <a:outerShdw blurRad="63500" sx="102000" sy="102000" algn="ctr" rotWithShape="0">
              <a:prstClr val="black">
                <a:alpha val="20000"/>
              </a:prstClr>
            </a:outerShdw>
          </a:effectLst>
        </c:spPr>
      </c:pivotFmt>
      <c:pivotFmt>
        <c:idx val="18"/>
        <c:spPr>
          <a:solidFill>
            <a:schemeClr val="accent4">
              <a:lumMod val="75000"/>
            </a:schemeClr>
          </a:solidFill>
          <a:ln>
            <a:noFill/>
          </a:ln>
          <a:effectLst>
            <a:outerShdw blurRad="63500" sx="102000" sy="102000" algn="ctr" rotWithShape="0">
              <a:prstClr val="black">
                <a:alpha val="20000"/>
              </a:prstClr>
            </a:outerShdw>
          </a:effectLst>
        </c:spPr>
      </c:pivotFmt>
      <c:pivotFmt>
        <c:idx val="19"/>
        <c:spPr>
          <a:solidFill>
            <a:schemeClr val="bg1">
              <a:lumMod val="75000"/>
            </a:schemeClr>
          </a:solidFill>
          <a:ln>
            <a:noFill/>
          </a:ln>
          <a:effectLst>
            <a:outerShdw blurRad="63500" sx="102000" sy="102000" algn="ctr" rotWithShape="0">
              <a:prstClr val="black">
                <a:alpha val="20000"/>
              </a:prstClr>
            </a:outerShdw>
          </a:effectLst>
        </c:spPr>
      </c:pivotFmt>
      <c:pivotFmt>
        <c:idx val="20"/>
        <c:spPr>
          <a:solidFill>
            <a:srgbClr val="00B0F0"/>
          </a:solidFill>
          <a:ln>
            <a:noFill/>
          </a:ln>
          <a:effectLst>
            <a:outerShdw blurRad="63500" sx="102000" sy="102000" algn="ctr" rotWithShape="0">
              <a:prstClr val="black">
                <a:alpha val="20000"/>
              </a:prstClr>
            </a:outerShdw>
          </a:effectLst>
        </c:spPr>
      </c:pivotFmt>
      <c:pivotFmt>
        <c:idx val="21"/>
        <c:spPr>
          <a:solidFill>
            <a:schemeClr val="accent2">
              <a:lumMod val="75000"/>
            </a:schemeClr>
          </a:solidFill>
          <a:ln>
            <a:noFill/>
          </a:ln>
          <a:effectLst>
            <a:outerShdw blurRad="63500" sx="102000" sy="102000" algn="ctr" rotWithShape="0">
              <a:prstClr val="black">
                <a:alpha val="20000"/>
              </a:prstClr>
            </a:outerShdw>
          </a:effectLst>
        </c:spPr>
      </c:pivotFmt>
      <c:pivotFmt>
        <c:idx val="22"/>
        <c:spPr>
          <a:solidFill>
            <a:schemeClr val="bg2">
              <a:lumMod val="75000"/>
            </a:schemeClr>
          </a:solidFill>
          <a:ln>
            <a:noFill/>
          </a:ln>
          <a:effectLst>
            <a:outerShdw blurRad="63500" sx="102000" sy="102000" algn="ctr" rotWithShape="0">
              <a:prstClr val="black">
                <a:alpha val="20000"/>
              </a:prstClr>
            </a:outerShdw>
          </a:effectLst>
        </c:spPr>
      </c:pivotFmt>
      <c:pivotFmt>
        <c:idx val="23"/>
        <c:spPr>
          <a:solidFill>
            <a:schemeClr val="accent4">
              <a:lumMod val="60000"/>
              <a:lumOff val="40000"/>
            </a:schemeClr>
          </a:solidFill>
          <a:ln>
            <a:noFill/>
          </a:ln>
          <a:effectLst>
            <a:outerShdw blurRad="63500" sx="102000" sy="102000" algn="ctr" rotWithShape="0">
              <a:prstClr val="black">
                <a:alpha val="20000"/>
              </a:prstClr>
            </a:outerShdw>
          </a:effectLst>
        </c:spPr>
      </c:pivotFmt>
      <c:pivotFmt>
        <c:idx val="24"/>
        <c:spPr>
          <a:solidFill>
            <a:schemeClr val="accent1">
              <a:lumMod val="60000"/>
              <a:lumOff val="40000"/>
            </a:schemeClr>
          </a:solidFill>
          <a:ln>
            <a:noFill/>
          </a:ln>
          <a:effectLst>
            <a:outerShdw blurRad="63500" sx="102000" sy="102000" algn="ctr" rotWithShape="0">
              <a:prstClr val="black">
                <a:alpha val="20000"/>
              </a:prstClr>
            </a:outerShdw>
          </a:effectLst>
        </c:spPr>
      </c:pivotFmt>
      <c:pivotFmt>
        <c:idx val="25"/>
        <c:spPr>
          <a:solidFill>
            <a:schemeClr val="accent6">
              <a:lumMod val="60000"/>
              <a:lumOff val="40000"/>
            </a:schemeClr>
          </a:solidFill>
          <a:ln>
            <a:noFill/>
          </a:ln>
          <a:effectLst>
            <a:outerShdw blurRad="63500" sx="102000" sy="102000" algn="ctr" rotWithShape="0">
              <a:prstClr val="black">
                <a:alpha val="20000"/>
              </a:prstClr>
            </a:outerShdw>
          </a:effectLst>
        </c:spPr>
      </c:pivotFmt>
      <c:pivotFmt>
        <c:idx val="26"/>
        <c:spPr>
          <a:solidFill>
            <a:schemeClr val="accent5">
              <a:lumMod val="60000"/>
              <a:lumOff val="40000"/>
            </a:schemeClr>
          </a:solidFill>
          <a:ln>
            <a:noFill/>
          </a:ln>
          <a:effectLst>
            <a:outerShdw blurRad="63500" sx="102000" sy="102000" algn="ctr" rotWithShape="0">
              <a:prstClr val="black">
                <a:alpha val="20000"/>
              </a:prstClr>
            </a:outerShdw>
          </a:effectLst>
        </c:spPr>
      </c:pivotFmt>
      <c:pivotFmt>
        <c:idx val="27"/>
        <c:spPr>
          <a:solidFill>
            <a:schemeClr val="accent2">
              <a:lumMod val="20000"/>
              <a:lumOff val="80000"/>
            </a:schemeClr>
          </a:solidFill>
          <a:ln>
            <a:noFill/>
          </a:ln>
          <a:effectLst>
            <a:outerShdw blurRad="63500" sx="102000" sy="102000" algn="ctr" rotWithShape="0">
              <a:prstClr val="black">
                <a:alpha val="20000"/>
              </a:prstClr>
            </a:outerShdw>
          </a:effectLst>
        </c:spPr>
      </c:pivotFmt>
    </c:pivotFmts>
    <c:plotArea>
      <c:layout>
        <c:manualLayout>
          <c:layoutTarget val="inner"/>
          <c:xMode val="edge"/>
          <c:yMode val="edge"/>
          <c:x val="8.8050317636636198E-3"/>
          <c:y val="0.18243370600713069"/>
          <c:w val="0.98238993647267281"/>
          <c:h val="0.52524457617759701"/>
        </c:manualLayout>
      </c:layout>
      <c:barChart>
        <c:barDir val="col"/>
        <c:grouping val="clustered"/>
        <c:varyColors val="0"/>
        <c:ser>
          <c:idx val="0"/>
          <c:order val="0"/>
          <c:tx>
            <c:strRef>
              <c:f>'Datos 4'!$O$9</c:f>
              <c:strCache>
                <c:ptCount val="1"/>
                <c:pt idx="0">
                  <c:v>Total</c:v>
                </c:pt>
              </c:strCache>
            </c:strRef>
          </c:tx>
          <c:spPr>
            <a:solidFill>
              <a:schemeClr val="accent1"/>
            </a:solidFill>
            <a:ln>
              <a:noFill/>
            </a:ln>
            <a:effectLst>
              <a:outerShdw blurRad="63500" sx="102000" sy="102000" algn="ctr" rotWithShape="0">
                <a:prstClr val="black">
                  <a:alpha val="20000"/>
                </a:prstClr>
              </a:outerShdw>
            </a:effectLst>
          </c:spPr>
          <c:invertIfNegative val="0"/>
          <c:dPt>
            <c:idx val="0"/>
            <c:invertIfNegative val="0"/>
            <c:bubble3D val="0"/>
            <c:spPr>
              <a:solidFill>
                <a:schemeClr val="accent1">
                  <a:lumMod val="60000"/>
                  <a:lumOff val="4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434-4F0D-9630-0C993DEF9A73}"/>
              </c:ext>
            </c:extLst>
          </c:dPt>
          <c:dPt>
            <c:idx val="1"/>
            <c:invertIfNegative val="0"/>
            <c:bubble3D val="0"/>
            <c:spPr>
              <a:solidFill>
                <a:schemeClr val="accent4">
                  <a:lumMod val="75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434-4F0D-9630-0C993DEF9A73}"/>
              </c:ext>
            </c:extLst>
          </c:dPt>
          <c:dPt>
            <c:idx val="2"/>
            <c:invertIfNegative val="0"/>
            <c:bubble3D val="0"/>
            <c:spPr>
              <a:solidFill>
                <a:schemeClr val="bg1">
                  <a:lumMod val="75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B434-4F0D-9630-0C993DEF9A73}"/>
              </c:ext>
            </c:extLst>
          </c:dPt>
          <c:dPt>
            <c:idx val="6"/>
            <c:invertIfNegative val="0"/>
            <c:bubble3D val="0"/>
            <c:spPr>
              <a:solidFill>
                <a:srgbClr val="00B0F0"/>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B434-4F0D-9630-0C993DEF9A73}"/>
              </c:ext>
            </c:extLst>
          </c:dPt>
          <c:dPt>
            <c:idx val="7"/>
            <c:invertIfNegative val="0"/>
            <c:bubble3D val="0"/>
            <c:spPr>
              <a:solidFill>
                <a:schemeClr val="accent2">
                  <a:lumMod val="75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B434-4F0D-9630-0C993DEF9A73}"/>
              </c:ext>
            </c:extLst>
          </c:dPt>
          <c:dPt>
            <c:idx val="8"/>
            <c:invertIfNegative val="0"/>
            <c:bubble3D val="0"/>
            <c:spPr>
              <a:solidFill>
                <a:schemeClr val="bg2">
                  <a:lumMod val="75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B434-4F0D-9630-0C993DEF9A73}"/>
              </c:ext>
            </c:extLst>
          </c:dPt>
          <c:dPt>
            <c:idx val="9"/>
            <c:invertIfNegative val="0"/>
            <c:bubble3D val="0"/>
            <c:spPr>
              <a:solidFill>
                <a:schemeClr val="accent4">
                  <a:lumMod val="60000"/>
                  <a:lumOff val="4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D-B434-4F0D-9630-0C993DEF9A73}"/>
              </c:ext>
            </c:extLst>
          </c:dPt>
          <c:dPt>
            <c:idx val="10"/>
            <c:invertIfNegative val="0"/>
            <c:bubble3D val="0"/>
            <c:spPr>
              <a:solidFill>
                <a:schemeClr val="accent1">
                  <a:lumMod val="60000"/>
                  <a:lumOff val="4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F-B434-4F0D-9630-0C993DEF9A73}"/>
              </c:ext>
            </c:extLst>
          </c:dPt>
          <c:dPt>
            <c:idx val="11"/>
            <c:invertIfNegative val="0"/>
            <c:bubble3D val="0"/>
            <c:spPr>
              <a:solidFill>
                <a:schemeClr val="accent6">
                  <a:lumMod val="60000"/>
                  <a:lumOff val="4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1-B434-4F0D-9630-0C993DEF9A73}"/>
              </c:ext>
            </c:extLst>
          </c:dPt>
          <c:dPt>
            <c:idx val="12"/>
            <c:invertIfNegative val="0"/>
            <c:bubble3D val="0"/>
            <c:spPr>
              <a:solidFill>
                <a:schemeClr val="accent5">
                  <a:lumMod val="60000"/>
                  <a:lumOff val="4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3-B434-4F0D-9630-0C993DEF9A73}"/>
              </c:ext>
            </c:extLst>
          </c:dPt>
          <c:dPt>
            <c:idx val="13"/>
            <c:invertIfNegative val="0"/>
            <c:bubble3D val="0"/>
            <c:spPr>
              <a:solidFill>
                <a:schemeClr val="accent2">
                  <a:lumMod val="20000"/>
                  <a:lumOff val="8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5-B434-4F0D-9630-0C993DEF9A73}"/>
              </c:ext>
            </c:extLst>
          </c:dPt>
          <c:dLbls>
            <c:spPr>
              <a:noFill/>
              <a:ln>
                <a:noFill/>
              </a:ln>
              <a:effectLst/>
            </c:spPr>
            <c:txPr>
              <a:bodyPr rot="0" spcFirstLastPara="1" vertOverflow="ellipsis" vert="horz" wrap="square" anchor="ctr" anchorCtr="1"/>
              <a:lstStyle/>
              <a:p>
                <a:pPr>
                  <a:defRPr sz="1100" b="1" i="0" u="none" strike="noStrike" kern="1200" spc="0" baseline="0">
                    <a:solidFill>
                      <a:schemeClr val="accent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 4'!$N$10:$N$25</c:f>
              <c:strCache>
                <c:ptCount val="15"/>
                <c:pt idx="0">
                  <c:v>Acceso A La Propiedad De La Tierra Y Los Territorios</c:v>
                </c:pt>
                <c:pt idx="1">
                  <c:v>Adminis​tración De Tierras</c:v>
                </c:pt>
                <c:pt idx="2">
                  <c:v>Administración De Bienes Y Servicios</c:v>
                </c:pt>
                <c:pt idx="3">
                  <c:v>Adquisición De Bienes Y Servicios</c:v>
                </c:pt>
                <c:pt idx="4">
                  <c:v>Apoyo Jurídico</c:v>
                </c:pt>
                <c:pt idx="5">
                  <c:v>Comunicación Y Gestión Con Grupos De Interés</c:v>
                </c:pt>
                <c:pt idx="6">
                  <c:v>Direccionamiento Estratégico</c:v>
                </c:pt>
                <c:pt idx="7">
                  <c:v>Gestión De La Información</c:v>
                </c:pt>
                <c:pt idx="8">
                  <c:v>Gestión Del Modelo De Atención</c:v>
                </c:pt>
                <c:pt idx="9">
                  <c:v>Gestión Del Talento Humano</c:v>
                </c:pt>
                <c:pt idx="10">
                  <c:v>Gestión Financiera</c:v>
                </c:pt>
                <c:pt idx="11">
                  <c:v>Inteligencia De La Información</c:v>
                </c:pt>
                <c:pt idx="12">
                  <c:v>Planificación Del Ordenamiento Social De La Propiedad</c:v>
                </c:pt>
                <c:pt idx="13">
                  <c:v>Seguimiento, Evaluación Y Mejora</c:v>
                </c:pt>
                <c:pt idx="14">
                  <c:v>Seguridad Jurídica Sobre La Titularidad De La Tierra Y Los Territorios</c:v>
                </c:pt>
              </c:strCache>
            </c:strRef>
          </c:cat>
          <c:val>
            <c:numRef>
              <c:f>'Datos 4'!$O$10:$O$25</c:f>
              <c:numCache>
                <c:formatCode>General</c:formatCode>
                <c:ptCount val="15"/>
                <c:pt idx="0">
                  <c:v>10</c:v>
                </c:pt>
                <c:pt idx="1">
                  <c:v>2</c:v>
                </c:pt>
                <c:pt idx="2">
                  <c:v>10</c:v>
                </c:pt>
                <c:pt idx="3">
                  <c:v>2</c:v>
                </c:pt>
                <c:pt idx="4">
                  <c:v>3</c:v>
                </c:pt>
                <c:pt idx="5">
                  <c:v>4</c:v>
                </c:pt>
                <c:pt idx="6">
                  <c:v>5</c:v>
                </c:pt>
                <c:pt idx="7">
                  <c:v>5</c:v>
                </c:pt>
                <c:pt idx="8">
                  <c:v>2</c:v>
                </c:pt>
                <c:pt idx="9">
                  <c:v>5</c:v>
                </c:pt>
                <c:pt idx="10">
                  <c:v>8</c:v>
                </c:pt>
                <c:pt idx="11">
                  <c:v>5</c:v>
                </c:pt>
                <c:pt idx="12">
                  <c:v>4</c:v>
                </c:pt>
                <c:pt idx="13">
                  <c:v>5</c:v>
                </c:pt>
                <c:pt idx="14">
                  <c:v>4</c:v>
                </c:pt>
              </c:numCache>
            </c:numRef>
          </c:val>
          <c:extLst>
            <c:ext xmlns:c16="http://schemas.microsoft.com/office/drawing/2014/chart" uri="{C3380CC4-5D6E-409C-BE32-E72D297353CC}">
              <c16:uniqueId val="{00000016-B434-4F0D-9630-0C993DEF9A73}"/>
            </c:ext>
          </c:extLst>
        </c:ser>
        <c:dLbls>
          <c:showLegendKey val="0"/>
          <c:showVal val="0"/>
          <c:showCatName val="0"/>
          <c:showSerName val="0"/>
          <c:showPercent val="0"/>
          <c:showBubbleSize val="0"/>
        </c:dLbls>
        <c:gapWidth val="150"/>
        <c:axId val="1829031743"/>
        <c:axId val="1829036319"/>
      </c:barChart>
      <c:catAx>
        <c:axId val="1829031743"/>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829036319"/>
        <c:crosses val="autoZero"/>
        <c:auto val="1"/>
        <c:lblAlgn val="ctr"/>
        <c:lblOffset val="100"/>
        <c:noMultiLvlLbl val="0"/>
      </c:catAx>
      <c:valAx>
        <c:axId val="1829036319"/>
        <c:scaling>
          <c:orientation val="minMax"/>
        </c:scaling>
        <c:delete val="1"/>
        <c:axPos val="l"/>
        <c:numFmt formatCode="General" sourceLinked="1"/>
        <c:majorTickMark val="out"/>
        <c:minorTickMark val="none"/>
        <c:tickLblPos val="nextTo"/>
        <c:crossAx val="1829031743"/>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[Anexo1. Mapa Riegsos de Gestión 2024.xlsx]Datos 5!TablaDinámica37</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1" i="0" u="none" strike="noStrike" baseline="0">
                <a:effectLst/>
              </a:rPr>
              <a:t>Nivel de exposición de los Riesgos de Gestión Inherentes en los procesos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FF00"/>
          </a:solidFill>
          <a:ln>
            <a:noFill/>
          </a:ln>
          <a:effectLst/>
        </c:spPr>
      </c:pivotFmt>
      <c:pivotFmt>
        <c:idx val="2"/>
        <c:spPr>
          <a:solidFill>
            <a:srgbClr val="FFFF00"/>
          </a:solidFill>
          <a:ln>
            <a:noFill/>
          </a:ln>
          <a:effectLst/>
        </c:spPr>
      </c:pivotFmt>
      <c:pivotFmt>
        <c:idx val="3"/>
        <c:spPr>
          <a:solidFill>
            <a:srgbClr val="FFFF00"/>
          </a:solidFill>
          <a:ln>
            <a:noFill/>
          </a:ln>
          <a:effectLst/>
        </c:spPr>
      </c:pivotFmt>
      <c:pivotFmt>
        <c:idx val="4"/>
        <c:spPr>
          <a:solidFill>
            <a:srgbClr val="FFFF00"/>
          </a:solidFill>
          <a:ln>
            <a:noFill/>
          </a:ln>
          <a:effectLst/>
        </c:spPr>
      </c:pivotFmt>
      <c:pivotFmt>
        <c:idx val="5"/>
        <c:spPr>
          <a:solidFill>
            <a:srgbClr val="FFFF00"/>
          </a:solidFill>
          <a:ln>
            <a:noFill/>
          </a:ln>
          <a:effectLst/>
        </c:spPr>
      </c:pivotFmt>
      <c:pivotFmt>
        <c:idx val="6"/>
        <c:spPr>
          <a:solidFill>
            <a:srgbClr val="FFFF00"/>
          </a:solidFill>
          <a:ln>
            <a:noFill/>
          </a:ln>
          <a:effectLst/>
        </c:spPr>
      </c:pivotFmt>
      <c:pivotFmt>
        <c:idx val="7"/>
        <c:spPr>
          <a:solidFill>
            <a:srgbClr val="FFFF00"/>
          </a:solidFill>
          <a:ln>
            <a:noFill/>
          </a:ln>
          <a:effectLst/>
        </c:spPr>
      </c:pivotFmt>
      <c:pivotFmt>
        <c:idx val="8"/>
        <c:spPr>
          <a:solidFill>
            <a:srgbClr val="FFFF00"/>
          </a:solidFill>
          <a:ln>
            <a:noFill/>
          </a:ln>
          <a:effectLst/>
        </c:spPr>
      </c:pivotFmt>
      <c:pivotFmt>
        <c:idx val="9"/>
        <c:spPr>
          <a:solidFill>
            <a:srgbClr val="FFFF00"/>
          </a:solidFill>
          <a:ln>
            <a:noFill/>
          </a:ln>
          <a:effectLst/>
        </c:spPr>
      </c:pivotFmt>
      <c:pivotFmt>
        <c:idx val="10"/>
        <c:spPr>
          <a:solidFill>
            <a:srgbClr val="C00000"/>
          </a:solidFill>
          <a:ln>
            <a:noFill/>
          </a:ln>
          <a:effectLst/>
        </c:spPr>
      </c:pivotFmt>
      <c:pivotFmt>
        <c:idx val="11"/>
        <c:spPr>
          <a:solidFill>
            <a:srgbClr val="C00000"/>
          </a:solidFill>
          <a:ln>
            <a:noFill/>
          </a:ln>
          <a:effectLst/>
        </c:spPr>
      </c:pivotFmt>
      <c:pivotFmt>
        <c:idx val="12"/>
        <c:spPr>
          <a:solidFill>
            <a:srgbClr val="C00000"/>
          </a:solidFill>
          <a:ln>
            <a:noFill/>
          </a:ln>
          <a:effectLst/>
        </c:spPr>
      </c:pivotFmt>
      <c:pivotFmt>
        <c:idx val="13"/>
        <c:spPr>
          <a:solidFill>
            <a:srgbClr val="C00000"/>
          </a:solidFill>
          <a:ln>
            <a:noFill/>
          </a:ln>
          <a:effectLst/>
        </c:spPr>
      </c:pivotFmt>
      <c:pivotFmt>
        <c:idx val="14"/>
        <c:spPr>
          <a:solidFill>
            <a:srgbClr val="C00000"/>
          </a:solidFill>
          <a:ln>
            <a:noFill/>
          </a:ln>
          <a:effectLst/>
        </c:spPr>
      </c:pivotFmt>
      <c:pivotFmt>
        <c:idx val="15"/>
        <c:spPr>
          <a:solidFill>
            <a:srgbClr val="C00000"/>
          </a:solidFill>
          <a:ln>
            <a:noFill/>
          </a:ln>
          <a:effectLst/>
        </c:spPr>
      </c:pivotFmt>
      <c:pivotFmt>
        <c:idx val="16"/>
        <c:spPr>
          <a:solidFill>
            <a:srgbClr val="C00000"/>
          </a:solidFill>
          <a:ln>
            <a:noFill/>
          </a:ln>
          <a:effectLst/>
        </c:spPr>
      </c:pivotFmt>
      <c:pivotFmt>
        <c:idx val="17"/>
        <c:spPr>
          <a:solidFill>
            <a:srgbClr val="C00000"/>
          </a:solidFill>
          <a:ln>
            <a:noFill/>
          </a:ln>
          <a:effectLst/>
        </c:spPr>
      </c:pivotFmt>
      <c:pivotFmt>
        <c:idx val="18"/>
        <c:spPr>
          <a:solidFill>
            <a:srgbClr val="C00000"/>
          </a:solidFill>
          <a:ln>
            <a:noFill/>
          </a:ln>
          <a:effectLst/>
        </c:spPr>
      </c:pivotFmt>
      <c:pivotFmt>
        <c:idx val="19"/>
        <c:spPr>
          <a:solidFill>
            <a:srgbClr val="C00000"/>
          </a:solidFill>
          <a:ln>
            <a:noFill/>
          </a:ln>
          <a:effectLst/>
        </c:spPr>
      </c:pivotFmt>
      <c:pivotFmt>
        <c:idx val="20"/>
        <c:spPr>
          <a:solidFill>
            <a:srgbClr val="C00000"/>
          </a:solidFill>
          <a:ln>
            <a:noFill/>
          </a:ln>
          <a:effectLst/>
        </c:spPr>
      </c:pivotFmt>
      <c:pivotFmt>
        <c:idx val="21"/>
        <c:spPr>
          <a:solidFill>
            <a:srgbClr val="C00000"/>
          </a:solidFill>
          <a:ln>
            <a:noFill/>
          </a:ln>
          <a:effectLst/>
        </c:spPr>
      </c:pivotFmt>
      <c:pivotFmt>
        <c:idx val="22"/>
        <c:spPr>
          <a:solidFill>
            <a:srgbClr val="C00000"/>
          </a:solidFill>
          <a:ln>
            <a:noFill/>
          </a:ln>
          <a:effectLst/>
        </c:spPr>
      </c:pivotFmt>
      <c:pivotFmt>
        <c:idx val="23"/>
        <c:spPr>
          <a:solidFill>
            <a:srgbClr val="C00000"/>
          </a:solidFill>
          <a:ln>
            <a:noFill/>
          </a:ln>
          <a:effectLst/>
        </c:spPr>
      </c:pivotFmt>
      <c:pivotFmt>
        <c:idx val="24"/>
        <c:spPr>
          <a:solidFill>
            <a:schemeClr val="accent6"/>
          </a:solidFill>
          <a:ln>
            <a:noFill/>
          </a:ln>
          <a:effectLst/>
        </c:spPr>
      </c:pivotFmt>
      <c:pivotFmt>
        <c:idx val="25"/>
        <c:spPr>
          <a:solidFill>
            <a:schemeClr val="accent2"/>
          </a:solidFill>
          <a:ln>
            <a:noFill/>
          </a:ln>
          <a:effectLst/>
        </c:spPr>
      </c:pivotFmt>
      <c:pivotFmt>
        <c:idx val="26"/>
        <c:spPr>
          <a:solidFill>
            <a:schemeClr val="accent2"/>
          </a:solidFill>
          <a:ln>
            <a:noFill/>
          </a:ln>
          <a:effectLst/>
        </c:spPr>
      </c:pivotFmt>
      <c:pivotFmt>
        <c:idx val="27"/>
        <c:spPr>
          <a:solidFill>
            <a:schemeClr val="accent2"/>
          </a:solidFill>
          <a:ln>
            <a:noFill/>
          </a:ln>
          <a:effectLst/>
        </c:spPr>
      </c:pivotFmt>
      <c:pivotFmt>
        <c:idx val="28"/>
        <c:spPr>
          <a:solidFill>
            <a:schemeClr val="accent2"/>
          </a:solidFill>
          <a:ln>
            <a:noFill/>
          </a:ln>
          <a:effectLst/>
        </c:spPr>
      </c:pivotFmt>
      <c:pivotFmt>
        <c:idx val="29"/>
        <c:spPr>
          <a:solidFill>
            <a:schemeClr val="accent2"/>
          </a:solidFill>
          <a:ln>
            <a:noFill/>
          </a:ln>
          <a:effectLst/>
        </c:spPr>
      </c:pivotFmt>
      <c:pivotFmt>
        <c:idx val="30"/>
        <c:spPr>
          <a:solidFill>
            <a:schemeClr val="accent2"/>
          </a:solidFill>
          <a:ln>
            <a:noFill/>
          </a:ln>
          <a:effectLst/>
        </c:spPr>
      </c:pivotFmt>
    </c:pivotFmts>
    <c:plotArea>
      <c:layout/>
      <c:barChart>
        <c:barDir val="bar"/>
        <c:grouping val="clustered"/>
        <c:varyColors val="0"/>
        <c:ser>
          <c:idx val="0"/>
          <c:order val="0"/>
          <c:tx>
            <c:strRef>
              <c:f>'Datos 5'!$L$3</c:f>
              <c:strCache>
                <c:ptCount val="1"/>
                <c:pt idx="0">
                  <c:v>Total</c:v>
                </c:pt>
              </c:strCache>
            </c:strRef>
          </c:tx>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1F-448E-4254-BAB3-3BB512CEFB8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1E-448E-4254-BAB3-3BB512CEFB8B}"/>
              </c:ext>
            </c:extLst>
          </c:dPt>
          <c:dPt>
            <c:idx val="2"/>
            <c:invertIfNegative val="0"/>
            <c:bubble3D val="0"/>
            <c:spPr>
              <a:solidFill>
                <a:schemeClr val="accent2"/>
              </a:solidFill>
              <a:ln>
                <a:noFill/>
              </a:ln>
              <a:effectLst/>
            </c:spPr>
            <c:extLst>
              <c:ext xmlns:c16="http://schemas.microsoft.com/office/drawing/2014/chart" uri="{C3380CC4-5D6E-409C-BE32-E72D297353CC}">
                <c16:uniqueId val="{0000001D-448E-4254-BAB3-3BB512CEFB8B}"/>
              </c:ext>
            </c:extLst>
          </c:dPt>
          <c:dPt>
            <c:idx val="3"/>
            <c:invertIfNegative val="0"/>
            <c:bubble3D val="0"/>
            <c:spPr>
              <a:solidFill>
                <a:schemeClr val="accent2"/>
              </a:solidFill>
              <a:ln>
                <a:noFill/>
              </a:ln>
              <a:effectLst/>
            </c:spPr>
            <c:extLst>
              <c:ext xmlns:c16="http://schemas.microsoft.com/office/drawing/2014/chart" uri="{C3380CC4-5D6E-409C-BE32-E72D297353CC}">
                <c16:uniqueId val="{0000001C-448E-4254-BAB3-3BB512CEFB8B}"/>
              </c:ext>
            </c:extLst>
          </c:dPt>
          <c:dPt>
            <c:idx val="4"/>
            <c:invertIfNegative val="0"/>
            <c:bubble3D val="0"/>
            <c:spPr>
              <a:solidFill>
                <a:schemeClr val="accent2"/>
              </a:solidFill>
              <a:ln>
                <a:noFill/>
              </a:ln>
              <a:effectLst/>
            </c:spPr>
            <c:extLst>
              <c:ext xmlns:c16="http://schemas.microsoft.com/office/drawing/2014/chart" uri="{C3380CC4-5D6E-409C-BE32-E72D297353CC}">
                <c16:uniqueId val="{0000001B-448E-4254-BAB3-3BB512CEFB8B}"/>
              </c:ext>
            </c:extLst>
          </c:dPt>
          <c:dPt>
            <c:idx val="5"/>
            <c:invertIfNegative val="0"/>
            <c:bubble3D val="0"/>
            <c:spPr>
              <a:solidFill>
                <a:schemeClr val="accent2"/>
              </a:solidFill>
              <a:ln>
                <a:noFill/>
              </a:ln>
              <a:effectLst/>
            </c:spPr>
            <c:extLst>
              <c:ext xmlns:c16="http://schemas.microsoft.com/office/drawing/2014/chart" uri="{C3380CC4-5D6E-409C-BE32-E72D297353CC}">
                <c16:uniqueId val="{0000001A-448E-4254-BAB3-3BB512CEFB8B}"/>
              </c:ext>
            </c:extLst>
          </c:dPt>
          <c:dPt>
            <c:idx val="6"/>
            <c:invertIfNegative val="0"/>
            <c:bubble3D val="0"/>
            <c:spPr>
              <a:solidFill>
                <a:schemeClr val="accent6"/>
              </a:solidFill>
              <a:ln>
                <a:noFill/>
              </a:ln>
              <a:effectLst/>
            </c:spPr>
            <c:extLst>
              <c:ext xmlns:c16="http://schemas.microsoft.com/office/drawing/2014/chart" uri="{C3380CC4-5D6E-409C-BE32-E72D297353CC}">
                <c16:uniqueId val="{00000019-448E-4254-BAB3-3BB512CEFB8B}"/>
              </c:ext>
            </c:extLst>
          </c:dPt>
          <c:dPt>
            <c:idx val="7"/>
            <c:invertIfNegative val="0"/>
            <c:bubble3D val="0"/>
            <c:spPr>
              <a:solidFill>
                <a:srgbClr val="C00000"/>
              </a:solidFill>
              <a:ln>
                <a:noFill/>
              </a:ln>
              <a:effectLst/>
            </c:spPr>
            <c:extLst>
              <c:ext xmlns:c16="http://schemas.microsoft.com/office/drawing/2014/chart" uri="{C3380CC4-5D6E-409C-BE32-E72D297353CC}">
                <c16:uniqueId val="{00000018-448E-4254-BAB3-3BB512CEFB8B}"/>
              </c:ext>
            </c:extLst>
          </c:dPt>
          <c:dPt>
            <c:idx val="8"/>
            <c:invertIfNegative val="0"/>
            <c:bubble3D val="0"/>
            <c:spPr>
              <a:solidFill>
                <a:srgbClr val="C00000"/>
              </a:solidFill>
              <a:ln>
                <a:noFill/>
              </a:ln>
              <a:effectLst/>
            </c:spPr>
            <c:extLst>
              <c:ext xmlns:c16="http://schemas.microsoft.com/office/drawing/2014/chart" uri="{C3380CC4-5D6E-409C-BE32-E72D297353CC}">
                <c16:uniqueId val="{00000017-448E-4254-BAB3-3BB512CEFB8B}"/>
              </c:ext>
            </c:extLst>
          </c:dPt>
          <c:dPt>
            <c:idx val="9"/>
            <c:invertIfNegative val="0"/>
            <c:bubble3D val="0"/>
            <c:spPr>
              <a:solidFill>
                <a:srgbClr val="C00000"/>
              </a:solidFill>
              <a:ln>
                <a:noFill/>
              </a:ln>
              <a:effectLst/>
            </c:spPr>
            <c:extLst>
              <c:ext xmlns:c16="http://schemas.microsoft.com/office/drawing/2014/chart" uri="{C3380CC4-5D6E-409C-BE32-E72D297353CC}">
                <c16:uniqueId val="{00000016-448E-4254-BAB3-3BB512CEFB8B}"/>
              </c:ext>
            </c:extLst>
          </c:dPt>
          <c:dPt>
            <c:idx val="10"/>
            <c:invertIfNegative val="0"/>
            <c:bubble3D val="0"/>
            <c:spPr>
              <a:solidFill>
                <a:srgbClr val="C00000"/>
              </a:solidFill>
              <a:ln>
                <a:noFill/>
              </a:ln>
              <a:effectLst/>
            </c:spPr>
            <c:extLst>
              <c:ext xmlns:c16="http://schemas.microsoft.com/office/drawing/2014/chart" uri="{C3380CC4-5D6E-409C-BE32-E72D297353CC}">
                <c16:uniqueId val="{00000015-448E-4254-BAB3-3BB512CEFB8B}"/>
              </c:ext>
            </c:extLst>
          </c:dPt>
          <c:dPt>
            <c:idx val="11"/>
            <c:invertIfNegative val="0"/>
            <c:bubble3D val="0"/>
            <c:spPr>
              <a:solidFill>
                <a:srgbClr val="C00000"/>
              </a:solidFill>
              <a:ln>
                <a:noFill/>
              </a:ln>
              <a:effectLst/>
            </c:spPr>
            <c:extLst>
              <c:ext xmlns:c16="http://schemas.microsoft.com/office/drawing/2014/chart" uri="{C3380CC4-5D6E-409C-BE32-E72D297353CC}">
                <c16:uniqueId val="{00000014-448E-4254-BAB3-3BB512CEFB8B}"/>
              </c:ext>
            </c:extLst>
          </c:dPt>
          <c:dPt>
            <c:idx val="12"/>
            <c:invertIfNegative val="0"/>
            <c:bubble3D val="0"/>
            <c:spPr>
              <a:solidFill>
                <a:srgbClr val="C00000"/>
              </a:solidFill>
              <a:ln>
                <a:noFill/>
              </a:ln>
              <a:effectLst/>
            </c:spPr>
            <c:extLst>
              <c:ext xmlns:c16="http://schemas.microsoft.com/office/drawing/2014/chart" uri="{C3380CC4-5D6E-409C-BE32-E72D297353CC}">
                <c16:uniqueId val="{00000013-448E-4254-BAB3-3BB512CEFB8B}"/>
              </c:ext>
            </c:extLst>
          </c:dPt>
          <c:dPt>
            <c:idx val="13"/>
            <c:invertIfNegative val="0"/>
            <c:bubble3D val="0"/>
            <c:spPr>
              <a:solidFill>
                <a:srgbClr val="C00000"/>
              </a:solidFill>
              <a:ln>
                <a:noFill/>
              </a:ln>
              <a:effectLst/>
            </c:spPr>
            <c:extLst>
              <c:ext xmlns:c16="http://schemas.microsoft.com/office/drawing/2014/chart" uri="{C3380CC4-5D6E-409C-BE32-E72D297353CC}">
                <c16:uniqueId val="{00000012-448E-4254-BAB3-3BB512CEFB8B}"/>
              </c:ext>
            </c:extLst>
          </c:dPt>
          <c:dPt>
            <c:idx val="14"/>
            <c:invertIfNegative val="0"/>
            <c:bubble3D val="0"/>
            <c:spPr>
              <a:solidFill>
                <a:srgbClr val="C00000"/>
              </a:solidFill>
              <a:ln>
                <a:noFill/>
              </a:ln>
              <a:effectLst/>
            </c:spPr>
            <c:extLst>
              <c:ext xmlns:c16="http://schemas.microsoft.com/office/drawing/2014/chart" uri="{C3380CC4-5D6E-409C-BE32-E72D297353CC}">
                <c16:uniqueId val="{00000011-448E-4254-BAB3-3BB512CEFB8B}"/>
              </c:ext>
            </c:extLst>
          </c:dPt>
          <c:dPt>
            <c:idx val="15"/>
            <c:invertIfNegative val="0"/>
            <c:bubble3D val="0"/>
            <c:spPr>
              <a:solidFill>
                <a:srgbClr val="C00000"/>
              </a:solidFill>
              <a:ln>
                <a:noFill/>
              </a:ln>
              <a:effectLst/>
            </c:spPr>
            <c:extLst>
              <c:ext xmlns:c16="http://schemas.microsoft.com/office/drawing/2014/chart" uri="{C3380CC4-5D6E-409C-BE32-E72D297353CC}">
                <c16:uniqueId val="{00000010-448E-4254-BAB3-3BB512CEFB8B}"/>
              </c:ext>
            </c:extLst>
          </c:dPt>
          <c:dPt>
            <c:idx val="16"/>
            <c:invertIfNegative val="0"/>
            <c:bubble3D val="0"/>
            <c:spPr>
              <a:solidFill>
                <a:srgbClr val="C00000"/>
              </a:solidFill>
              <a:ln>
                <a:noFill/>
              </a:ln>
              <a:effectLst/>
            </c:spPr>
            <c:extLst>
              <c:ext xmlns:c16="http://schemas.microsoft.com/office/drawing/2014/chart" uri="{C3380CC4-5D6E-409C-BE32-E72D297353CC}">
                <c16:uniqueId val="{0000000F-448E-4254-BAB3-3BB512CEFB8B}"/>
              </c:ext>
            </c:extLst>
          </c:dPt>
          <c:dPt>
            <c:idx val="17"/>
            <c:invertIfNegative val="0"/>
            <c:bubble3D val="0"/>
            <c:spPr>
              <a:solidFill>
                <a:srgbClr val="C00000"/>
              </a:solidFill>
              <a:ln>
                <a:noFill/>
              </a:ln>
              <a:effectLst/>
            </c:spPr>
            <c:extLst>
              <c:ext xmlns:c16="http://schemas.microsoft.com/office/drawing/2014/chart" uri="{C3380CC4-5D6E-409C-BE32-E72D297353CC}">
                <c16:uniqueId val="{0000000E-448E-4254-BAB3-3BB512CEFB8B}"/>
              </c:ext>
            </c:extLst>
          </c:dPt>
          <c:dPt>
            <c:idx val="18"/>
            <c:invertIfNegative val="0"/>
            <c:bubble3D val="0"/>
            <c:spPr>
              <a:solidFill>
                <a:srgbClr val="C00000"/>
              </a:solidFill>
              <a:ln>
                <a:noFill/>
              </a:ln>
              <a:effectLst/>
            </c:spPr>
            <c:extLst>
              <c:ext xmlns:c16="http://schemas.microsoft.com/office/drawing/2014/chart" uri="{C3380CC4-5D6E-409C-BE32-E72D297353CC}">
                <c16:uniqueId val="{0000000D-448E-4254-BAB3-3BB512CEFB8B}"/>
              </c:ext>
            </c:extLst>
          </c:dPt>
          <c:dPt>
            <c:idx val="19"/>
            <c:invertIfNegative val="0"/>
            <c:bubble3D val="0"/>
            <c:spPr>
              <a:solidFill>
                <a:srgbClr val="C00000"/>
              </a:solidFill>
              <a:ln>
                <a:noFill/>
              </a:ln>
              <a:effectLst/>
            </c:spPr>
            <c:extLst>
              <c:ext xmlns:c16="http://schemas.microsoft.com/office/drawing/2014/chart" uri="{C3380CC4-5D6E-409C-BE32-E72D297353CC}">
                <c16:uniqueId val="{0000000C-448E-4254-BAB3-3BB512CEFB8B}"/>
              </c:ext>
            </c:extLst>
          </c:dPt>
          <c:dPt>
            <c:idx val="20"/>
            <c:invertIfNegative val="0"/>
            <c:bubble3D val="0"/>
            <c:spPr>
              <a:solidFill>
                <a:srgbClr val="C00000"/>
              </a:solidFill>
              <a:ln>
                <a:noFill/>
              </a:ln>
              <a:effectLst/>
            </c:spPr>
            <c:extLst>
              <c:ext xmlns:c16="http://schemas.microsoft.com/office/drawing/2014/chart" uri="{C3380CC4-5D6E-409C-BE32-E72D297353CC}">
                <c16:uniqueId val="{0000000B-448E-4254-BAB3-3BB512CEFB8B}"/>
              </c:ext>
            </c:extLst>
          </c:dPt>
          <c:dPt>
            <c:idx val="21"/>
            <c:invertIfNegative val="0"/>
            <c:bubble3D val="0"/>
            <c:spPr>
              <a:solidFill>
                <a:srgbClr val="FFFF00"/>
              </a:solidFill>
              <a:ln>
                <a:noFill/>
              </a:ln>
              <a:effectLst/>
            </c:spPr>
            <c:extLst>
              <c:ext xmlns:c16="http://schemas.microsoft.com/office/drawing/2014/chart" uri="{C3380CC4-5D6E-409C-BE32-E72D297353CC}">
                <c16:uniqueId val="{0000000A-448E-4254-BAB3-3BB512CEFB8B}"/>
              </c:ext>
            </c:extLst>
          </c:dPt>
          <c:dPt>
            <c:idx val="22"/>
            <c:invertIfNegative val="0"/>
            <c:bubble3D val="0"/>
            <c:spPr>
              <a:solidFill>
                <a:srgbClr val="FFFF00"/>
              </a:solidFill>
              <a:ln>
                <a:noFill/>
              </a:ln>
              <a:effectLst/>
            </c:spPr>
            <c:extLst>
              <c:ext xmlns:c16="http://schemas.microsoft.com/office/drawing/2014/chart" uri="{C3380CC4-5D6E-409C-BE32-E72D297353CC}">
                <c16:uniqueId val="{00000009-448E-4254-BAB3-3BB512CEFB8B}"/>
              </c:ext>
            </c:extLst>
          </c:dPt>
          <c:dPt>
            <c:idx val="23"/>
            <c:invertIfNegative val="0"/>
            <c:bubble3D val="0"/>
            <c:spPr>
              <a:solidFill>
                <a:srgbClr val="FFFF00"/>
              </a:solidFill>
              <a:ln>
                <a:noFill/>
              </a:ln>
              <a:effectLst/>
            </c:spPr>
            <c:extLst>
              <c:ext xmlns:c16="http://schemas.microsoft.com/office/drawing/2014/chart" uri="{C3380CC4-5D6E-409C-BE32-E72D297353CC}">
                <c16:uniqueId val="{00000008-448E-4254-BAB3-3BB512CEFB8B}"/>
              </c:ext>
            </c:extLst>
          </c:dPt>
          <c:dPt>
            <c:idx val="24"/>
            <c:invertIfNegative val="0"/>
            <c:bubble3D val="0"/>
            <c:spPr>
              <a:solidFill>
                <a:srgbClr val="FFFF00"/>
              </a:solidFill>
              <a:ln>
                <a:noFill/>
              </a:ln>
              <a:effectLst/>
            </c:spPr>
            <c:extLst>
              <c:ext xmlns:c16="http://schemas.microsoft.com/office/drawing/2014/chart" uri="{C3380CC4-5D6E-409C-BE32-E72D297353CC}">
                <c16:uniqueId val="{00000007-448E-4254-BAB3-3BB512CEFB8B}"/>
              </c:ext>
            </c:extLst>
          </c:dPt>
          <c:dPt>
            <c:idx val="25"/>
            <c:invertIfNegative val="0"/>
            <c:bubble3D val="0"/>
            <c:spPr>
              <a:solidFill>
                <a:srgbClr val="FFFF00"/>
              </a:solidFill>
              <a:ln>
                <a:noFill/>
              </a:ln>
              <a:effectLst/>
            </c:spPr>
            <c:extLst>
              <c:ext xmlns:c16="http://schemas.microsoft.com/office/drawing/2014/chart" uri="{C3380CC4-5D6E-409C-BE32-E72D297353CC}">
                <c16:uniqueId val="{00000006-448E-4254-BAB3-3BB512CEFB8B}"/>
              </c:ext>
            </c:extLst>
          </c:dPt>
          <c:dPt>
            <c:idx val="26"/>
            <c:invertIfNegative val="0"/>
            <c:bubble3D val="0"/>
            <c:spPr>
              <a:solidFill>
                <a:srgbClr val="FFFF00"/>
              </a:solidFill>
              <a:ln>
                <a:noFill/>
              </a:ln>
              <a:effectLst/>
            </c:spPr>
            <c:extLst>
              <c:ext xmlns:c16="http://schemas.microsoft.com/office/drawing/2014/chart" uri="{C3380CC4-5D6E-409C-BE32-E72D297353CC}">
                <c16:uniqueId val="{00000005-448E-4254-BAB3-3BB512CEFB8B}"/>
              </c:ext>
            </c:extLst>
          </c:dPt>
          <c:dPt>
            <c:idx val="27"/>
            <c:invertIfNegative val="0"/>
            <c:bubble3D val="0"/>
            <c:spPr>
              <a:solidFill>
                <a:srgbClr val="FFFF00"/>
              </a:solidFill>
              <a:ln>
                <a:noFill/>
              </a:ln>
              <a:effectLst/>
            </c:spPr>
            <c:extLst>
              <c:ext xmlns:c16="http://schemas.microsoft.com/office/drawing/2014/chart" uri="{C3380CC4-5D6E-409C-BE32-E72D297353CC}">
                <c16:uniqueId val="{00000004-448E-4254-BAB3-3BB512CEFB8B}"/>
              </c:ext>
            </c:extLst>
          </c:dPt>
          <c:dPt>
            <c:idx val="28"/>
            <c:invertIfNegative val="0"/>
            <c:bubble3D val="0"/>
            <c:spPr>
              <a:solidFill>
                <a:srgbClr val="FFFF00"/>
              </a:solidFill>
              <a:ln>
                <a:noFill/>
              </a:ln>
              <a:effectLst/>
            </c:spPr>
            <c:extLst>
              <c:ext xmlns:c16="http://schemas.microsoft.com/office/drawing/2014/chart" uri="{C3380CC4-5D6E-409C-BE32-E72D297353CC}">
                <c16:uniqueId val="{00000003-448E-4254-BAB3-3BB512CEFB8B}"/>
              </c:ext>
            </c:extLst>
          </c:dPt>
          <c:dPt>
            <c:idx val="29"/>
            <c:invertIfNegative val="0"/>
            <c:bubble3D val="0"/>
            <c:spPr>
              <a:solidFill>
                <a:srgbClr val="FFFF00"/>
              </a:solidFill>
              <a:ln>
                <a:noFill/>
              </a:ln>
              <a:effectLst/>
            </c:spPr>
            <c:extLst>
              <c:ext xmlns:c16="http://schemas.microsoft.com/office/drawing/2014/chart" uri="{C3380CC4-5D6E-409C-BE32-E72D297353CC}">
                <c16:uniqueId val="{00000002-448E-4254-BAB3-3BB512CEFB8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'Datos 5'!$K$4:$K$38</c:f>
              <c:multiLvlStrCache>
                <c:ptCount val="30"/>
                <c:lvl>
                  <c:pt idx="0">
                    <c:v>ADMINISTRACIÓN DE BIENES Y SERVICIOS</c:v>
                  </c:pt>
                  <c:pt idx="1">
                    <c:v>COMUNICACIÓN Y GESTIÓN CON GRUPOS DE INTERÉS</c:v>
                  </c:pt>
                  <c:pt idx="2">
                    <c:v>GESTIÓN DE LA INFORMACIÓN</c:v>
                  </c:pt>
                  <c:pt idx="3">
                    <c:v>GESTIÓN FINANCIERA</c:v>
                  </c:pt>
                  <c:pt idx="4">
                    <c:v>INTELIGENCIA DE LA INFORMACIÓN</c:v>
                  </c:pt>
                  <c:pt idx="5">
                    <c:v>SEGURIDAD JURÍDICA SOBRE LA TITULARIDAD DE LA TIERRA Y LOS TERRITORIOS</c:v>
                  </c:pt>
                  <c:pt idx="6">
                    <c:v>ADMINISTRACIÓN DE BIENES Y SERVICIOS</c:v>
                  </c:pt>
                  <c:pt idx="7">
                    <c:v>ACCESO A LA PROPIEDAD DE LA TIERRA Y LOS TERRITORIOS</c:v>
                  </c:pt>
                  <c:pt idx="8">
                    <c:v>ADMINISTRACIÓN DE BIENES Y SERVICIOS</c:v>
                  </c:pt>
                  <c:pt idx="9">
                    <c:v>ADMINISTRACIÓN DE TIERRAS</c:v>
                  </c:pt>
                  <c:pt idx="10">
                    <c:v>APOYO JURÍDICO</c:v>
                  </c:pt>
                  <c:pt idx="11">
                    <c:v>COMUNICACIÓN Y GESTIÓN CON GRUPOS DE INTERÉS</c:v>
                  </c:pt>
                  <c:pt idx="12">
                    <c:v>DIRECCIONAMIENTO ESTRATÉGICO</c:v>
                  </c:pt>
                  <c:pt idx="13">
                    <c:v>GESTIÓN DE LA INFORMACIÓN</c:v>
                  </c:pt>
                  <c:pt idx="14">
                    <c:v>GESTIÓN DEL MODELO DE ATENCIÓN</c:v>
                  </c:pt>
                  <c:pt idx="15">
                    <c:v>GESTIÓN DEL TALENTO HUMANO</c:v>
                  </c:pt>
                  <c:pt idx="16">
                    <c:v>GESTIÓN FINANCIERA</c:v>
                  </c:pt>
                  <c:pt idx="17">
                    <c:v>INTELIGENCIA DE LA INFORMACIÓN</c:v>
                  </c:pt>
                  <c:pt idx="18">
                    <c:v>PLANIFICACIÓN DEL ORDENAMIENTO SOCIAL DE LA PROPIEDAD</c:v>
                  </c:pt>
                  <c:pt idx="19">
                    <c:v>SEGUIMIENTO, EVALUACIÓN Y MEJORA</c:v>
                  </c:pt>
                  <c:pt idx="20">
                    <c:v>SEGURIDAD JURÍDICA SOBRE LA TITULARIDAD DE LA TIERRA Y LOS TERRITORIOS</c:v>
                  </c:pt>
                  <c:pt idx="21">
                    <c:v>ACCESO A LA PROPIEDAD DE LA TIERRA Y LOS TERRITORIOS</c:v>
                  </c:pt>
                  <c:pt idx="22">
                    <c:v>ADMINISTRACIÓN DE BIENES Y SERVICIOS</c:v>
                  </c:pt>
                  <c:pt idx="23">
                    <c:v>ADQUISICIÓN DE BIENES Y SERVICIOS</c:v>
                  </c:pt>
                  <c:pt idx="24">
                    <c:v>DIRECCIONAMIENTO ESTRATÉGICO</c:v>
                  </c:pt>
                  <c:pt idx="25">
                    <c:v>GESTIÓN DEL TALENTO HUMANO</c:v>
                  </c:pt>
                  <c:pt idx="26">
                    <c:v>GESTIÓN FINANCIERA</c:v>
                  </c:pt>
                  <c:pt idx="27">
                    <c:v>INTELIGENCIA DE LA INFORMACIÓN</c:v>
                  </c:pt>
                  <c:pt idx="28">
                    <c:v>SEGUIMIENTO, EVALUACIÓN Y MEJORA</c:v>
                  </c:pt>
                  <c:pt idx="29">
                    <c:v>SEGURIDAD JURÍDICA SOBRE LA TITULARIDAD DE LA TIERRA Y LOS TERRITORIOS</c:v>
                  </c:pt>
                </c:lvl>
                <c:lvl>
                  <c:pt idx="0">
                    <c:v>Alto</c:v>
                  </c:pt>
                  <c:pt idx="6">
                    <c:v>Bajo</c:v>
                  </c:pt>
                  <c:pt idx="7">
                    <c:v>Extremo</c:v>
                  </c:pt>
                  <c:pt idx="21">
                    <c:v>Moderado</c:v>
                  </c:pt>
                </c:lvl>
              </c:multiLvlStrCache>
            </c:multiLvlStrRef>
          </c:cat>
          <c:val>
            <c:numRef>
              <c:f>'Datos 5'!$L$4:$L$38</c:f>
              <c:numCache>
                <c:formatCode>General</c:formatCode>
                <c:ptCount val="30"/>
                <c:pt idx="0">
                  <c:v>5</c:v>
                </c:pt>
                <c:pt idx="1">
                  <c:v>1</c:v>
                </c:pt>
                <c:pt idx="2">
                  <c:v>2</c:v>
                </c:pt>
                <c:pt idx="3">
                  <c:v>1</c:v>
                </c:pt>
                <c:pt idx="4">
                  <c:v>2</c:v>
                </c:pt>
                <c:pt idx="5">
                  <c:v>2</c:v>
                </c:pt>
                <c:pt idx="6">
                  <c:v>2</c:v>
                </c:pt>
                <c:pt idx="7">
                  <c:v>9</c:v>
                </c:pt>
                <c:pt idx="8">
                  <c:v>1</c:v>
                </c:pt>
                <c:pt idx="9">
                  <c:v>2</c:v>
                </c:pt>
                <c:pt idx="10">
                  <c:v>3</c:v>
                </c:pt>
                <c:pt idx="11">
                  <c:v>3</c:v>
                </c:pt>
                <c:pt idx="12">
                  <c:v>2</c:v>
                </c:pt>
                <c:pt idx="13">
                  <c:v>3</c:v>
                </c:pt>
                <c:pt idx="14">
                  <c:v>2</c:v>
                </c:pt>
                <c:pt idx="15">
                  <c:v>1</c:v>
                </c:pt>
                <c:pt idx="16">
                  <c:v>2</c:v>
                </c:pt>
                <c:pt idx="17">
                  <c:v>2</c:v>
                </c:pt>
                <c:pt idx="18">
                  <c:v>4</c:v>
                </c:pt>
                <c:pt idx="19">
                  <c:v>2</c:v>
                </c:pt>
                <c:pt idx="20">
                  <c:v>1</c:v>
                </c:pt>
                <c:pt idx="21">
                  <c:v>1</c:v>
                </c:pt>
                <c:pt idx="22">
                  <c:v>2</c:v>
                </c:pt>
                <c:pt idx="23">
                  <c:v>2</c:v>
                </c:pt>
                <c:pt idx="24">
                  <c:v>3</c:v>
                </c:pt>
                <c:pt idx="25">
                  <c:v>4</c:v>
                </c:pt>
                <c:pt idx="26">
                  <c:v>5</c:v>
                </c:pt>
                <c:pt idx="27">
                  <c:v>1</c:v>
                </c:pt>
                <c:pt idx="28">
                  <c:v>3</c:v>
                </c:pt>
                <c:pt idx="29">
                  <c:v>1</c:v>
                </c:pt>
              </c:numCache>
            </c:numRef>
          </c:val>
          <c:extLst>
            <c:ext xmlns:c16="http://schemas.microsoft.com/office/drawing/2014/chart" uri="{C3380CC4-5D6E-409C-BE32-E72D297353CC}">
              <c16:uniqueId val="{00000000-448E-4254-BAB3-3BB512CEFB8B}"/>
            </c:ext>
          </c:extLst>
        </c:ser>
        <c:dLbls>
          <c:showLegendKey val="0"/>
          <c:showVal val="0"/>
          <c:showCatName val="0"/>
          <c:showSerName val="0"/>
          <c:showPercent val="0"/>
          <c:showBubbleSize val="0"/>
        </c:dLbls>
        <c:gapWidth val="182"/>
        <c:axId val="1827181983"/>
        <c:axId val="1827180735"/>
      </c:barChart>
      <c:catAx>
        <c:axId val="18271819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27180735"/>
        <c:crosses val="autoZero"/>
        <c:auto val="1"/>
        <c:lblAlgn val="ctr"/>
        <c:lblOffset val="100"/>
        <c:noMultiLvlLbl val="0"/>
      </c:catAx>
      <c:valAx>
        <c:axId val="1827180735"/>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27181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[Anexo1. Mapa Riegsos de Gestión 2024.xlsx]Datos 5!TablaDinámica38</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800" b="1" i="0" baseline="0">
                <a:effectLst/>
              </a:rPr>
              <a:t>Nivel de exposición de los Riesgos de Gestión Residual en los procesos</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C0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FFFF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'Datos 5'!$L$84:$L$85</c:f>
              <c:strCache>
                <c:ptCount val="1"/>
                <c:pt idx="0">
                  <c:v>Alto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 5'!$K$86:$K$101</c:f>
              <c:strCache>
                <c:ptCount val="15"/>
                <c:pt idx="0">
                  <c:v>ACCESO A LA PROPIEDAD DE LA TIERRA Y LOS TERRITORIOS</c:v>
                </c:pt>
                <c:pt idx="1">
                  <c:v>ADMINISTRACIÓN DE BIENES Y SERVICIOS</c:v>
                </c:pt>
                <c:pt idx="2">
                  <c:v>ADMINISTRACIÓN DE TIERRAS</c:v>
                </c:pt>
                <c:pt idx="3">
                  <c:v>ADQUISICIÓN DE BIENES Y SERVICIOS</c:v>
                </c:pt>
                <c:pt idx="4">
                  <c:v>APOYO JURÍDICO</c:v>
                </c:pt>
                <c:pt idx="5">
                  <c:v>COMUNICACIÓN Y GESTIÓN CON GRUPOS DE INTERÉS</c:v>
                </c:pt>
                <c:pt idx="6">
                  <c:v>DIRECCIONAMIENTO ESTRATÉGICO</c:v>
                </c:pt>
                <c:pt idx="7">
                  <c:v>GESTIÓN DE LA INFORMACIÓN</c:v>
                </c:pt>
                <c:pt idx="8">
                  <c:v>GESTIÓN DEL MODELO DE ATENCIÓN</c:v>
                </c:pt>
                <c:pt idx="9">
                  <c:v>GESTIÓN DEL TALENTO HUMANO</c:v>
                </c:pt>
                <c:pt idx="10">
                  <c:v>GESTIÓN FINANCIERA</c:v>
                </c:pt>
                <c:pt idx="11">
                  <c:v>INTELIGENCIA DE LA INFORMACIÓN</c:v>
                </c:pt>
                <c:pt idx="12">
                  <c:v>PLANIFICACIÓN DEL ORDENAMIENTO SOCIAL DE LA PROPIEDAD</c:v>
                </c:pt>
                <c:pt idx="13">
                  <c:v>SEGUIMIENTO, EVALUACIÓN Y MEJORA</c:v>
                </c:pt>
                <c:pt idx="14">
                  <c:v>SEGURIDAD JURÍDICA SOBRE LA TITULARIDAD DE LA TIERRA Y LOS TERRITORIOS</c:v>
                </c:pt>
              </c:strCache>
            </c:strRef>
          </c:cat>
          <c:val>
            <c:numRef>
              <c:f>'Datos 5'!$L$86:$L$101</c:f>
              <c:numCache>
                <c:formatCode>General</c:formatCode>
                <c:ptCount val="15"/>
                <c:pt idx="0">
                  <c:v>4</c:v>
                </c:pt>
                <c:pt idx="1">
                  <c:v>3</c:v>
                </c:pt>
                <c:pt idx="2">
                  <c:v>1</c:v>
                </c:pt>
                <c:pt idx="5">
                  <c:v>1</c:v>
                </c:pt>
                <c:pt idx="8">
                  <c:v>1</c:v>
                </c:pt>
                <c:pt idx="10">
                  <c:v>1</c:v>
                </c:pt>
                <c:pt idx="11">
                  <c:v>3</c:v>
                </c:pt>
                <c:pt idx="12">
                  <c:v>1</c:v>
                </c:pt>
                <c:pt idx="13">
                  <c:v>1</c:v>
                </c:pt>
                <c:pt idx="14">
                  <c:v>2</c:v>
                </c:pt>
              </c:numCache>
            </c:numRef>
          </c:val>
          <c:extLst>
            <c:ext xmlns:c16="http://schemas.microsoft.com/office/drawing/2014/chart" uri="{C3380CC4-5D6E-409C-BE32-E72D297353CC}">
              <c16:uniqueId val="{00000000-51F3-422A-AEB0-227A416A71CA}"/>
            </c:ext>
          </c:extLst>
        </c:ser>
        <c:ser>
          <c:idx val="1"/>
          <c:order val="1"/>
          <c:tx>
            <c:strRef>
              <c:f>'Datos 5'!$M$84:$M$85</c:f>
              <c:strCache>
                <c:ptCount val="1"/>
                <c:pt idx="0">
                  <c:v>Bajo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 5'!$K$86:$K$101</c:f>
              <c:strCache>
                <c:ptCount val="15"/>
                <c:pt idx="0">
                  <c:v>ACCESO A LA PROPIEDAD DE LA TIERRA Y LOS TERRITORIOS</c:v>
                </c:pt>
                <c:pt idx="1">
                  <c:v>ADMINISTRACIÓN DE BIENES Y SERVICIOS</c:v>
                </c:pt>
                <c:pt idx="2">
                  <c:v>ADMINISTRACIÓN DE TIERRAS</c:v>
                </c:pt>
                <c:pt idx="3">
                  <c:v>ADQUISICIÓN DE BIENES Y SERVICIOS</c:v>
                </c:pt>
                <c:pt idx="4">
                  <c:v>APOYO JURÍDICO</c:v>
                </c:pt>
                <c:pt idx="5">
                  <c:v>COMUNICACIÓN Y GESTIÓN CON GRUPOS DE INTERÉS</c:v>
                </c:pt>
                <c:pt idx="6">
                  <c:v>DIRECCIONAMIENTO ESTRATÉGICO</c:v>
                </c:pt>
                <c:pt idx="7">
                  <c:v>GESTIÓN DE LA INFORMACIÓN</c:v>
                </c:pt>
                <c:pt idx="8">
                  <c:v>GESTIÓN DEL MODELO DE ATENCIÓN</c:v>
                </c:pt>
                <c:pt idx="9">
                  <c:v>GESTIÓN DEL TALENTO HUMANO</c:v>
                </c:pt>
                <c:pt idx="10">
                  <c:v>GESTIÓN FINANCIERA</c:v>
                </c:pt>
                <c:pt idx="11">
                  <c:v>INTELIGENCIA DE LA INFORMACIÓN</c:v>
                </c:pt>
                <c:pt idx="12">
                  <c:v>PLANIFICACIÓN DEL ORDENAMIENTO SOCIAL DE LA PROPIEDAD</c:v>
                </c:pt>
                <c:pt idx="13">
                  <c:v>SEGUIMIENTO, EVALUACIÓN Y MEJORA</c:v>
                </c:pt>
                <c:pt idx="14">
                  <c:v>SEGURIDAD JURÍDICA SOBRE LA TITULARIDAD DE LA TIERRA Y LOS TERRITORIOS</c:v>
                </c:pt>
              </c:strCache>
            </c:strRef>
          </c:cat>
          <c:val>
            <c:numRef>
              <c:f>'Datos 5'!$M$86:$M$101</c:f>
              <c:numCache>
                <c:formatCode>General</c:formatCode>
                <c:ptCount val="15"/>
                <c:pt idx="1">
                  <c:v>2</c:v>
                </c:pt>
                <c:pt idx="10">
                  <c:v>1</c:v>
                </c:pt>
              </c:numCache>
            </c:numRef>
          </c:val>
          <c:extLst>
            <c:ext xmlns:c16="http://schemas.microsoft.com/office/drawing/2014/chart" uri="{C3380CC4-5D6E-409C-BE32-E72D297353CC}">
              <c16:uniqueId val="{00000001-51F3-422A-AEB0-227A416A71CA}"/>
            </c:ext>
          </c:extLst>
        </c:ser>
        <c:ser>
          <c:idx val="2"/>
          <c:order val="2"/>
          <c:tx>
            <c:strRef>
              <c:f>'Datos 5'!$N$84:$N$85</c:f>
              <c:strCache>
                <c:ptCount val="1"/>
                <c:pt idx="0">
                  <c:v>Extremo</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 5'!$K$86:$K$101</c:f>
              <c:strCache>
                <c:ptCount val="15"/>
                <c:pt idx="0">
                  <c:v>ACCESO A LA PROPIEDAD DE LA TIERRA Y LOS TERRITORIOS</c:v>
                </c:pt>
                <c:pt idx="1">
                  <c:v>ADMINISTRACIÓN DE BIENES Y SERVICIOS</c:v>
                </c:pt>
                <c:pt idx="2">
                  <c:v>ADMINISTRACIÓN DE TIERRAS</c:v>
                </c:pt>
                <c:pt idx="3">
                  <c:v>ADQUISICIÓN DE BIENES Y SERVICIOS</c:v>
                </c:pt>
                <c:pt idx="4">
                  <c:v>APOYO JURÍDICO</c:v>
                </c:pt>
                <c:pt idx="5">
                  <c:v>COMUNICACIÓN Y GESTIÓN CON GRUPOS DE INTERÉS</c:v>
                </c:pt>
                <c:pt idx="6">
                  <c:v>DIRECCIONAMIENTO ESTRATÉGICO</c:v>
                </c:pt>
                <c:pt idx="7">
                  <c:v>GESTIÓN DE LA INFORMACIÓN</c:v>
                </c:pt>
                <c:pt idx="8">
                  <c:v>GESTIÓN DEL MODELO DE ATENCIÓN</c:v>
                </c:pt>
                <c:pt idx="9">
                  <c:v>GESTIÓN DEL TALENTO HUMANO</c:v>
                </c:pt>
                <c:pt idx="10">
                  <c:v>GESTIÓN FINANCIERA</c:v>
                </c:pt>
                <c:pt idx="11">
                  <c:v>INTELIGENCIA DE LA INFORMACIÓN</c:v>
                </c:pt>
                <c:pt idx="12">
                  <c:v>PLANIFICACIÓN DEL ORDENAMIENTO SOCIAL DE LA PROPIEDAD</c:v>
                </c:pt>
                <c:pt idx="13">
                  <c:v>SEGUIMIENTO, EVALUACIÓN Y MEJORA</c:v>
                </c:pt>
                <c:pt idx="14">
                  <c:v>SEGURIDAD JURÍDICA SOBRE LA TITULARIDAD DE LA TIERRA Y LOS TERRITORIOS</c:v>
                </c:pt>
              </c:strCache>
            </c:strRef>
          </c:cat>
          <c:val>
            <c:numRef>
              <c:f>'Datos 5'!$N$86:$N$101</c:f>
              <c:numCache>
                <c:formatCode>General</c:formatCode>
                <c:ptCount val="15"/>
                <c:pt idx="0">
                  <c:v>5</c:v>
                </c:pt>
                <c:pt idx="2">
                  <c:v>1</c:v>
                </c:pt>
                <c:pt idx="4">
                  <c:v>3</c:v>
                </c:pt>
                <c:pt idx="5">
                  <c:v>2</c:v>
                </c:pt>
                <c:pt idx="6">
                  <c:v>2</c:v>
                </c:pt>
                <c:pt idx="7">
                  <c:v>3</c:v>
                </c:pt>
                <c:pt idx="8">
                  <c:v>1</c:v>
                </c:pt>
                <c:pt idx="9">
                  <c:v>1</c:v>
                </c:pt>
                <c:pt idx="10">
                  <c:v>1</c:v>
                </c:pt>
                <c:pt idx="12">
                  <c:v>3</c:v>
                </c:pt>
                <c:pt idx="13">
                  <c:v>1</c:v>
                </c:pt>
                <c:pt idx="14">
                  <c:v>1</c:v>
                </c:pt>
              </c:numCache>
            </c:numRef>
          </c:val>
          <c:extLst>
            <c:ext xmlns:c16="http://schemas.microsoft.com/office/drawing/2014/chart" uri="{C3380CC4-5D6E-409C-BE32-E72D297353CC}">
              <c16:uniqueId val="{00000002-51F3-422A-AEB0-227A416A71CA}"/>
            </c:ext>
          </c:extLst>
        </c:ser>
        <c:ser>
          <c:idx val="3"/>
          <c:order val="3"/>
          <c:tx>
            <c:strRef>
              <c:f>'Datos 5'!$O$84:$O$85</c:f>
              <c:strCache>
                <c:ptCount val="1"/>
                <c:pt idx="0">
                  <c:v>Moderado</c:v>
                </c:pt>
              </c:strCache>
            </c:strRef>
          </c:tx>
          <c:spPr>
            <a:solidFill>
              <a:srgbClr val="FFF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 5'!$K$86:$K$101</c:f>
              <c:strCache>
                <c:ptCount val="15"/>
                <c:pt idx="0">
                  <c:v>ACCESO A LA PROPIEDAD DE LA TIERRA Y LOS TERRITORIOS</c:v>
                </c:pt>
                <c:pt idx="1">
                  <c:v>ADMINISTRACIÓN DE BIENES Y SERVICIOS</c:v>
                </c:pt>
                <c:pt idx="2">
                  <c:v>ADMINISTRACIÓN DE TIERRAS</c:v>
                </c:pt>
                <c:pt idx="3">
                  <c:v>ADQUISICIÓN DE BIENES Y SERVICIOS</c:v>
                </c:pt>
                <c:pt idx="4">
                  <c:v>APOYO JURÍDICO</c:v>
                </c:pt>
                <c:pt idx="5">
                  <c:v>COMUNICACIÓN Y GESTIÓN CON GRUPOS DE INTERÉS</c:v>
                </c:pt>
                <c:pt idx="6">
                  <c:v>DIRECCIONAMIENTO ESTRATÉGICO</c:v>
                </c:pt>
                <c:pt idx="7">
                  <c:v>GESTIÓN DE LA INFORMACIÓN</c:v>
                </c:pt>
                <c:pt idx="8">
                  <c:v>GESTIÓN DEL MODELO DE ATENCIÓN</c:v>
                </c:pt>
                <c:pt idx="9">
                  <c:v>GESTIÓN DEL TALENTO HUMANO</c:v>
                </c:pt>
                <c:pt idx="10">
                  <c:v>GESTIÓN FINANCIERA</c:v>
                </c:pt>
                <c:pt idx="11">
                  <c:v>INTELIGENCIA DE LA INFORMACIÓN</c:v>
                </c:pt>
                <c:pt idx="12">
                  <c:v>PLANIFICACIÓN DEL ORDENAMIENTO SOCIAL DE LA PROPIEDAD</c:v>
                </c:pt>
                <c:pt idx="13">
                  <c:v>SEGUIMIENTO, EVALUACIÓN Y MEJORA</c:v>
                </c:pt>
                <c:pt idx="14">
                  <c:v>SEGURIDAD JURÍDICA SOBRE LA TITULARIDAD DE LA TIERRA Y LOS TERRITORIOS</c:v>
                </c:pt>
              </c:strCache>
            </c:strRef>
          </c:cat>
          <c:val>
            <c:numRef>
              <c:f>'Datos 5'!$O$86:$O$101</c:f>
              <c:numCache>
                <c:formatCode>General</c:formatCode>
                <c:ptCount val="15"/>
                <c:pt idx="0">
                  <c:v>1</c:v>
                </c:pt>
                <c:pt idx="1">
                  <c:v>5</c:v>
                </c:pt>
                <c:pt idx="3">
                  <c:v>2</c:v>
                </c:pt>
                <c:pt idx="5">
                  <c:v>1</c:v>
                </c:pt>
                <c:pt idx="6">
                  <c:v>3</c:v>
                </c:pt>
                <c:pt idx="7">
                  <c:v>2</c:v>
                </c:pt>
                <c:pt idx="9">
                  <c:v>4</c:v>
                </c:pt>
                <c:pt idx="10">
                  <c:v>5</c:v>
                </c:pt>
                <c:pt idx="11">
                  <c:v>2</c:v>
                </c:pt>
                <c:pt idx="13">
                  <c:v>3</c:v>
                </c:pt>
                <c:pt idx="14">
                  <c:v>1</c:v>
                </c:pt>
              </c:numCache>
            </c:numRef>
          </c:val>
          <c:extLst>
            <c:ext xmlns:c16="http://schemas.microsoft.com/office/drawing/2014/chart" uri="{C3380CC4-5D6E-409C-BE32-E72D297353CC}">
              <c16:uniqueId val="{00000003-51F3-422A-AEB0-227A416A71CA}"/>
            </c:ext>
          </c:extLst>
        </c:ser>
        <c:dLbls>
          <c:showLegendKey val="0"/>
          <c:showVal val="0"/>
          <c:showCatName val="0"/>
          <c:showSerName val="0"/>
          <c:showPercent val="0"/>
          <c:showBubbleSize val="0"/>
        </c:dLbls>
        <c:gapWidth val="182"/>
        <c:axId val="1728003215"/>
        <c:axId val="1728005295"/>
      </c:barChart>
      <c:catAx>
        <c:axId val="172800321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8005295"/>
        <c:crosses val="autoZero"/>
        <c:auto val="1"/>
        <c:lblAlgn val="ctr"/>
        <c:lblOffset val="100"/>
        <c:noMultiLvlLbl val="0"/>
      </c:catAx>
      <c:valAx>
        <c:axId val="1728005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80032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312964</xdr:colOff>
      <xdr:row>2</xdr:row>
      <xdr:rowOff>98652</xdr:rowOff>
    </xdr:from>
    <xdr:to>
      <xdr:col>2</xdr:col>
      <xdr:colOff>1006928</xdr:colOff>
      <xdr:row>4</xdr:row>
      <xdr:rowOff>326572</xdr:rowOff>
    </xdr:to>
    <xdr:pic>
      <xdr:nvPicPr>
        <xdr:cNvPr id="4" name="Imagen 3">
          <a:extLst>
            <a:ext uri="{FF2B5EF4-FFF2-40B4-BE49-F238E27FC236}">
              <a16:creationId xmlns:a16="http://schemas.microsoft.com/office/drawing/2014/main" id="{19B294F8-DA3E-4DDC-840A-C1D7B08CB6F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82120" y="479652"/>
          <a:ext cx="1884589" cy="1085170"/>
        </a:xfrm>
        <a:prstGeom prst="rect">
          <a:avLst/>
        </a:prstGeom>
      </xdr:spPr>
    </xdr:pic>
    <xdr:clientData/>
  </xdr:twoCellAnchor>
  <xdr:twoCellAnchor editAs="oneCell">
    <xdr:from>
      <xdr:col>7</xdr:col>
      <xdr:colOff>1488282</xdr:colOff>
      <xdr:row>60</xdr:row>
      <xdr:rowOff>95250</xdr:rowOff>
    </xdr:from>
    <xdr:to>
      <xdr:col>11</xdr:col>
      <xdr:colOff>792957</xdr:colOff>
      <xdr:row>65</xdr:row>
      <xdr:rowOff>107309</xdr:rowOff>
    </xdr:to>
    <xdr:pic>
      <xdr:nvPicPr>
        <xdr:cNvPr id="2" name="Imagen 1" descr="logo">
          <a:extLst>
            <a:ext uri="{FF2B5EF4-FFF2-40B4-BE49-F238E27FC236}">
              <a16:creationId xmlns:a16="http://schemas.microsoft.com/office/drawing/2014/main" id="{25459D84-BC2A-445D-8495-5B9E17EDAB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06188" y="41624250"/>
          <a:ext cx="5591175" cy="9645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186419</xdr:colOff>
      <xdr:row>1</xdr:row>
      <xdr:rowOff>73479</xdr:rowOff>
    </xdr:from>
    <xdr:to>
      <xdr:col>1</xdr:col>
      <xdr:colOff>2077812</xdr:colOff>
      <xdr:row>3</xdr:row>
      <xdr:rowOff>340860</xdr:rowOff>
    </xdr:to>
    <xdr:pic>
      <xdr:nvPicPr>
        <xdr:cNvPr id="5" name="Imagen 4">
          <a:extLst>
            <a:ext uri="{FF2B5EF4-FFF2-40B4-BE49-F238E27FC236}">
              <a16:creationId xmlns:a16="http://schemas.microsoft.com/office/drawing/2014/main" id="{9F99740E-E295-4099-9F57-7D32AF164A2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26848" y="454479"/>
          <a:ext cx="1891393" cy="1029381"/>
        </a:xfrm>
        <a:prstGeom prst="rect">
          <a:avLst/>
        </a:prstGeom>
      </xdr:spPr>
    </xdr:pic>
    <xdr:clientData/>
  </xdr:twoCellAnchor>
  <xdr:twoCellAnchor editAs="oneCell">
    <xdr:from>
      <xdr:col>3</xdr:col>
      <xdr:colOff>2162175</xdr:colOff>
      <xdr:row>17</xdr:row>
      <xdr:rowOff>47625</xdr:rowOff>
    </xdr:from>
    <xdr:to>
      <xdr:col>5</xdr:col>
      <xdr:colOff>800100</xdr:colOff>
      <xdr:row>17</xdr:row>
      <xdr:rowOff>1012184</xdr:rowOff>
    </xdr:to>
    <xdr:pic>
      <xdr:nvPicPr>
        <xdr:cNvPr id="3" name="Imagen 2" descr="logo">
          <a:extLst>
            <a:ext uri="{FF2B5EF4-FFF2-40B4-BE49-F238E27FC236}">
              <a16:creationId xmlns:a16="http://schemas.microsoft.com/office/drawing/2014/main" id="{D6241187-26AE-446A-BB6F-EC393A32FB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63050" y="7286625"/>
          <a:ext cx="5591175" cy="9645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133350</xdr:colOff>
      <xdr:row>1</xdr:row>
      <xdr:rowOff>85726</xdr:rowOff>
    </xdr:from>
    <xdr:ext cx="1981200" cy="952500"/>
    <xdr:pic>
      <xdr:nvPicPr>
        <xdr:cNvPr id="3" name="Imagen 2">
          <a:extLst>
            <a:ext uri="{FF2B5EF4-FFF2-40B4-BE49-F238E27FC236}">
              <a16:creationId xmlns:a16="http://schemas.microsoft.com/office/drawing/2014/main" id="{9E04053A-8774-4044-871C-94047C72055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5775" y="466726"/>
          <a:ext cx="1981200" cy="952500"/>
        </a:xfrm>
        <a:prstGeom prst="rect">
          <a:avLst/>
        </a:prstGeom>
      </xdr:spPr>
    </xdr:pic>
    <xdr:clientData/>
  </xdr:oneCellAnchor>
  <xdr:oneCellAnchor>
    <xdr:from>
      <xdr:col>8</xdr:col>
      <xdr:colOff>931932</xdr:colOff>
      <xdr:row>6</xdr:row>
      <xdr:rowOff>571500</xdr:rowOff>
    </xdr:from>
    <xdr:ext cx="2506593" cy="824551"/>
    <xdr:pic>
      <xdr:nvPicPr>
        <xdr:cNvPr id="4" name="Imagen 3">
          <a:extLst>
            <a:ext uri="{FF2B5EF4-FFF2-40B4-BE49-F238E27FC236}">
              <a16:creationId xmlns:a16="http://schemas.microsoft.com/office/drawing/2014/main" id="{F6C84184-3AE2-4B9B-BDD2-B6ACAD7DA9EC}"/>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Effect>
                    <a14:brightnessContrast bright="-40000"/>
                  </a14:imgEffect>
                </a14:imgLayer>
              </a14:imgProps>
            </a:ext>
          </a:extLst>
        </a:blip>
        <a:stretch>
          <a:fillRect/>
        </a:stretch>
      </xdr:blipFill>
      <xdr:spPr>
        <a:xfrm>
          <a:off x="22191732" y="2857500"/>
          <a:ext cx="2506593" cy="824551"/>
        </a:xfrm>
        <a:prstGeom prst="rect">
          <a:avLst/>
        </a:prstGeom>
      </xdr:spPr>
    </xdr:pic>
    <xdr:clientData/>
  </xdr:oneCellAnchor>
  <xdr:twoCellAnchor editAs="oneCell">
    <xdr:from>
      <xdr:col>14</xdr:col>
      <xdr:colOff>628650</xdr:colOff>
      <xdr:row>29</xdr:row>
      <xdr:rowOff>590550</xdr:rowOff>
    </xdr:from>
    <xdr:to>
      <xdr:col>24</xdr:col>
      <xdr:colOff>304800</xdr:colOff>
      <xdr:row>29</xdr:row>
      <xdr:rowOff>1555109</xdr:rowOff>
    </xdr:to>
    <xdr:pic>
      <xdr:nvPicPr>
        <xdr:cNvPr id="5" name="Imagen 4" descr="logo">
          <a:extLst>
            <a:ext uri="{FF2B5EF4-FFF2-40B4-BE49-F238E27FC236}">
              <a16:creationId xmlns:a16="http://schemas.microsoft.com/office/drawing/2014/main" id="{CDB1D6AB-62BA-4E7D-9A64-2509CEEE4A8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557075" y="9353550"/>
          <a:ext cx="5591175" cy="9645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1030740</xdr:colOff>
      <xdr:row>0</xdr:row>
      <xdr:rowOff>122465</xdr:rowOff>
    </xdr:from>
    <xdr:to>
      <xdr:col>2</xdr:col>
      <xdr:colOff>1387929</xdr:colOff>
      <xdr:row>4</xdr:row>
      <xdr:rowOff>160563</xdr:rowOff>
    </xdr:to>
    <xdr:pic>
      <xdr:nvPicPr>
        <xdr:cNvPr id="3" name="Imagen 2">
          <a:extLst>
            <a:ext uri="{FF2B5EF4-FFF2-40B4-BE49-F238E27FC236}">
              <a16:creationId xmlns:a16="http://schemas.microsoft.com/office/drawing/2014/main" id="{1FA38B05-77E8-42A9-9D4B-A2DB359E298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2665" y="122465"/>
          <a:ext cx="2690814" cy="1371598"/>
        </a:xfrm>
        <a:prstGeom prst="rect">
          <a:avLst/>
        </a:prstGeom>
      </xdr:spPr>
    </xdr:pic>
    <xdr:clientData/>
  </xdr:twoCellAnchor>
  <xdr:twoCellAnchor editAs="oneCell">
    <xdr:from>
      <xdr:col>19</xdr:col>
      <xdr:colOff>931932</xdr:colOff>
      <xdr:row>8</xdr:row>
      <xdr:rowOff>571500</xdr:rowOff>
    </xdr:from>
    <xdr:to>
      <xdr:col>19</xdr:col>
      <xdr:colOff>3438525</xdr:colOff>
      <xdr:row>8</xdr:row>
      <xdr:rowOff>1396051</xdr:rowOff>
    </xdr:to>
    <xdr:pic>
      <xdr:nvPicPr>
        <xdr:cNvPr id="8" name="Imagen 7">
          <a:extLst>
            <a:ext uri="{FF2B5EF4-FFF2-40B4-BE49-F238E27FC236}">
              <a16:creationId xmlns:a16="http://schemas.microsoft.com/office/drawing/2014/main" id="{F1434507-B062-4ACF-AEF4-65E71CFCEE2A}"/>
            </a:ext>
          </a:extLst>
        </xdr:cNvPr>
        <xdr:cNvPicPr>
          <a:picLocks noChangeAspect="1"/>
        </xdr:cNvPicPr>
      </xdr:nvPicPr>
      <xdr:blipFill>
        <a:blip xmlns:r="http://schemas.openxmlformats.org/officeDocument/2006/relationships" r:embed="rId2">
          <a:biLevel thresh="75000"/>
          <a:extLst>
            <a:ext uri="{BEBA8EAE-BF5A-486C-A8C5-ECC9F3942E4B}">
              <a14:imgProps xmlns:a14="http://schemas.microsoft.com/office/drawing/2010/main">
                <a14:imgLayer r:embed="rId3">
                  <a14:imgEffect>
                    <a14:sharpenSoften amount="50000"/>
                  </a14:imgEffect>
                  <a14:imgEffect>
                    <a14:brightnessContrast bright="-40000"/>
                  </a14:imgEffect>
                </a14:imgLayer>
              </a14:imgProps>
            </a:ext>
          </a:extLst>
        </a:blip>
        <a:stretch>
          <a:fillRect/>
        </a:stretch>
      </xdr:blipFill>
      <xdr:spPr>
        <a:xfrm>
          <a:off x="17572107" y="2857500"/>
          <a:ext cx="2506593" cy="824551"/>
        </a:xfrm>
        <a:prstGeom prst="rect">
          <a:avLst/>
        </a:prstGeom>
      </xdr:spPr>
    </xdr:pic>
    <xdr:clientData/>
  </xdr:twoCellAnchor>
  <xdr:twoCellAnchor editAs="oneCell">
    <xdr:from>
      <xdr:col>17</xdr:col>
      <xdr:colOff>1905000</xdr:colOff>
      <xdr:row>241</xdr:row>
      <xdr:rowOff>133350</xdr:rowOff>
    </xdr:from>
    <xdr:to>
      <xdr:col>19</xdr:col>
      <xdr:colOff>2828925</xdr:colOff>
      <xdr:row>246</xdr:row>
      <xdr:rowOff>145409</xdr:rowOff>
    </xdr:to>
    <xdr:pic>
      <xdr:nvPicPr>
        <xdr:cNvPr id="4" name="Imagen 3" descr="logo">
          <a:extLst>
            <a:ext uri="{FF2B5EF4-FFF2-40B4-BE49-F238E27FC236}">
              <a16:creationId xmlns:a16="http://schemas.microsoft.com/office/drawing/2014/main" id="{4CC49E3E-8FC7-49D2-BEF6-EDB45713A13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3120925" y="447017775"/>
          <a:ext cx="5591175" cy="9645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95250</xdr:colOff>
      <xdr:row>93</xdr:row>
      <xdr:rowOff>21167</xdr:rowOff>
    </xdr:from>
    <xdr:to>
      <xdr:col>1</xdr:col>
      <xdr:colOff>2423584</xdr:colOff>
      <xdr:row>95</xdr:row>
      <xdr:rowOff>338667</xdr:rowOff>
    </xdr:to>
    <xdr:pic>
      <xdr:nvPicPr>
        <xdr:cNvPr id="2" name="Imagen 9" descr="Logo ANT fondo Transparente">
          <a:extLst>
            <a:ext uri="{FF2B5EF4-FFF2-40B4-BE49-F238E27FC236}">
              <a16:creationId xmlns:a16="http://schemas.microsoft.com/office/drawing/2014/main" id="{F487480C-6F4D-4E17-B164-F818F00607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6417" y="12943417"/>
          <a:ext cx="2328334" cy="698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4</xdr:col>
      <xdr:colOff>442912</xdr:colOff>
      <xdr:row>14</xdr:row>
      <xdr:rowOff>104775</xdr:rowOff>
    </xdr:from>
    <xdr:to>
      <xdr:col>9</xdr:col>
      <xdr:colOff>823912</xdr:colOff>
      <xdr:row>28</xdr:row>
      <xdr:rowOff>180975</xdr:rowOff>
    </xdr:to>
    <xdr:graphicFrame macro="">
      <xdr:nvGraphicFramePr>
        <xdr:cNvPr id="2" name="Gráfico 1">
          <a:extLst>
            <a:ext uri="{FF2B5EF4-FFF2-40B4-BE49-F238E27FC236}">
              <a16:creationId xmlns:a16="http://schemas.microsoft.com/office/drawing/2014/main" id="{3F449B98-2589-C4E5-E94D-75B10F39A4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115658</xdr:colOff>
      <xdr:row>51</xdr:row>
      <xdr:rowOff>136072</xdr:rowOff>
    </xdr:from>
    <xdr:to>
      <xdr:col>14</xdr:col>
      <xdr:colOff>1660071</xdr:colOff>
      <xdr:row>80</xdr:row>
      <xdr:rowOff>27215</xdr:rowOff>
    </xdr:to>
    <xdr:graphicFrame macro="">
      <xdr:nvGraphicFramePr>
        <xdr:cNvPr id="2" name="Gráfico 1">
          <a:extLst>
            <a:ext uri="{FF2B5EF4-FFF2-40B4-BE49-F238E27FC236}">
              <a16:creationId xmlns:a16="http://schemas.microsoft.com/office/drawing/2014/main" id="{F76A75E1-5465-4172-876B-D36A111E7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299358</xdr:colOff>
      <xdr:row>6</xdr:row>
      <xdr:rowOff>138792</xdr:rowOff>
    </xdr:from>
    <xdr:to>
      <xdr:col>39</xdr:col>
      <xdr:colOff>136071</xdr:colOff>
      <xdr:row>30</xdr:row>
      <xdr:rowOff>95250</xdr:rowOff>
    </xdr:to>
    <xdr:graphicFrame macro="">
      <xdr:nvGraphicFramePr>
        <xdr:cNvPr id="3" name="Gráfico 2">
          <a:extLst>
            <a:ext uri="{FF2B5EF4-FFF2-40B4-BE49-F238E27FC236}">
              <a16:creationId xmlns:a16="http://schemas.microsoft.com/office/drawing/2014/main" id="{F3CE6296-D6CF-4C8D-9A0C-BD04A00575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13</xdr:col>
      <xdr:colOff>366711</xdr:colOff>
      <xdr:row>1</xdr:row>
      <xdr:rowOff>28575</xdr:rowOff>
    </xdr:from>
    <xdr:to>
      <xdr:col>32</xdr:col>
      <xdr:colOff>9525</xdr:colOff>
      <xdr:row>44</xdr:row>
      <xdr:rowOff>142875</xdr:rowOff>
    </xdr:to>
    <xdr:graphicFrame macro="">
      <xdr:nvGraphicFramePr>
        <xdr:cNvPr id="4" name="Gráfico 3">
          <a:extLst>
            <a:ext uri="{FF2B5EF4-FFF2-40B4-BE49-F238E27FC236}">
              <a16:creationId xmlns:a16="http://schemas.microsoft.com/office/drawing/2014/main" id="{90E882D7-6F81-A5A9-5490-7FBBB070C7A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409576</xdr:colOff>
      <xdr:row>103</xdr:row>
      <xdr:rowOff>119062</xdr:rowOff>
    </xdr:from>
    <xdr:to>
      <xdr:col>17</xdr:col>
      <xdr:colOff>676275</xdr:colOff>
      <xdr:row>127</xdr:row>
      <xdr:rowOff>19050</xdr:rowOff>
    </xdr:to>
    <xdr:graphicFrame macro="">
      <xdr:nvGraphicFramePr>
        <xdr:cNvPr id="5" name="Gráfico 4">
          <a:extLst>
            <a:ext uri="{FF2B5EF4-FFF2-40B4-BE49-F238E27FC236}">
              <a16:creationId xmlns:a16="http://schemas.microsoft.com/office/drawing/2014/main" id="{621D2606-C090-0236-40C0-94C8F49D8EA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216580</xdr:colOff>
      <xdr:row>2</xdr:row>
      <xdr:rowOff>75973</xdr:rowOff>
    </xdr:from>
    <xdr:to>
      <xdr:col>1</xdr:col>
      <xdr:colOff>2118405</xdr:colOff>
      <xdr:row>4</xdr:row>
      <xdr:rowOff>377599</xdr:rowOff>
    </xdr:to>
    <xdr:pic>
      <xdr:nvPicPr>
        <xdr:cNvPr id="5" name="Imagen 4">
          <a:extLst>
            <a:ext uri="{FF2B5EF4-FFF2-40B4-BE49-F238E27FC236}">
              <a16:creationId xmlns:a16="http://schemas.microsoft.com/office/drawing/2014/main" id="{237AB0B3-6959-4A09-9ADF-060DDFA74C8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6205" y="456973"/>
          <a:ext cx="1901825" cy="10636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333375</xdr:colOff>
      <xdr:row>1</xdr:row>
      <xdr:rowOff>9525</xdr:rowOff>
    </xdr:from>
    <xdr:to>
      <xdr:col>1</xdr:col>
      <xdr:colOff>2219325</xdr:colOff>
      <xdr:row>3</xdr:row>
      <xdr:rowOff>309563</xdr:rowOff>
    </xdr:to>
    <xdr:pic>
      <xdr:nvPicPr>
        <xdr:cNvPr id="5" name="Imagen 4">
          <a:extLst>
            <a:ext uri="{FF2B5EF4-FFF2-40B4-BE49-F238E27FC236}">
              <a16:creationId xmlns:a16="http://schemas.microsoft.com/office/drawing/2014/main" id="{887BEB99-E822-46B7-8B43-5708147F32B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5775" y="133350"/>
          <a:ext cx="1885950" cy="1062038"/>
        </a:xfrm>
        <a:prstGeom prst="rect">
          <a:avLst/>
        </a:prstGeom>
      </xdr:spPr>
    </xdr:pic>
    <xdr:clientData/>
  </xdr:twoCellAnchor>
  <xdr:twoCellAnchor editAs="oneCell">
    <xdr:from>
      <xdr:col>4</xdr:col>
      <xdr:colOff>790576</xdr:colOff>
      <xdr:row>19</xdr:row>
      <xdr:rowOff>47626</xdr:rowOff>
    </xdr:from>
    <xdr:to>
      <xdr:col>4</xdr:col>
      <xdr:colOff>4486276</xdr:colOff>
      <xdr:row>19</xdr:row>
      <xdr:rowOff>685188</xdr:rowOff>
    </xdr:to>
    <xdr:pic>
      <xdr:nvPicPr>
        <xdr:cNvPr id="2" name="Imagen 1" descr="logo">
          <a:extLst>
            <a:ext uri="{FF2B5EF4-FFF2-40B4-BE49-F238E27FC236}">
              <a16:creationId xmlns:a16="http://schemas.microsoft.com/office/drawing/2014/main" id="{69B5C206-0173-4119-B59C-5BB06AACE4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15851" y="14049376"/>
          <a:ext cx="3695700" cy="637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68716</xdr:colOff>
      <xdr:row>1</xdr:row>
      <xdr:rowOff>104775</xdr:rowOff>
    </xdr:from>
    <xdr:ext cx="2112510" cy="962025"/>
    <xdr:pic>
      <xdr:nvPicPr>
        <xdr:cNvPr id="2" name="Imagen 1">
          <a:extLst>
            <a:ext uri="{FF2B5EF4-FFF2-40B4-BE49-F238E27FC236}">
              <a16:creationId xmlns:a16="http://schemas.microsoft.com/office/drawing/2014/main" id="{CC75B3DC-F0B1-47B1-8900-A3B95DC7CD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40341" y="295275"/>
          <a:ext cx="2112510" cy="96202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10886</xdr:colOff>
      <xdr:row>1</xdr:row>
      <xdr:rowOff>57831</xdr:rowOff>
    </xdr:from>
    <xdr:to>
      <xdr:col>1</xdr:col>
      <xdr:colOff>2039711</xdr:colOff>
      <xdr:row>4</xdr:row>
      <xdr:rowOff>24494</xdr:rowOff>
    </xdr:to>
    <xdr:pic>
      <xdr:nvPicPr>
        <xdr:cNvPr id="4" name="Imagen 3">
          <a:extLst>
            <a:ext uri="{FF2B5EF4-FFF2-40B4-BE49-F238E27FC236}">
              <a16:creationId xmlns:a16="http://schemas.microsoft.com/office/drawing/2014/main" id="{23915065-1581-4E76-92B4-B81BB025807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96911" y="200706"/>
          <a:ext cx="2238375" cy="1109663"/>
        </a:xfrm>
        <a:prstGeom prst="rect">
          <a:avLst/>
        </a:prstGeom>
      </xdr:spPr>
    </xdr:pic>
    <xdr:clientData/>
  </xdr:twoCellAnchor>
  <xdr:twoCellAnchor editAs="oneCell">
    <xdr:from>
      <xdr:col>12</xdr:col>
      <xdr:colOff>944562</xdr:colOff>
      <xdr:row>190</xdr:row>
      <xdr:rowOff>134938</xdr:rowOff>
    </xdr:from>
    <xdr:to>
      <xdr:col>14</xdr:col>
      <xdr:colOff>1868487</xdr:colOff>
      <xdr:row>195</xdr:row>
      <xdr:rowOff>107309</xdr:rowOff>
    </xdr:to>
    <xdr:pic>
      <xdr:nvPicPr>
        <xdr:cNvPr id="2" name="Imagen 1" descr="logo">
          <a:extLst>
            <a:ext uri="{FF2B5EF4-FFF2-40B4-BE49-F238E27FC236}">
              <a16:creationId xmlns:a16="http://schemas.microsoft.com/office/drawing/2014/main" id="{696B456B-0850-4ABB-894E-43DA553A8E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95250" y="11326813"/>
          <a:ext cx="5591175" cy="9645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19</xdr:col>
      <xdr:colOff>1031875</xdr:colOff>
      <xdr:row>203</xdr:row>
      <xdr:rowOff>50800</xdr:rowOff>
    </xdr:from>
    <xdr:to>
      <xdr:col>21</xdr:col>
      <xdr:colOff>1942193</xdr:colOff>
      <xdr:row>208</xdr:row>
      <xdr:rowOff>62859</xdr:rowOff>
    </xdr:to>
    <xdr:pic>
      <xdr:nvPicPr>
        <xdr:cNvPr id="2" name="Imagen 1" descr="logo">
          <a:extLst>
            <a:ext uri="{FF2B5EF4-FFF2-40B4-BE49-F238E27FC236}">
              <a16:creationId xmlns:a16="http://schemas.microsoft.com/office/drawing/2014/main" id="{87C1E1C9-6492-4A79-9043-8394449F79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751500" y="342792050"/>
          <a:ext cx="4987925" cy="9645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753836</xdr:colOff>
      <xdr:row>1</xdr:row>
      <xdr:rowOff>40821</xdr:rowOff>
    </xdr:from>
    <xdr:to>
      <xdr:col>2</xdr:col>
      <xdr:colOff>1143001</xdr:colOff>
      <xdr:row>4</xdr:row>
      <xdr:rowOff>183696</xdr:rowOff>
    </xdr:to>
    <xdr:pic>
      <xdr:nvPicPr>
        <xdr:cNvPr id="3" name="Imagen 2">
          <a:extLst>
            <a:ext uri="{FF2B5EF4-FFF2-40B4-BE49-F238E27FC236}">
              <a16:creationId xmlns:a16="http://schemas.microsoft.com/office/drawing/2014/main" id="{08CAFE71-755E-4B7B-884F-5561EF5879E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7622" y="163285"/>
          <a:ext cx="2729593" cy="1319893"/>
        </a:xfrm>
        <a:prstGeom prst="rect">
          <a:avLst/>
        </a:prstGeom>
      </xdr:spPr>
    </xdr:pic>
    <xdr:clientData/>
  </xdr:twoCellAnchor>
  <xdr:twoCellAnchor editAs="oneCell">
    <xdr:from>
      <xdr:col>7</xdr:col>
      <xdr:colOff>4037013</xdr:colOff>
      <xdr:row>189</xdr:row>
      <xdr:rowOff>31749</xdr:rowOff>
    </xdr:from>
    <xdr:to>
      <xdr:col>9</xdr:col>
      <xdr:colOff>795338</xdr:colOff>
      <xdr:row>192</xdr:row>
      <xdr:rowOff>136071</xdr:rowOff>
    </xdr:to>
    <xdr:pic>
      <xdr:nvPicPr>
        <xdr:cNvPr id="4" name="Imagen 3" descr="logo">
          <a:extLst>
            <a:ext uri="{FF2B5EF4-FFF2-40B4-BE49-F238E27FC236}">
              <a16:creationId xmlns:a16="http://schemas.microsoft.com/office/drawing/2014/main" id="{F104468A-C23A-4FBA-BCC7-A4F6691451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84049" y="5216070"/>
          <a:ext cx="4840968" cy="716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1724705</xdr:colOff>
      <xdr:row>0</xdr:row>
      <xdr:rowOff>149679</xdr:rowOff>
    </xdr:from>
    <xdr:to>
      <xdr:col>2</xdr:col>
      <xdr:colOff>2122715</xdr:colOff>
      <xdr:row>4</xdr:row>
      <xdr:rowOff>73025</xdr:rowOff>
    </xdr:to>
    <xdr:pic>
      <xdr:nvPicPr>
        <xdr:cNvPr id="3" name="Imagen 2">
          <a:extLst>
            <a:ext uri="{FF2B5EF4-FFF2-40B4-BE49-F238E27FC236}">
              <a16:creationId xmlns:a16="http://schemas.microsoft.com/office/drawing/2014/main" id="{7CB8BB0E-ADBA-4B69-ADA3-47E22D715AE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28419" y="149679"/>
          <a:ext cx="2738438" cy="1256846"/>
        </a:xfrm>
        <a:prstGeom prst="rect">
          <a:avLst/>
        </a:prstGeom>
      </xdr:spPr>
    </xdr:pic>
    <xdr:clientData/>
  </xdr:twoCellAnchor>
  <xdr:twoCellAnchor editAs="oneCell">
    <xdr:from>
      <xdr:col>9</xdr:col>
      <xdr:colOff>931932</xdr:colOff>
      <xdr:row>8</xdr:row>
      <xdr:rowOff>571500</xdr:rowOff>
    </xdr:from>
    <xdr:to>
      <xdr:col>9</xdr:col>
      <xdr:colOff>3444875</xdr:colOff>
      <xdr:row>8</xdr:row>
      <xdr:rowOff>1405576</xdr:rowOff>
    </xdr:to>
    <xdr:pic>
      <xdr:nvPicPr>
        <xdr:cNvPr id="4" name="Imagen 3">
          <a:extLst>
            <a:ext uri="{FF2B5EF4-FFF2-40B4-BE49-F238E27FC236}">
              <a16:creationId xmlns:a16="http://schemas.microsoft.com/office/drawing/2014/main" id="{D14FDCAA-E429-4480-A7D0-4B2B4C70AE74}"/>
            </a:ext>
          </a:extLst>
        </xdr:cNvPr>
        <xdr:cNvPicPr>
          <a:picLocks noChangeAspect="1"/>
        </xdr:cNvPicPr>
      </xdr:nvPicPr>
      <xdr:blipFill>
        <a:blip xmlns:r="http://schemas.openxmlformats.org/officeDocument/2006/relationships" r:embed="rId2">
          <a:biLevel thresh="50000"/>
        </a:blip>
        <a:stretch>
          <a:fillRect/>
        </a:stretch>
      </xdr:blipFill>
      <xdr:spPr>
        <a:xfrm>
          <a:off x="24334857" y="4924425"/>
          <a:ext cx="2506593" cy="824551"/>
        </a:xfrm>
        <a:prstGeom prst="rect">
          <a:avLst/>
        </a:prstGeom>
      </xdr:spPr>
    </xdr:pic>
    <xdr:clientData/>
  </xdr:twoCellAnchor>
  <xdr:twoCellAnchor editAs="oneCell">
    <xdr:from>
      <xdr:col>14</xdr:col>
      <xdr:colOff>542925</xdr:colOff>
      <xdr:row>190</xdr:row>
      <xdr:rowOff>38100</xdr:rowOff>
    </xdr:from>
    <xdr:to>
      <xdr:col>16</xdr:col>
      <xdr:colOff>1466850</xdr:colOff>
      <xdr:row>195</xdr:row>
      <xdr:rowOff>50159</xdr:rowOff>
    </xdr:to>
    <xdr:pic>
      <xdr:nvPicPr>
        <xdr:cNvPr id="5" name="Imagen 4" descr="logo">
          <a:extLst>
            <a:ext uri="{FF2B5EF4-FFF2-40B4-BE49-F238E27FC236}">
              <a16:creationId xmlns:a16="http://schemas.microsoft.com/office/drawing/2014/main" id="{1A8AE543-196B-4C85-AB7F-E700C44FDB5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185975" y="351672525"/>
          <a:ext cx="5591175" cy="9645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750819</xdr:colOff>
      <xdr:row>1</xdr:row>
      <xdr:rowOff>150163</xdr:rowOff>
    </xdr:from>
    <xdr:to>
      <xdr:col>2</xdr:col>
      <xdr:colOff>550534</xdr:colOff>
      <xdr:row>3</xdr:row>
      <xdr:rowOff>328083</xdr:rowOff>
    </xdr:to>
    <xdr:pic>
      <xdr:nvPicPr>
        <xdr:cNvPr id="3" name="Imagen 2">
          <a:extLst>
            <a:ext uri="{FF2B5EF4-FFF2-40B4-BE49-F238E27FC236}">
              <a16:creationId xmlns:a16="http://schemas.microsoft.com/office/drawing/2014/main" id="{92BF6DB6-B546-4672-A440-F6A43248359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569" y="340663"/>
          <a:ext cx="2138632" cy="939920"/>
        </a:xfrm>
        <a:prstGeom prst="rect">
          <a:avLst/>
        </a:prstGeom>
      </xdr:spPr>
    </xdr:pic>
    <xdr:clientData/>
  </xdr:twoCellAnchor>
  <xdr:twoCellAnchor editAs="oneCell">
    <xdr:from>
      <xdr:col>8</xdr:col>
      <xdr:colOff>1926166</xdr:colOff>
      <xdr:row>191</xdr:row>
      <xdr:rowOff>105833</xdr:rowOff>
    </xdr:from>
    <xdr:to>
      <xdr:col>11</xdr:col>
      <xdr:colOff>1811005</xdr:colOff>
      <xdr:row>197</xdr:row>
      <xdr:rowOff>153458</xdr:rowOff>
    </xdr:to>
    <xdr:pic>
      <xdr:nvPicPr>
        <xdr:cNvPr id="2" name="Imagen 1" descr="logo">
          <a:extLst>
            <a:ext uri="{FF2B5EF4-FFF2-40B4-BE49-F238E27FC236}">
              <a16:creationId xmlns:a16="http://schemas.microsoft.com/office/drawing/2014/main" id="{3A48C8B4-947E-42C0-A598-E9A91B5A3B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43333" y="350022583"/>
          <a:ext cx="6901589" cy="119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rlu/Desktop/Riesgo%20ANT/Consolidaci&#243;n%20de%20implmentaci&#243;n%20MRG%202022%20-%20copi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ana.bernalz/Downloads/Papel%20de%20Trabajo%20Mapa-de-Riesgos-de-Gestion-ANT%20CARL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iana.bernalz/Downloads/Papel%20de%20Trabajo%20Mapa-de-Riesgos-de-Gestion-ANT%20Juan%20Baquer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iana.bernalz/Downloads/Matriz%20Preliminar-%20MRG%20Consolidado%20V2%20Ajuste%20Observaciones%20Ju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 - Mapa Riesgos de Gestión"/>
      <sheetName val="Datos"/>
    </sheetNames>
    <sheetDataSet>
      <sheetData sheetId="0" refreshError="1"/>
      <sheetData sheetId="1" refreshError="1">
        <row r="23">
          <cell r="A23" t="str">
            <v>Afectación menor a 10 SMLMV</v>
          </cell>
          <cell r="B23" t="str">
            <v xml:space="preserve">     El riesgo afecta la imagen de alguna área de la organización</v>
          </cell>
        </row>
        <row r="24">
          <cell r="A24" t="str">
            <v>Entre 10 y menor a 50 SMLMV</v>
          </cell>
          <cell r="B24" t="str">
            <v xml:space="preserve">     El riesgo afecta la imagen de la entidad internamente, de conocimiento general, nivel interno, de junta directiva y accionistas y/o de proveedores</v>
          </cell>
        </row>
        <row r="25">
          <cell r="A25" t="str">
            <v>Entre 50 y menor a 100 SMLMV</v>
          </cell>
          <cell r="B25" t="str">
            <v xml:space="preserve">     El riesgo afecta la imagen de la entidad con algunos usuarios de relevancia frente al logro de los objetivos</v>
          </cell>
        </row>
        <row r="26">
          <cell r="A26" t="str">
            <v>Entre 100 y menor a 500 SMLMV</v>
          </cell>
          <cell r="B26" t="str">
            <v xml:space="preserve">     El riesgo afecta la imagen de  la entidad con efecto publicitario sostenido a nivel de sector administrativo, nivel departamental o municipal</v>
          </cell>
        </row>
        <row r="27">
          <cell r="A27" t="str">
            <v>Desde los 500 SMLMV</v>
          </cell>
          <cell r="B27" t="str">
            <v xml:space="preserve">     El riesgo afecta la imagen de la entidad a nivel nacional, con efecto publicitarios sostenible a nivel país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 - Criterios"/>
      <sheetName val="1 - Política"/>
      <sheetName val="2 - Contexto"/>
      <sheetName val="8 - Mapa Riesgos de Gestión"/>
      <sheetName val="3, PT Id del Riesgo"/>
      <sheetName val="4 - Valor del Riesgo Inherente"/>
      <sheetName val="5 - PT. Control"/>
      <sheetName val="6 - Plan de Acciones Preventiva"/>
      <sheetName val="7 - Materialización del Riesgo"/>
      <sheetName val="9 - Mapa de Calor"/>
      <sheetName val="Anexo 1 Modificaciones"/>
      <sheetName val="Anexo 2 Reporte Materialización"/>
      <sheetName val="PT.Acciones Prevent"/>
      <sheetName val="PT Materialización Riesgos"/>
      <sheetName val="Listas"/>
      <sheetName val="Anexo 4 Reporte de Dis Act Cont"/>
      <sheetName val="Datos"/>
      <sheetName val="Datos 2"/>
      <sheetName val="Datos 3"/>
      <sheetName val="Datos 4"/>
      <sheetName val="Datos 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 - Criterios"/>
      <sheetName val="1 - Política"/>
      <sheetName val="2 - Contexto"/>
      <sheetName val="8 - Mapa Riesgos de Gestión"/>
      <sheetName val="3, PT Id del Riesgo"/>
      <sheetName val="4 - Valor del Riesgo Inherente"/>
      <sheetName val="5 - PT. Control"/>
      <sheetName val="6 - Plan de Acciones Preventiva"/>
      <sheetName val="7 - Materialización del Riesgo"/>
      <sheetName val="9 - Mapa de Calor"/>
      <sheetName val="Anexo 1 Modificaciones"/>
      <sheetName val="Anexo 2 Reporte Materialización"/>
      <sheetName val="PT.Acciones Prevent"/>
      <sheetName val="PT Materialización Riesgos"/>
      <sheetName val="Listas"/>
      <sheetName val="Anexo 4 Reporte de Dis Act Cont"/>
      <sheetName val="Datos"/>
      <sheetName val="Datos 2"/>
      <sheetName val="Datos 3"/>
      <sheetName val="Datos 4"/>
      <sheetName val="Datos 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 - Criterios"/>
      <sheetName val="1 - Política"/>
      <sheetName val="2 - Contexto"/>
      <sheetName val="8 - Mapa Riesgos de Gestión"/>
      <sheetName val="Preliminar PT Id del Riesgo"/>
      <sheetName val="4 - Valor del Riesgo Inherente"/>
      <sheetName val="Preliminar PT. Control"/>
      <sheetName val="Hoja1"/>
      <sheetName val="6 - Plan de Acciones Preventiva"/>
      <sheetName val="7 - Materialización del Riesgo"/>
      <sheetName val="9 - Mapa de Calor"/>
      <sheetName val="Anexo 1 Modificaciones"/>
      <sheetName val="Anexo 2 Reporte Materialización"/>
      <sheetName val="PT.Acciones Prevent"/>
      <sheetName val="Preliminar PT MR"/>
      <sheetName val="Listas"/>
      <sheetName val="Anexo 4 Reporte de Dis Act Cont"/>
      <sheetName val="Datos"/>
      <sheetName val="Datos 2"/>
      <sheetName val="Datos 3"/>
      <sheetName val="Datos 4"/>
      <sheetName val="Datos 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marlu/Desktop/Riesgo%20ANT/Cuadro%20de%20estadisticas%20para%20MRG%202022.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4425.619120370371" createdVersion="6" refreshedVersion="6" minRefreshableVersion="3" recordCount="77" xr:uid="{00000000-000A-0000-FFFF-FFFF0A000000}">
  <cacheSource type="worksheet">
    <worksheetSource ref="H3:H177" sheet="Preliminar PT Id del Riesgo"/>
  </cacheSource>
  <cacheFields count="13">
    <cacheField name="PROCESO" numFmtId="0">
      <sharedItems containsBlank="1" count="19">
        <s v="Direccionamiento Estratégico"/>
        <s v="Comunicación y Gestión con Grupos de Interés."/>
        <s v="Inteligencia de la información"/>
        <s v="Gestión del Modelo de Atención"/>
        <s v="Planificación del Ordenamiento Social de la Propiedad"/>
        <s v="Seguridad Jurídica sobre la Titularidad de la Tierra y los Territorios"/>
        <s v="Acceso a la Propiedad de la Tierra y los Territorios"/>
        <s v="Administración de Tierras"/>
        <s v="Gestión de la Información"/>
        <s v="Gestión de Talento Humano"/>
        <s v="Apoyo Jurídico"/>
        <s v="Adquisición de Bienes y Servicios"/>
        <s v="Administración de Bienes y Servicios"/>
        <s v="Gestión Financiera"/>
        <s v="Seguimiento, Evaluación y Mejora"/>
        <m/>
        <s v="Inteligencia de la información." u="1"/>
        <s v="Administración de Tierras." u="1"/>
        <s v="Gestión del Talento Humano" u="1"/>
      </sharedItems>
    </cacheField>
    <cacheField name="OBJETIVO DEL PROCESO" numFmtId="0">
      <sharedItems containsBlank="1" longText="1"/>
    </cacheField>
    <cacheField name="ALCANCE DEL PROCESO" numFmtId="0">
      <sharedItems containsBlank="1" longText="1"/>
    </cacheField>
    <cacheField name="RESPONSABLES DEL PROCESO_x000a__x000a_Responsable en la coordinación de la actividad y que si es compartido, recae la mayor responsabilidad institucional" numFmtId="0">
      <sharedItems containsBlank="1" longText="1"/>
    </cacheField>
    <cacheField name="NÚMERO DE RIESGO" numFmtId="0">
      <sharedItems containsSemiMixedTypes="0" containsString="0" containsNumber="1" containsInteger="1" minValue="1" maxValue="77"/>
    </cacheField>
    <cacheField name="NOMBRE DEL RIESGO" numFmtId="0">
      <sharedItems containsBlank="1"/>
    </cacheField>
    <cacheField name="DESCRIPCIÓN DEL RIESGO_x000a__x000a_Debe contener todos los detalles que sean necesarios y que sea fácil de entender tanto para el líder del proceso como para personas ajenas al proceso. Se propone una estructura que facilita su redacción y claridad que inicia con la frase &quot;POSIBILIDAD DE&quot;" numFmtId="0">
      <sharedItems containsBlank="1" longText="1"/>
    </cacheField>
    <cacheField name="IMPACTO DEL RIESGO_x000a__x000a_El área de impacto es la consecuencia económica o reputacional a la cual se ve expuesta la organización en caso de materializarse un riesgo. Los impactos que aplican son afectación económica (o presupuestal) y reputacional._x000a__x000a_Las consecuencias que puede ocasionar a la organización la materialización del riesgo." numFmtId="0">
      <sharedItems containsBlank="1"/>
    </cacheField>
    <cacheField name="¿CÓMO PUEDE SUCEDER? _x000a__x000a_Causa inmediata: circunstancias o situaciones más evidentes sobre las cuales se presenta el riesgo, las mismas no constituyen la causa principal o base para que se presente el riesgo." numFmtId="0">
      <sharedItems containsBlank="1" longText="1"/>
    </cacheField>
    <cacheField name="¿PORQUÉ PUEDE SUCEDER? _x000a__x000a_Causa raíz: es la causa principal o básica, corresponden a las razones por la cuales se puede presentar el riesgo, son la base para la definición de controles en la etapa de valoración del riesgo." numFmtId="0">
      <sharedItems containsNonDate="0" containsString="0" containsBlank="1"/>
    </cacheField>
    <cacheField name="CUÁL ES LA ACTIVIDADES DEL PROCESO EN LA QUE PUEDE SUCEDER?_x000a_De acuerdo con el desarrollo del proceso." numFmtId="0">
      <sharedItems containsBlank="1"/>
    </cacheField>
    <cacheField name="¿QUÉ CONSECUENCIAS TENDRÍA SU MATERIALIZACIÓN?_x000a_Determinar los posibles efectos por la materialización del riesgo" numFmtId="0">
      <sharedItems containsBlank="1" longText="1"/>
    </cacheField>
    <cacheField name="CLASIFICACIÓN DEL RIESGO" numFmtId="0">
      <sharedItems containsBlank="1" count="9">
        <s v="Estratégicos"/>
        <s v="Gerenciales"/>
        <s v="De imagen o reputacional"/>
        <s v="Operativos"/>
        <s v="De Cumplimiento"/>
        <s v="Satisfacción del cliente"/>
        <s v="Tecnológicos"/>
        <s v="Financieros"/>
        <m/>
      </sharedItems>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5478.79536851852" createdVersion="8" refreshedVersion="8" minRefreshableVersion="3" recordCount="174" xr:uid="{00000000-000A-0000-FFFF-FFFF13000000}">
  <cacheSource type="worksheet">
    <worksheetSource ref="B5:AR179" sheet="Preliminar PT. Control"/>
  </cacheSource>
  <cacheFields count="43">
    <cacheField name="PROCESO" numFmtId="0">
      <sharedItems/>
    </cacheField>
    <cacheField name="RESPONSABLE DE LA ACTIVIDAD_x000a_Responsable del Riesgo_x000a__x000a_Responsable en la coordinación de la actividad y que si es compartida, se coloca el que mayor responsabilidad institucional tiene en su función. _x000a__x000a_Basándose en la caracterización del proceso" numFmtId="0">
      <sharedItems count="21">
        <s v="OFICINA DE PLANEACIÓN"/>
        <s v="DIRECCIÓN GENERAL (EQUIPO DE COMUNICACIONES)"/>
        <s v="OFICINA DEL INSPECTOR DE LA GESTIÓN DE TIERRAS"/>
        <s v="DIRECCIÓN GENERAL / GESTIÓN DEL CONOCIMIENTO"/>
        <s v="SUBDIRECCIÓN DE SISTEMAS DE INFORMACIÓN DE TIERRAS"/>
        <s v="DIRECCIÓN DE GESTIÓN DEL ORDENAMIENTO SOCIAL DE LA PROPIEDAD"/>
        <s v="SECRETARÍA GENERAL"/>
        <s v="SUBDIRECCIÓN DE PLANEACIÓN OPERATIVA"/>
        <s v="DIRECCIÓN DE GESTIÓN JURÍDICA DE TIERRAS"/>
        <s v="EQUIPO INICIATIVAS COMUNITARIAS DAE"/>
        <s v="EQUIPO DE ADQUISICIONES DE PREDIOS Y/O MEJORAS DAE"/>
        <s v="EQUIPO SISTEMAS DE INFORMACIÓN DAE"/>
        <s v="DIRECCIÓN DE ACCESO A TIERRAS"/>
        <s v="SUBDIRECCIÓN DE ACCESO A TIERRAS EN ZONAS FOCALIZADAS"/>
        <s v="SUBDIRECCIÓN DE ACCESO A TIERRAS POR DEMANDA Y DESCONGESTIÓN"/>
        <s v="SUBDIRECCIÓN DE ADMINISTRACIÓN DE TIERRAS DE LA NACIÓN"/>
        <s v="SUBDIRECCIÓN DE TALENTO HUMANO"/>
        <s v="OFICINA JURÍDICA"/>
        <s v="GRUPO CONTRATOS"/>
        <s v="SUBDIRECCIÓN ADMINISTRATIVA Y FINANCIERA"/>
        <s v="OFICINA DE CONTROL INTERNO"/>
      </sharedItems>
    </cacheField>
    <cacheField name="NÚMERO DE RIESGO" numFmtId="0">
      <sharedItems/>
    </cacheField>
    <cacheField name="NOMBRE DEL RIESGO" numFmtId="0">
      <sharedItems longText="1"/>
    </cacheField>
    <cacheField name="IMPACTO DEL RIESGO" numFmtId="0">
      <sharedItems/>
    </cacheField>
    <cacheField name="DESCRIPCIÓN DEL RIESGO_x000a__x000a_Debe contener todos los detalles que sean necesarios y que sea fácil de entender tanto para el líder del proceso como para personas ajenas al proceso. Se propone una estructura que facilita su redacción y claridad que inicia con la frase &quot;POSIBILIDAD DE&quot;" numFmtId="0">
      <sharedItems longText="1"/>
    </cacheField>
    <cacheField name="NÚMERO DEL CONTROL" numFmtId="0">
      <sharedItems containsBlank="1" count="171">
        <s v="C 1.1"/>
        <s v="C 1.2"/>
        <s v="C 2.1"/>
        <s v="C 2.2"/>
        <s v="C 2.3"/>
        <s v="C 3.1"/>
        <s v="C 3.2"/>
        <s v="C 4.1"/>
        <s v="C 4.2"/>
        <s v="C 5.1"/>
        <s v="C 5.2"/>
        <s v="C 6.1"/>
        <s v="C 6.2"/>
        <s v="C 6.3"/>
        <s v="C 7.1"/>
        <s v="C 7.2"/>
        <s v="C 8.1"/>
        <s v="C 8.2"/>
        <s v="C 8.3"/>
        <s v="C 9.1"/>
        <s v="C 9.2"/>
        <s v="C 10.1"/>
        <s v="C 10.2"/>
        <s v="C 11.1"/>
        <s v="C 11.2"/>
        <s v="C 12.1"/>
        <s v="C 12.2"/>
        <s v="C 13.1"/>
        <s v="C 13.2"/>
        <s v="C 13.3"/>
        <s v="C 14.1"/>
        <s v="C 14.2"/>
        <s v="C 15.1"/>
        <s v="C 15.2"/>
        <s v="C 16.1"/>
        <s v="C 16.2"/>
        <s v="C 16.3"/>
        <s v="C 17.1"/>
        <s v="C 17.2"/>
        <s v="C 18.1"/>
        <s v="C 18.2"/>
        <s v="C 19.1"/>
        <s v="C 19.2"/>
        <s v="C 19.3"/>
        <s v="C 20.1"/>
        <s v="C 20.2"/>
        <s v="C 21.1"/>
        <s v="C 21.2"/>
        <s v="C 22.1"/>
        <s v="C 22.2"/>
        <s v="C 23.1"/>
        <s v="C 23.2"/>
        <s v="C 23.3"/>
        <s v="C 23.4"/>
        <s v="C 24.1"/>
        <s v="C 24.2"/>
        <s v="C 24.3"/>
        <s v="C 25.1"/>
        <s v="C 25.2"/>
        <s v="C 25.3"/>
        <s v="C 26.1"/>
        <s v="C 26.2"/>
        <s v="C 26.3"/>
        <s v="C 27.1"/>
        <s v="C 27.2"/>
        <s v="C 28.1"/>
        <s v="C 28.2"/>
        <s v="C 29.1"/>
        <s v="C 29.2"/>
        <s v="C 29.3"/>
        <s v="C 30.1"/>
        <s v="C 30.2"/>
        <s v="C 30.3"/>
        <s v="C 30.4"/>
        <s v="C 31.1"/>
        <s v="C 31.2"/>
        <s v="C 31.3"/>
        <s v="C 32.1"/>
        <s v="C 32.2"/>
        <s v="C 32.3"/>
        <s v="C 33.1"/>
        <s v="C 33.2"/>
        <s v="C 33.3"/>
        <s v="C 34.1"/>
        <s v="C 34.2"/>
        <s v="C 36.1"/>
        <s v="C 36.2"/>
        <s v="C 39.1"/>
        <s v="C 39.2"/>
        <s v="C 39.3"/>
        <s v="C 40.1"/>
        <s v="C 40.2"/>
        <s v="C 41.1"/>
        <s v="C 41.2"/>
        <s v="C 41.3"/>
        <s v="C 42.1"/>
        <s v="C 42.2"/>
        <s v="C 42.3"/>
        <s v="C 43.1"/>
        <s v="C 43.2"/>
        <s v="C 44.1"/>
        <s v="C 44.2"/>
        <s v="C 45.1"/>
        <s v="C 45.2"/>
        <s v="C 46.1"/>
        <s v="C 46.2"/>
        <s v="C 47.1"/>
        <s v="C 47.2"/>
        <s v="C 48.1"/>
        <s v="C 48.2"/>
        <s v="C 48.3"/>
        <s v="C 49.1"/>
        <s v="C 49.2"/>
        <s v="C 50.1"/>
        <s v="C 50.2"/>
        <s v="C 50.3"/>
        <s v="C 51.1"/>
        <s v="C 51.2"/>
        <s v="C 52.1"/>
        <s v="C 52.2"/>
        <m/>
        <s v="C 53.1"/>
        <s v="C 53.2"/>
        <s v="C 54.1"/>
        <s v="C 54.2"/>
        <s v="C 54.3"/>
        <s v="C 55.1"/>
        <s v="C 55.2"/>
        <s v="C 55.3"/>
        <s v="C 55.4"/>
        <s v="C 56.1"/>
        <s v="C 56.2"/>
        <s v="C 56.3"/>
        <s v="C 57.1"/>
        <s v="C 57.2"/>
        <s v="C 58.1"/>
        <s v="C 58.2"/>
        <s v="C 59.1"/>
        <s v="C 59.2"/>
        <s v="C 60.1"/>
        <s v="C 60.2"/>
        <s v="C 61.1"/>
        <s v="C 62.1"/>
        <s v="C 62.2"/>
        <s v="C 63.1"/>
        <s v="C 63.2"/>
        <s v="C 64.1"/>
        <s v="C 64.2"/>
        <s v="C 65.1"/>
        <s v="C 65.2"/>
        <s v="C 65.3"/>
        <s v="C 66.1"/>
        <s v="C 66.2"/>
        <s v="C 67.1"/>
        <s v="C 67.2"/>
        <s v="C 67.3"/>
        <s v="C 68.1"/>
        <s v="C 68.2"/>
        <s v="C 69.1"/>
        <s v="C 69.2"/>
        <s v="C 70.1"/>
        <s v="C 70.2"/>
        <s v="C 72.1"/>
        <s v="C 72.2"/>
        <s v="C 73.1"/>
        <s v="C 73.2"/>
        <s v="C 73.3"/>
        <s v="C 73.4"/>
        <s v="C 74.1"/>
        <s v="C 74.2"/>
        <s v="C 74.3"/>
      </sharedItems>
    </cacheField>
    <cacheField name="RESPONSABLE DE LA ACTIVIDAD DE CONTROL_x000a__x000a_Identifica el cargo del servidor que ejecuta el control y el nombre de la dependencia, en caso de que sean controles automáticos se identificará el sistema que realiza la actividad." numFmtId="0">
      <sharedItems containsBlank="1"/>
    </cacheField>
    <cacheField name="DESCRIPCIÓN DEL CONTROL" numFmtId="0">
      <sharedItems containsBlank="1" longText="1"/>
    </cacheField>
    <cacheField name="Tipo de Control _x000a_Señale el tipo de control _x000a__x000a_- Mínimo debe existir un control preventivo o detectivo y un control correctivo_x000a__x000a_Preventivo: peso 25%_x000a_Detectivo: peso 15%_x000a_Correctivo: peso 10%" numFmtId="0">
      <sharedItems containsBlank="1"/>
    </cacheField>
    <cacheField name="Afectación_x000a__x000a_Probabilidad o Impacto" numFmtId="0">
      <sharedItems containsBlank="1"/>
    </cacheField>
    <cacheField name="Implementación_x000a__x000a_Automático: peso 25%_x000a_Manual: peso 15%" numFmtId="0">
      <sharedItems containsBlank="1"/>
    </cacheField>
    <cacheField name="Calificación_x000a_(Suma de los porcentajes de Atributos de Eficiencia)_x000a__x000a_La columna O es una operación y no debe diligenciarse" numFmtId="0">
      <sharedItems containsBlank="1"/>
    </cacheField>
    <cacheField name="Documentación_x000a__x000a_Documentado_x000a_Sin documentar" numFmtId="0">
      <sharedItems containsBlank="1"/>
    </cacheField>
    <cacheField name="Frecuencia_x000a__x000a_Continua: El control se aplica siempre que se realiza la actividad que conlleva el riesgo_x000a__x000a_Aleatoria: El control se aplica aleatoriamente a la actividad que conlleva el riesgo" numFmtId="0">
      <sharedItems containsBlank="1"/>
    </cacheField>
    <cacheField name="Evidencia_x000a__x000a_Con registro_x000a_Sin Registro" numFmtId="0">
      <sharedItems containsBlank="1"/>
    </cacheField>
    <cacheField name="Probabilidad Residual_x000a__x000a_Porcentaje (%)" numFmtId="9">
      <sharedItems containsBlank="1" containsMixedTypes="1" containsNumber="1" minValue="7.1999999999999995E-2" maxValue="1"/>
    </cacheField>
    <cacheField name="Probabilidad Residual Final" numFmtId="0">
      <sharedItems containsBlank="1"/>
    </cacheField>
    <cacheField name="Impacto Residual_x000a__x000a_Porcentaje (%)" numFmtId="9">
      <sharedItems containsBlank="1" containsMixedTypes="1" containsNumber="1" minValue="0.22049999999999997" maxValue="1"/>
    </cacheField>
    <cacheField name="Impacto Residual Final" numFmtId="0">
      <sharedItems containsBlank="1"/>
    </cacheField>
    <cacheField name="Zona de Riesgo Final_x000a__x000a_(Exposición en Mapa de Calor Residual)" numFmtId="0">
      <sharedItems containsBlank="1"/>
    </cacheField>
    <cacheField name="OPCIÓN DE MANEJO_x000a__x000a_Tratamiento " numFmtId="0">
      <sharedItems containsBlank="1"/>
    </cacheField>
    <cacheField name="Definición del Responsable de ejecutar el control" numFmtId="0">
      <sharedItems/>
    </cacheField>
    <cacheField name="Definición de la Acción" numFmtId="0">
      <sharedItems/>
    </cacheField>
    <cacheField name="Definición del Complemento" numFmtId="0">
      <sharedItems/>
    </cacheField>
    <cacheField name="Definición del instrumento que usa para ejecutar la acción de  control" numFmtId="0">
      <sharedItems/>
    </cacheField>
    <cacheField name="Definición de Cómo hace la actividad de control" numFmtId="0">
      <sharedItems/>
    </cacheField>
    <cacheField name="Definición de Qué hace cuando se cumple el criterio de la actividad de control" numFmtId="0">
      <sharedItems/>
    </cacheField>
    <cacheField name="Definición de Qué hace cuando NO se cumple el criterio de la actividad de control = manejo de desviaciones" numFmtId="0">
      <sharedItems/>
    </cacheField>
    <cacheField name="¿El control definido ataca la Causa raíz? (EL POR QUÉ)" numFmtId="0">
      <sharedItems/>
    </cacheField>
    <cacheField name="Desde la causa, ataca la probabilidad de ocurrencia del riesgo?" numFmtId="0">
      <sharedItems/>
    </cacheField>
    <cacheField name="Detecta la ocurrencia, y devuelve el proceso a la ejecución de las actividades preventivas?" numFmtId="0">
      <sharedItems/>
    </cacheField>
    <cacheField name="Ataca el impacto frente a la materialización del riesgo?" numFmtId="0">
      <sharedItems/>
    </cacheField>
    <cacheField name="La frecuencia es adecuada (contínua, aleatoria)" numFmtId="0">
      <sharedItems/>
    </cacheField>
    <cacheField name="Se cuenta con evidencia de la ejecución de la actividad de control?" numFmtId="0">
      <sharedItems containsBlank="1"/>
    </cacheField>
    <cacheField name="Observaciones sobre la definición del control" numFmtId="0">
      <sharedItems/>
    </cacheField>
    <cacheField name="Estado Diseño_x000a_Cumple/No cumple" numFmtId="0">
      <sharedItems/>
    </cacheField>
    <cacheField name="Relación de evidencia suministrada por el responsable que ejecutó la actividad del control" numFmtId="0">
      <sharedItems/>
    </cacheField>
    <cacheField name="El responsable ejecutó la actividad del control de acuerdo con la frecuencia establecida?" numFmtId="0">
      <sharedItems/>
    </cacheField>
    <cacheField name="Observaciones sobre la ejecución de la actividad de control" numFmtId="0">
      <sharedItems longText="1"/>
    </cacheField>
    <cacheField name="Estado Ejecución_x000a_Cumple/No cumple" numFmtId="0">
      <sharedItems count="6">
        <s v="En Términos"/>
        <s v="No requerido en el periodo"/>
        <s v="Cumple"/>
        <s v="No Cumple"/>
        <s v="No aplica"/>
        <s v="Oportunidad de Mejora"/>
      </sharedItems>
    </cacheField>
    <cacheField name="Revisó " numFmtId="0">
      <sharedItems/>
    </cacheField>
    <cacheField name="Observaciones de los Proceso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4708.406202430553" createdVersion="7" refreshedVersion="7" minRefreshableVersion="3" recordCount="74" xr:uid="{00000000-000A-0000-FFFF-FFFF0B000000}">
  <cacheSource type="worksheet">
    <worksheetSource name="Tabla1" r:id="rId2"/>
  </cacheSource>
  <cacheFields count="6">
    <cacheField name="TIPO DE PROCESO" numFmtId="0">
      <sharedItems count="6">
        <s v="MISIONAL"/>
        <s v="APOYO"/>
        <s v="ESTRATÉGICO"/>
        <s v="EVALUACIÓN Y CONTROL"/>
        <s v="SEGUIMIENTO" u="1"/>
        <s v="ESTRATEGICO" u="1"/>
      </sharedItems>
    </cacheField>
    <cacheField name="PROCESO" numFmtId="0">
      <sharedItems count="15">
        <s v="Acceso A La Propiedad De La Tierra Y Los Territorios"/>
        <s v="Adminis​tración De Tierras"/>
        <s v="Administración De Bienes Y Servicios"/>
        <s v="Adquisición De Bienes Y Servicios"/>
        <s v="Apoyo Jurídico"/>
        <s v="Comunicación Y Gestión Con Grupos De Interés"/>
        <s v="Direccionamiento Estratégico"/>
        <s v="Gestión De La Información"/>
        <s v="Gestión Del Modelo De Atención"/>
        <s v="Gestión Del Talento Humano"/>
        <s v="Gestión Financiera"/>
        <s v="Inteligencia De La Información"/>
        <s v="Planificación Del Ordenamiento Social De La Propiedad"/>
        <s v="Seguimiento, Evaluación Y Mejora"/>
        <s v="Seguridad Jurídica Sobre La Titularidad De La Tierra Y Los Territorios"/>
      </sharedItems>
    </cacheField>
    <cacheField name="TIPO DE RIESGO" numFmtId="0">
      <sharedItems count="8">
        <s v="Estratégicos"/>
        <s v="Operativos"/>
        <s v="De Cumplimiento"/>
        <s v="De Imagen o Reputacional"/>
        <s v="Gerenciales"/>
        <s v="Satisfacción Del Cliente"/>
        <s v="Tecnológicos"/>
        <s v="Financieros"/>
      </sharedItems>
    </cacheField>
    <cacheField name="CLASIFICACIÓN DEL RIESGO" numFmtId="0">
      <sharedItems count="4">
        <s v="Ejecución y administración de procesos"/>
        <s v="Usuarios, productos y prácticas"/>
        <s v="Relaciones laborales"/>
        <s v="Daños a activos fijos/ eventos externos"/>
      </sharedItems>
    </cacheField>
    <cacheField name="RIESGO" numFmtId="0">
      <sharedItems count="74" longText="1">
        <s v="Incumplimiento  de adquisicion de predios en el marco de Políticas del Gobierno"/>
        <s v="Adjudicación de baldíos a persona natural, sin el cumplimiento de requisitos jurídicos, agronómicos y catastrales en los municipios focalizados"/>
        <s v="Demoras en ejecutar las etapas propias del procedimiento por causas internas de revocatoria de predios focalizados "/>
        <s v="Demoras en ejecutar las etapas propias del procedimiento por causas internas de revocatoria de predios no focalizados "/>
        <s v="Falta de unificación en la información reportada"/>
        <s v="Interrupción del proceso de compra directa de un predio y/o mejora"/>
        <s v="Materializar un subsidio que no cumpla con los requisitos establecidos"/>
        <s v="Redireccionamiento equivocado de las solicitudes que ingresan a la DAT"/>
        <s v="Demora en la revisión de las diferentes peticiones presentadas por las comunidades étnicas a cargo de la DAE"/>
        <s v="Incumplimiento por parte de los proveedores de servicios e insumos de las Iniciativas Cofinanciadas"/>
        <s v="Inventario de predios desactualizado de Fondo de Tierras para la Reforma Rural Integral"/>
        <s v="Demora en la revisión de las diferentes peticiones presentadas por las comunidades y/o resguardos indígenas a cargo de la DAE"/>
        <s v="Desactualización del Sistema de Gestión Ambiental con requisitos legales ambientales"/>
        <s v="Incumplimiento de requisitos y trámites legales ambientales en la adquisición de bienes y servicios"/>
        <s v="Disposición de residuos ordinarios sin cumplir las prácticas establecidas en la entidad"/>
        <s v="Incumplimiento del Plan de Gestión Integral de Residuos Peligrosos (PGIRESPEL)"/>
        <s v="Incumplimiento en la aplicación de los mantenimientos preventivos a los bienes de la Entidad"/>
        <s v="Legalización de comisión o viaticos sin el cumplimiento de requisitos"/>
        <s v="Pérdida o daño en la documentación de la Agencia"/>
        <s v="Perdidas o daños en los bienes de la Entidad"/>
        <s v="Asignación incorrecta de comunicaciones oficiales recibidas (documentos) en el momento de la radicación. "/>
        <s v="Demoras en la respuesta a solicitudes internas de documentos en atención de los requerimientos de expedientes por parte de las dependencias"/>
        <s v="Liquidación de contratos y/o convenios fuera del plazo previsto."/>
        <s v="Configuración del contrato realidad."/>
        <s v="Emisión de viabilidades positivas contrarias a la normatividad"/>
        <s v="Vencimiento de términos"/>
        <s v="Emitir conceptos sobre el mismo tema con distinta interpretación"/>
        <s v="Dar información imprecisa o errónea a la ciudadanía a través de cualquier medio de comunicación por parte de  personas autorizadas y NO autorizadas"/>
        <s v="Inadecuada utilización de la imagen institucional"/>
        <s v="Información de la ANT no llega al público objetivo"/>
        <s v="Omitir la gestión y/o respuesta  a las denuncias por posibles hechos de corrupción"/>
        <s v="Aprobar planes no pertinentes a la entidad"/>
        <s v="Inscribir proyectos de inversión no adecuados a las necesidades de la entidad"/>
        <s v="Planeación inoportuna de cada vigencia"/>
        <s v="Planeación y gestión de procesos con inadecuada valoración de riesgos y oportunidades"/>
        <s v="Reporte de información no pertinente a las necesidades de la Dirección General"/>
        <s v="Entrega de información Topográfica fuera de los tiempos requeridos"/>
        <s v="Incumplir los tiempos de entrega de desarrollo y ajustes a las aplicaciones de la Agencia"/>
        <s v="Entrega de información fuera de los estándares y requisitos técnicos mínimos"/>
        <s v="Incumplimiento en la entrega de productos y servicios en la construcción de soluciones de software"/>
        <s v="Realizar actividades relacionadas con los procedimientos misionales fuera del sistema integrado de tierras (SIT), dispuesto  por la Entidad"/>
        <s v="Respuesta inoportuna a las PQRSD"/>
        <s v="Programar municipios que posteriormente presenten limitantes para su intervención"/>
        <s v="Caducidad de la acción disciplinaria"/>
        <s v="Prescripción de la acción disciplinaria"/>
        <s v="Posibilidad de incumplir metas del Plan Estratégico de Talento Humano"/>
        <s v="Inconsistencias en el reporte y liquidación de las novedades laborales y prestacionales"/>
        <s v="Perdida de expedientes disciplinarios"/>
        <s v="Fallas en la ejecución de la reserva presupuestal constituida"/>
        <s v="Generación de obligaciones con inconsistencias en la aplicación de las deducciones tributarias "/>
        <s v="Generar Estados Financieros que no sean razonables"/>
        <s v="Imprecisiones en la información oficial de la cartera a cargo de la ANT"/>
        <s v="Programación del PAC que no corresponde a las necesidades reales"/>
        <s v="Registro de gastos y pagos sin cumplimiento de requisitos legales"/>
        <s v="Falla en el registro de un Compromiso Presupuestal"/>
        <s v="Falla en la formulación del anteproyecto de presupuesto en el rubro de Funcionamiento"/>
        <s v="Definición y evolución de la arquitectura empresarial de TI que no responda a las necesidades de la entidad"/>
        <s v="Fuga parcial o completa del conocimiento tácito o explicito de la Entidad"/>
        <s v="Incumplimiento en la implementación del Modelo de Seguridad y Privacidad  de la información de la estrategia de Gobierno Digital"/>
        <s v="Incumplimiento en la implementación del PETI"/>
        <s v="Aprobación y publicación de información documentada no pertinente a los Procesos de la entidad"/>
        <s v="Retrasos o suspensión en la formulación e implementación de POSPR en los municipios programados por condiciones de seguridad adversas a la operación"/>
        <s v="Expedir Acto administrativo que resuelve solicitud de inclusión en el RESO, sin la completitud del análisis dentro del proceso de valoración para determinar el cumplimiento de requisitos mínimos (omisión de validaciones en bases de datos/soportes documentales) "/>
        <s v="Incumplimiento en la formulación e implementación de los POSPR en los municipios programados por razones técnicas y operativas"/>
        <s v="Incumplimientos por parte de los socios estratégicos y/u operadores de catastro en la entrega de insumos / productos requeridos para la formulación e implementación de POSPR, en el marco de los convenios celebrados"/>
        <s v="Incumplimiento en la ejecución de los planes y proyectos Institucionales"/>
        <s v="Incumplimiento en la ejecución del cronograma de monitoreo de los planes de mejoramiento"/>
        <s v="Incumplimiento y no conformidad de reportes e informes de avance de planes de acción y proyectos de inversión "/>
        <s v="Incumplimiento del Plan Anual de Auditoría Interna"/>
        <s v="Liberación de productos no conformes con los requisitos"/>
        <s v="Incumplimiento de términos para dar respuesta a las nuevas solicitudes de recursos, de decisiones finales de procesos agrarios y formalización de la propiedad privada rural"/>
        <s v="Realizar el reparto de una solicitud a dos o más, diferentes dependencias"/>
        <s v="Tomar decisiones incorrectas en los procesos agrarios y la formalización de la propiedad privada rural (zonas focalizadas)"/>
        <s v="Tomar decisiones incorrectas en los procesos agrarios y la formalización de la propiedad privada rural (zonas no focalizadas)"/>
      </sharedItems>
    </cacheField>
    <cacheField name="CANTIDAD"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4864.859551851849" createdVersion="7" refreshedVersion="8" minRefreshableVersion="3" recordCount="180" xr:uid="{00000000-000A-0000-FFFF-FFFF0C000000}">
  <cacheSource type="worksheet">
    <worksheetSource ref="B9:BE107" sheet="8 - Mapa Riesgos de Gestión"/>
  </cacheSource>
  <cacheFields count="56">
    <cacheField name="PROCESO" numFmtId="0">
      <sharedItems count="16">
        <s v="DIRECCIONAMIENTO ESTRATÉGICO"/>
        <s v="COMUNICACIÓN Y GESTIÓN CON GRUPOS DE INTERÉS"/>
        <s v="INTELIGENCIA DE LA INFORMACIÓN"/>
        <s v="GESTIÓN DEL MODELO DE ATENCIÓN"/>
        <s v="PLANIFICACIÓN DEL ORDENAMIENTO SOCIAL DE LA PROPIEDAD"/>
        <s v="SEGURIDAD JURÍDICA SOBRE LA TITULARIDAD DE LA TIERRA Y LOS TERRITORIOS"/>
        <s v="ACCESO A LA PROPIEDAD DE LA TIERRA Y LOS TERRITORIOS"/>
        <s v="ADMINISTRACIÓN DE TIERRAS"/>
        <s v="GESTIÓN DE LA INFORMACIÓN"/>
        <s v="GESTIÓN DEL TALENTO HUMANO"/>
        <s v="APOYO JURÍDICO"/>
        <s v="ADQUISICIÓN DE BIENES Y SERVICIOS"/>
        <s v="ADMINISTRACIÓN DE BIENES Y SERVICIOS"/>
        <s v="GESTIÓN FINANCIERA"/>
        <s v="SEGUIMIENTO, EVALUACIÓN Y MEJORA"/>
        <s v="ADMINIS​TRACIÓN DE TIERRAS" u="1"/>
      </sharedItems>
    </cacheField>
    <cacheField name="OBJETIVO DEL PROCESO" numFmtId="0">
      <sharedItems count="19" longText="1">
        <s v="Establecer los lineamientos estratégicos y el esquema de operación de la Agencia Nacional de Tierras, asegurando la disponibilidad de los recursos necesarios para su aplicación"/>
        <s v="Establecer lineamientos para la comunicación y coordinación intra e interinstitucional, que proporcione a los grupos de interés información veraz, objetiva y oportuna de la misión, s y gestión de la Agencia Nacional de Tierras"/>
        <s v="Los canales de comunicación no son efectivos_x000a__x000a_La población campesina y de los grupos étnicos no tiene acceso a la información de la agencia por medios electrónicos"/>
        <s v="Definir e implementar políticas, lineamientos, modelos y estándares de gestión, manejo, control y análisis de la Información, asegurando su confiabilidad y alineación de los s estratégicos de TI con los s estratégicos institucionales y sectoriales para el logro del ordenamiento social de la propiedad rural"/>
        <s v="Asegurar la atención al ciudadano, mediante los modelos de atención por oferta, demanda y descongestión, que permita detectar las necesidades de ordenamiento social de la propiedad rural"/>
        <s v="Determinar las acciones necesarias a cargo de la Entidad para consolidar el Ordenamiento Social de la Propiedad Rural considerando los modelos de atención por oferta, demanda y descongestión"/>
        <s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Describir las tareas necesarias para detallar los mecanismos efectivos de protección de las tierras y territorios ocupados o poseídos ancestralmente y/o tradicionalmente por los pueblos indígenas"/>
        <s v="Adelantar las diferentes acciones necesarias para la administración de los bienes fiscales patrimoniales de la Agencia y las tierras baldías de la Nación, conforme a la vocación productiva y uso del suelo, promoviendo las condiciones socioeconómicas y ambientales del territorio"/>
        <s v="Prestar servicios de tecnologías de información y comunicaciones, y geografía y topografía oportunos para la operación y la toma de decisiones de la Agencia"/>
        <s v="Administrar el Talento Humano de la Agencia y promover su desarrollo; a través del diseño y ejecución de políticas,_x000a_programas y procedimientos que contribuyan a la optimización de las competencias de los servidores públicos, promoviendo su capacitación y valoración en condiciones de bienestar, salud y seguridad social"/>
        <s v="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
        <s v="Asesorar y dar soporte jurídico a las diferentes dependencias, a través de la emisión de conceptos y demás soportes legales que sean necesarios, así como realizar todas las actuaciones tendientes a la debida defensa de los intereses de la entidad"/>
        <s v="Adelantar la adquisición de bienes y/o servicios de la Agencia a través de los mecanismos definidos para la selección, elaboración, celebración, formalización, ejecución, terminación y/o liquidación de los contratos"/>
        <s v="Administrar los recursos e información financiera con base en las necesidades de las dependencias de la Agencia y organismos estatales requirentes, a través de mecanismos de dirección, registro, ejecución, control y seguimiento de los recursos"/>
        <s v="Gestionar la Administración y mantenimiento de bienes y servicios necesarios para la ejecución de los procesos de la_x000a_entidad"/>
        <s v="Analizar la información proveniente de la retroalimentación del desempeño de procesos, planes, programas y proyectos, para la toma de decisiones y formulación de nuevas acciones orientadas a elevar el nivel de cumplimiento, transparencia y mejora institucional"/>
        <s v="Analizar la información proveniente de la retroalimentación del desempeño de procesos, planes, programas y proyectos, para la toma de decisiones y formulación de nuevas acciones orientadas a elevar el nivel de cumplimiento, transparencia y mejora institucional" u="1"/>
      </sharedItems>
    </cacheField>
    <cacheField name="ALCANCE DEL PROCESO" numFmtId="0">
      <sharedItems longText="1"/>
    </cacheField>
    <cacheField name="RESPOSABLE DEL RIESGO" numFmtId="0">
      <sharedItems/>
    </cacheField>
    <cacheField name="NÚMERO DE RIESGO" numFmtId="0">
      <sharedItems count="74">
        <s v="R 1"/>
        <s v="R 2"/>
        <s v="R 3"/>
        <s v="R 4"/>
        <s v="R 5"/>
        <s v="R 6"/>
        <s v="R 7"/>
        <s v="R 8"/>
        <s v="R 9"/>
        <s v="R 10"/>
        <s v="R 11"/>
        <s v="R 12"/>
        <s v="R 13"/>
        <s v="R 14"/>
        <s v="R 15"/>
        <s v="R 16"/>
        <s v="R 17"/>
        <s v="R 18"/>
        <s v="R 19"/>
        <s v="R 20"/>
        <s v="R 21"/>
        <s v="R 22"/>
        <s v="R 23"/>
        <s v="R 24"/>
        <s v="R 25"/>
        <s v="R 26"/>
        <s v="R 27"/>
        <s v="R 28"/>
        <s v="R 29"/>
        <s v="R 30"/>
        <s v="R 31"/>
        <s v="R 32"/>
        <s v="R 33"/>
        <s v="R 34"/>
        <s v="R 35"/>
        <s v="R 36"/>
        <s v="R 37"/>
        <s v="R 38"/>
        <s v="R 39"/>
        <s v="R 40"/>
        <s v="R 41"/>
        <s v="R 42"/>
        <s v="R 43"/>
        <s v="R 44"/>
        <s v="R 45"/>
        <s v="R 46"/>
        <s v="R 47"/>
        <s v="R 48"/>
        <s v="R 49"/>
        <s v="R 50"/>
        <s v="R 51"/>
        <s v="R 52"/>
        <s v="R 53"/>
        <s v="R 54"/>
        <s v="R 55"/>
        <s v="R 56"/>
        <s v="R 57"/>
        <s v="R 58"/>
        <s v="R 59"/>
        <s v="R 60"/>
        <s v="R 61"/>
        <s v="R 62"/>
        <s v="R 63"/>
        <s v="R 64"/>
        <s v="R 65"/>
        <s v="R 66"/>
        <s v="R 67"/>
        <s v="R 68"/>
        <s v="R 69"/>
        <s v="R 70"/>
        <s v="R 71"/>
        <s v="R 72"/>
        <s v="R 73"/>
        <s v="R 74"/>
      </sharedItems>
    </cacheField>
    <cacheField name="NOMBRE DEL RIESGO" numFmtId="0">
      <sharedItems longText="1"/>
    </cacheField>
    <cacheField name="IMPACTO DEL RIESGO" numFmtId="0">
      <sharedItems/>
    </cacheField>
    <cacheField name="DESCRIPCIÓN DEL RIESGO_x000a_" numFmtId="0">
      <sharedItems longText="1"/>
    </cacheField>
    <cacheField name="FECHA DE CREACIÓN DEL RIESGO" numFmtId="14">
      <sharedItems containsSemiMixedTypes="0" containsNonDate="0" containsDate="1" containsString="0" minDate="2022-05-20T00:00:00" maxDate="2022-05-21T00:00:00"/>
    </cacheField>
    <cacheField name="TIPO DE RIESGO" numFmtId="14">
      <sharedItems/>
    </cacheField>
    <cacheField name="CLASIFICACIÓN DEL RIESGO" numFmtId="14">
      <sharedItems/>
    </cacheField>
    <cacheField name="Frecuencia" numFmtId="1">
      <sharedItems containsString="0" containsBlank="1" containsNumber="1" containsInteger="1" minValue="1" maxValue="156000"/>
    </cacheField>
    <cacheField name="Probabilidad Inherente" numFmtId="0">
      <sharedItems/>
    </cacheField>
    <cacheField name="Porcentaje (%)" numFmtId="9">
      <sharedItems containsMixedTypes="1" containsNumber="1" minValue="0.2" maxValue="1"/>
    </cacheField>
    <cacheField name="Criterios de impacto" numFmtId="1">
      <sharedItems containsBlank="1"/>
    </cacheField>
    <cacheField name="Impacto _x000a_Inherente" numFmtId="0">
      <sharedItems/>
    </cacheField>
    <cacheField name="Porcentaje (%)2" numFmtId="9">
      <sharedItems containsMixedTypes="1" containsNumber="1" minValue="0.4" maxValue="1"/>
    </cacheField>
    <cacheField name="Zona de Riesgo Inherente" numFmtId="0">
      <sharedItems/>
    </cacheField>
    <cacheField name="OPCIÓN DE MANEJO" numFmtId="0">
      <sharedItems/>
    </cacheField>
    <cacheField name="NÚMERO DEL CONTROL" numFmtId="0">
      <sharedItems/>
    </cacheField>
    <cacheField name="RESPONSABLE DE LA ACTIVIDAD DE CONTROL" numFmtId="0">
      <sharedItems containsBlank="1"/>
    </cacheField>
    <cacheField name="DESCRIPCIÓN DEL CONTROL" numFmtId="0">
      <sharedItems containsBlank="1" longText="1"/>
    </cacheField>
    <cacheField name="Tipo de Control " numFmtId="0">
      <sharedItems containsBlank="1" count="4">
        <s v="Preventivo"/>
        <s v="Correctivo"/>
        <s v="Detectivo"/>
        <m/>
      </sharedItems>
    </cacheField>
    <cacheField name="Afectación" numFmtId="0">
      <sharedItems/>
    </cacheField>
    <cacheField name="Implementación" numFmtId="0">
      <sharedItems containsBlank="1"/>
    </cacheField>
    <cacheField name="Calificación_x000a_" numFmtId="0">
      <sharedItems/>
    </cacheField>
    <cacheField name="Documentación" numFmtId="0">
      <sharedItems containsBlank="1"/>
    </cacheField>
    <cacheField name="Frecuencia2" numFmtId="0">
      <sharedItems containsBlank="1"/>
    </cacheField>
    <cacheField name="Evidencia" numFmtId="0">
      <sharedItems containsBlank="1"/>
    </cacheField>
    <cacheField name="Probabilidad Residual" numFmtId="9">
      <sharedItems containsMixedTypes="1" containsNumber="1" minValue="0" maxValue="1"/>
    </cacheField>
    <cacheField name="Probabilidad Residual Final" numFmtId="0">
      <sharedItems/>
    </cacheField>
    <cacheField name="Impacto Residual" numFmtId="9">
      <sharedItems containsMixedTypes="1" containsNumber="1" minValue="0" maxValue="1"/>
    </cacheField>
    <cacheField name="Impacto Residual Final" numFmtId="0">
      <sharedItems/>
    </cacheField>
    <cacheField name="Zona de Riesgo Final" numFmtId="0">
      <sharedItems/>
    </cacheField>
    <cacheField name="OPCIÓN DE MANEJO2" numFmtId="0">
      <sharedItems containsBlank="1"/>
    </cacheField>
    <cacheField name="NÚMERO DE LA ACCIÓN PREVENTIVA" numFmtId="0">
      <sharedItems/>
    </cacheField>
    <cacheField name="ACCIÓN PREVENTIVA" numFmtId="0">
      <sharedItems containsMixedTypes="1" containsNumber="1" containsInteger="1" minValue="0" maxValue="0" longText="1"/>
    </cacheField>
    <cacheField name="RESPONSABLE DE LA ACCIÓN PREVENTIVA" numFmtId="0">
      <sharedItems containsMixedTypes="1" containsNumber="1" containsInteger="1" minValue="0" maxValue="0"/>
    </cacheField>
    <cacheField name="EVIDENCIA DE LA ACCIÓN PREVENTIVA" numFmtId="0">
      <sharedItems containsMixedTypes="1" containsNumber="1" containsInteger="1" minValue="0" maxValue="0"/>
    </cacheField>
    <cacheField name="CANTIDAD PROGRAMADA" numFmtId="0">
      <sharedItems containsSemiMixedTypes="0" containsString="0" containsNumber="1" minValue="0" maxValue="48"/>
    </cacheField>
    <cacheField name="CANTIDAD ACUMULADA AL AÑO" numFmtId="0">
      <sharedItems containsSemiMixedTypes="0" containsString="0" containsNumber="1" minValue="0" maxValue="54"/>
    </cacheField>
    <cacheField name="ÍNDICE DE REDUCCIÓN DEL RIESGO" numFmtId="9">
      <sharedItems containsString="0" containsBlank="1" containsNumber="1" minValue="0" maxValue="1"/>
    </cacheField>
    <cacheField name="ESTADO" numFmtId="0">
      <sharedItems containsMixedTypes="1" containsNumber="1" containsInteger="1" minValue="0" maxValue="0"/>
    </cacheField>
    <cacheField name="EVIDENCIAS" numFmtId="0">
      <sharedItems containsMixedTypes="1" containsNumber="1" containsInteger="1" minValue="0" maxValue="0" longText="1"/>
    </cacheField>
    <cacheField name="OBSERVACIONES" numFmtId="0">
      <sharedItems containsMixedTypes="1" containsNumber="1" containsInteger="1" minValue="0" maxValue="0" longText="1"/>
    </cacheField>
    <cacheField name="¿Hay Materialización del Riesgo?" numFmtId="0">
      <sharedItems containsMixedTypes="1" containsNumber="1" containsInteger="1" minValue="0" maxValue="0"/>
    </cacheField>
    <cacheField name="Número de eventos_x000a__x000a_Evento= es un riesgo materializado" numFmtId="0">
      <sharedItems containsSemiMixedTypes="0" containsString="0" containsNumber="1" containsInteger="1" minValue="0" maxValue="68"/>
    </cacheField>
    <cacheField name="Frecuencia del Riesgo_x000a__x000a_Número de veces que se realiza la acción" numFmtId="0">
      <sharedItems containsSemiMixedTypes="0" containsString="0" containsNumber="1" containsInteger="1" minValue="0" maxValue="68"/>
    </cacheField>
    <cacheField name="Desempeño del Control" numFmtId="0">
      <sharedItems containsMixedTypes="1" containsNumber="1" containsInteger="1" minValue="0" maxValue="0"/>
    </cacheField>
    <cacheField name="Revisión del Control" numFmtId="0">
      <sharedItems/>
    </cacheField>
    <cacheField name="¿Existe reporte de Materialización del Riesgo?" numFmtId="0">
      <sharedItems containsMixedTypes="1" containsNumber="1" containsInteger="1" minValue="0" maxValue="0"/>
    </cacheField>
    <cacheField name="¿Activó el control correctivo relacionado?" numFmtId="0">
      <sharedItems containsMixedTypes="1" containsNumber="1" containsInteger="1" minValue="0" maxValue="0"/>
    </cacheField>
    <cacheField name="¿Mitigó la materialización del riesgo?" numFmtId="0">
      <sharedItems containsMixedTypes="1" containsNumber="1" containsInteger="1" minValue="0" maxValue="0"/>
    </cacheField>
    <cacheField name="¿Existe evidencia del control correctivo?" numFmtId="0">
      <sharedItems containsMixedTypes="1" containsNumber="1" containsInteger="1" minValue="0" maxValue="0"/>
    </cacheField>
    <cacheField name="¿Debe modificarse el control preventivo o detectivo?" numFmtId="0">
      <sharedItems/>
    </cacheField>
    <cacheField name="Indicador de Control Correctivo _x000a_(No Materialización del Riesgo)" numFmtId="9">
      <sharedItems containsSemiMixedTypes="0" containsString="0" containsNumber="1" minValue="0.6" maxValue="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4864.859851273148" createdVersion="7" refreshedVersion="8" minRefreshableVersion="3" recordCount="74" xr:uid="{00000000-000A-0000-FFFF-FFFF0D000000}">
  <cacheSource type="worksheet">
    <worksheetSource ref="F83:H157" sheet="Datos 5"/>
  </cacheSource>
  <cacheFields count="3">
    <cacheField name="NIVEL DE EXPOSICIÓN RESIDUAL" numFmtId="0">
      <sharedItems count="4">
        <s v="Extremo"/>
        <s v="Moderado"/>
        <s v="Alto"/>
        <s v="Bajo"/>
      </sharedItems>
    </cacheField>
    <cacheField name="PROCESO" numFmtId="0">
      <sharedItems count="15">
        <s v="DIRECCIONAMIENTO ESTRATÉGICO"/>
        <s v="INTELIGENCIA DE LA INFORMACIÓN"/>
        <s v="GESTIÓN DEL MODELO DE ATENCIÓN"/>
        <s v="PLANIFICACIÓN DEL ORDENAMIENTO SOCIAL DE LA PROPIEDAD"/>
        <s v="SEGURIDAD JURÍDICA SOBRE LA TITULARIDAD DE LA TIERRA Y LOS TERRITORIOS"/>
        <s v="ACCESO A LA PROPIEDAD DE LA TIERRA Y LOS TERRITORIOS"/>
        <s v="ADMINISTRACIÓN DE TIERRAS"/>
        <s v="GESTIÓN DE LA INFORMACIÓN"/>
        <s v="GESTIÓN DEL TALENTO HUMANO"/>
        <s v="APOYO JURÍDICO"/>
        <s v="ADQUISICIÓN DE BIENES Y SERVICIOS"/>
        <s v="ADMINISTRACIÓN DE BIENES Y SERVICIOS"/>
        <s v="COMUNICACIÓN Y GESTIÓN CON GRUPOS DE INTERÉS"/>
        <s v="GESTIÓN FINANCIERA"/>
        <s v="SEGUIMIENTO, EVALUACIÓN Y MEJORA"/>
      </sharedItems>
    </cacheField>
    <cacheField name="NUMERO DEL RIESGO"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4864.859932291663" createdVersion="7" refreshedVersion="8" minRefreshableVersion="3" recordCount="74" xr:uid="{00000000-000A-0000-FFFF-FFFF0E000000}">
  <cacheSource type="worksheet">
    <worksheetSource ref="F3:H77" sheet="Datos 5"/>
  </cacheSource>
  <cacheFields count="3">
    <cacheField name="NIVEL DE EXPOSICIÓN INHERENTE" numFmtId="0">
      <sharedItems containsBlank="1" count="5">
        <s v="Alto"/>
        <s v="Bajo"/>
        <s v="Extremo"/>
        <s v="Moderado"/>
        <m u="1"/>
      </sharedItems>
    </cacheField>
    <cacheField name="PROCESO" numFmtId="0">
      <sharedItems count="15">
        <s v="ADMINISTRACIÓN DE BIENES Y SERVICIOS"/>
        <s v="COMUNICACIÓN Y GESTIÓN CON GRUPOS DE INTERÉS"/>
        <s v="GESTIÓN DE LA INFORMACIÓN"/>
        <s v="GESTIÓN FINANCIERA"/>
        <s v="INTELIGENCIA DE LA INFORMACIÓN"/>
        <s v="SEGURIDAD JURÍDICA SOBRE LA TITULARIDAD DE LA TIERRA Y LOS TERRITORIOS"/>
        <s v="ACCESO A LA PROPIEDAD DE LA TIERRA Y LOS TERRITORIOS"/>
        <s v="ADMINISTRACIÓN DE TIERRAS"/>
        <s v="APOYO JURÍDICO"/>
        <s v="DIRECCIONAMIENTO ESTRATÉGICO"/>
        <s v="GESTIÓN DEL MODELO DE ATENCIÓN"/>
        <s v="GESTIÓN DEL TALENTO HUMANO"/>
        <s v="PLANIFICACIÓN DEL ORDENAMIENTO SOCIAL DE LA PROPIEDAD"/>
        <s v="SEGUIMIENTO, EVALUACIÓN Y MEJORA"/>
        <s v="ADQUISICIÓN DE BIENES Y SERVICIOS"/>
      </sharedItems>
    </cacheField>
    <cacheField name="NUMERO DEL RIESGO"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4864.86010474537" createdVersion="7" refreshedVersion="8" minRefreshableVersion="3" recordCount="180" xr:uid="{00000000-000A-0000-FFFF-FFFF0F000000}">
  <cacheSource type="worksheet">
    <worksheetSource ref="B10:L190" sheet="9 - Mapa de Calor"/>
  </cacheSource>
  <cacheFields count="11">
    <cacheField name="PROCESO" numFmtId="0">
      <sharedItems count="15">
        <s v="DIRECCIONAMIENTO ESTRATÉGICO"/>
        <s v="COMUNICACIÓN Y GESTIÓN CON GRUPOS DE INTERÉS"/>
        <s v="INTELIGENCIA DE LA INFORMACIÓN"/>
        <s v="GESTIÓN DEL MODELO DE ATENCIÓN"/>
        <s v="PLANIFICACIÓN DEL ORDENAMIENTO SOCIAL DE LA PROPIEDAD"/>
        <s v="SEGURIDAD JURÍDICA SOBRE LA TITULARIDAD DE LA TIERRA Y LOS TERRITORIOS"/>
        <s v="ACCESO A LA PROPIEDAD DE LA TIERRA Y LOS TERRITORIOS"/>
        <s v="ADMINISTRACIÓN DE TIERRAS"/>
        <s v="GESTIÓN DE LA INFORMACIÓN"/>
        <s v="GESTIÓN DEL TALENTO HUMANO"/>
        <s v="APOYO JURÍDICO"/>
        <s v="ADQUISICIÓN DE BIENES Y SERVICIOS"/>
        <s v="ADMINISTRACIÓN DE BIENES Y SERVICIOS"/>
        <s v="GESTIÓN FINANCIERA"/>
        <s v="SEGUIMIENTO, EVALUACIÓN Y MEJORA"/>
      </sharedItems>
    </cacheField>
    <cacheField name="RESPONSABLE DEL RIESGO" numFmtId="0">
      <sharedItems/>
    </cacheField>
    <cacheField name="NUMERO DEL RIESGO" numFmtId="0">
      <sharedItems count="74">
        <s v="R 1"/>
        <s v="R 2"/>
        <s v="R 3"/>
        <s v="R 4"/>
        <s v="R 5"/>
        <s v="R 6"/>
        <s v="R 7"/>
        <s v="R 8"/>
        <s v="R 9"/>
        <s v="R 10"/>
        <s v="R 11"/>
        <s v="R 12"/>
        <s v="R 13"/>
        <s v="R 14"/>
        <s v="R 15"/>
        <s v="R 16"/>
        <s v="R 17"/>
        <s v="R 18"/>
        <s v="R 19"/>
        <s v="R 20"/>
        <s v="R 21"/>
        <s v="R 22"/>
        <s v="R 23"/>
        <s v="R 24"/>
        <s v="R 25"/>
        <s v="R 26"/>
        <s v="R 27"/>
        <s v="R 28"/>
        <s v="R 29"/>
        <s v="R 30"/>
        <s v="R 31"/>
        <s v="R 32"/>
        <s v="R 33"/>
        <s v="R 34"/>
        <s v="R 35"/>
        <s v="R 36"/>
        <s v="R 37"/>
        <s v="R 38"/>
        <s v="R 39"/>
        <s v="R 40"/>
        <s v="R 41"/>
        <s v="R 42"/>
        <s v="R 43"/>
        <s v="R 44"/>
        <s v="R 45"/>
        <s v="R 46"/>
        <s v="R 47"/>
        <s v="R 48"/>
        <s v="R 49"/>
        <s v="R 50"/>
        <s v="R 51"/>
        <s v="R 52"/>
        <s v="R 53"/>
        <s v="R 54"/>
        <s v="R 55"/>
        <s v="R 56"/>
        <s v="R 57"/>
        <s v="R 58"/>
        <s v="R 59"/>
        <s v="R 60"/>
        <s v="R 61"/>
        <s v="R 62"/>
        <s v="R 63"/>
        <s v="R 64"/>
        <s v="R 65"/>
        <s v="R 66"/>
        <s v="R 67"/>
        <s v="R 68"/>
        <s v="R 69"/>
        <s v="R 70"/>
        <s v="R 71"/>
        <s v="R 72"/>
        <s v="R 73"/>
        <s v="R 74"/>
      </sharedItems>
    </cacheField>
    <cacheField name="NOMBRE DEL RIESGO" numFmtId="0">
      <sharedItems longText="1"/>
    </cacheField>
    <cacheField name="DESCRIPCIÓN DEL RIESGO" numFmtId="0">
      <sharedItems longText="1"/>
    </cacheField>
    <cacheField name="IMPACTO DEL RIESGO" numFmtId="0">
      <sharedItems/>
    </cacheField>
    <cacheField name="ANTIGÜEDAD DEL RIESGO" numFmtId="1">
      <sharedItems containsString="0" containsBlank="1" containsNumber="1" containsInteger="1" minValue="163" maxValue="163"/>
    </cacheField>
    <cacheField name="NIVEL DE EXPOSICIÓN INHERENTE" numFmtId="0">
      <sharedItems count="4">
        <s v="Extremo"/>
        <s v="Moderado"/>
        <s v="Alto"/>
        <s v="Bajo"/>
      </sharedItems>
    </cacheField>
    <cacheField name="OPCIÓN DE MANEJO INHERENTE" numFmtId="0">
      <sharedItems/>
    </cacheField>
    <cacheField name="NIVEL DE EXPOSICIÓN RESIDUAL" numFmtId="0">
      <sharedItems containsBlank="1" count="5">
        <s v="Extremo"/>
        <m/>
        <s v="Moderado"/>
        <s v="Alto"/>
        <s v="Bajo"/>
      </sharedItems>
    </cacheField>
    <cacheField name="OPCIÓN DE MANEJO RESIDUAL" numFmtId="0">
      <sharedItems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5478.483713194444" createdVersion="6" refreshedVersion="6" minRefreshableVersion="3" recordCount="71" xr:uid="{00000000-000A-0000-FFFF-FFFF10000000}">
  <cacheSource type="worksheet">
    <worksheetSource ref="A1:J72" sheet="Hoja4"/>
  </cacheSource>
  <cacheFields count="10">
    <cacheField name="PROCESO" numFmtId="0">
      <sharedItems count="15">
        <s v="DIRECCIONAMIENTO ESTRATÉGICO"/>
        <s v="COMUNICACIÓN Y GESTIÓN CON GRUPOS DE INTERÉS"/>
        <s v="INTELIGENCIA DE LA INFORMACIÓN"/>
        <s v="GESTIÓN DEL MODELO DE ATENCIÓN"/>
        <s v="PLANIFICACIÓN DEL ORDENAMIENTO SOCIAL DE LA PROPIEDAD"/>
        <s v="SEGURIDAD JURÍDICA SOBRE LA TITULARIDAD DE LA TIERRA Y LOS TERRITORIOS"/>
        <s v="ACCESO A LA PROPIEDAD DE LA TIERRA Y LOS TERRITORIOS"/>
        <s v="ADMINISTRACIÓN DE TIERRAS"/>
        <s v="GESTIÓN DE LA INFORMACIÓN"/>
        <s v="GESTIÓN DEL TALENTO HUMANO"/>
        <s v="APOYO JURÍDICO"/>
        <s v="ADQUISICIÓN DE BIENES Y SERVICIOS"/>
        <s v="ADMINISTRACIÓN DE BIENES Y SERVICIOS"/>
        <s v="GESTIÓN FINANCIERA"/>
        <s v="SEGUIMIENTO, EVALUACIÓN Y MEJORA"/>
      </sharedItems>
    </cacheField>
    <cacheField name="OBJETIVO DEL PROCESO" numFmtId="0">
      <sharedItems longText="1"/>
    </cacheField>
    <cacheField name="DEL PROCESO" numFmtId="0">
      <sharedItems longText="1"/>
    </cacheField>
    <cacheField name="¿CUÁL ES LA ACTIVIDAD O ACTIVIDADES DEL PROCESO EN LA QUE SE IDENTIFICA EL RIESGO?_x000a_" numFmtId="0">
      <sharedItems/>
    </cacheField>
    <cacheField name="RESPONSABLE DE LA ACTIVIDAD_x000a_Responsable del Riesgo_x000a__x000a_Responsable en la coordinación de la actividad y que si es compartida, se coloca el que mayor responsabilidad institucional tiene en su función. _x000a__x000a_Basándose en la caracterización del proceso" numFmtId="0">
      <sharedItems/>
    </cacheField>
    <cacheField name="NÚMERO DE RIESGO" numFmtId="0">
      <sharedItems/>
    </cacheField>
    <cacheField name="NOMBRE DEL RIESGO" numFmtId="0">
      <sharedItems longText="1"/>
    </cacheField>
    <cacheField name="IMPACTO DEL RIESGO ¿QUÉ?_x000a__x000a_El área de impacto es la consecuencia económica o reputacional a la cual se ve expuesta la organización en caso de materializarse un riesgo. Los impactos que aplican son afectación económica (o presupuestal) y reputacional._x000a__x000a_Las consecuencias que puede ocasionar a la organización la materialización del riesgo." numFmtId="0">
      <sharedItems/>
    </cacheField>
    <cacheField name="DESCRIPCIÓN DEL RIESGO_x000a__x000a_Debe contener todos los detalles que sean necesarios y que sea fácil de entender tanto para el líder del proceso como para personas ajenas al proceso. Se propone una estructura que facilita su redacción y claridad que inicia con la frase &quot;POSIBILIDAD DE&quot; y unir con conectores la redacción_x000a__x000a_¿CÓMO SUCEDE EL IMPACTO?:  ¿qué consecuencia tiene?; Causa inmediata: circunstancia o situación más evidente sobre las cuales se presenta el riesgo, la misma no constituyen la causa principal o base para que se presente el riesgo._x000a__x000a_¿PORQUÉ OCURRE? :Causa raíz: es la causa principal o básica, corresponde a las razón (es) por la cual se puede presentar el riesgo, es la base para la definición de los controles en la etapa de valoración del riesgo." numFmtId="0">
      <sharedItems longText="1"/>
    </cacheField>
    <cacheField name="TIPO DE RIESGO_x000a__x000a_Se escoge el tipo de riesgo determinado con la metodología anterior, en caso de ser un nuevo riesgo, escoger el tipo con base a las descripciones presentadas a continuación:_x000a__x000a_Estratégicos: Posibilidad de ocurrencia de eventos que afecten los objetivos estratégicos de la organización pública y por tanto impactan toda la entidad_x000a__x000a_Gerenciales: Posibilidad de ocurrencia de eventos que afecten los procesos gerenciales y/o la alta dirección_x000a__x000a_Operativos: Posibilidad de ocurrencia de eventos que afecten los procesos misionales de la entidad_x000a__x000a_Financieros: Posibilidad de ocurrencia de eventos que afecten los estados financieros y todas aquellas áreas involucradas con el proceso financiero como presupuesto, tesorería, contabilidad, cartera, central de cuentas, costos, etc._x000a__x000a_Tecnológicos: Posibilidad de ocurrencia de eventos que afecten la totalidad o parte de la infraestructura tecnológica (hardware, software, redes, etc.) de una entidad._x000a__x000a_De Cumplimiento: Posibilidad de ocurrencia de eventos que afecten la situación jurídica o contractual de la organización debido a su incumplimiento o desacato a la normatividad legal y las obligaciones contractuales_x000a__x000a_De imagen: Posibilidad de ocurrencia de un evento que afecte la imagen, buen nombre o reputación de una organización ante sus clientes y partes interesadas_x000a__x000a_Satisfacción del cliente: Posibilidad de ocurrencia de un servicio o producto afecte la integridad, bienestar o seguridad de un cliente o usuario " numFmtId="0">
      <sharedItems count="8">
        <s v="ESTRATÉGICOS"/>
        <s v="GERENCIALES"/>
        <s v="DE IMAGEN O REPUTACIONAL"/>
        <s v="OPERATIVOS"/>
        <s v="DE CUMPLIMIENTO"/>
        <s v="SATISFACCIÓN DEL CLIENTE"/>
        <s v="TECNOLÓGICOS"/>
        <s v="FINANCIEROS"/>
      </sharedItems>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5478.682144328704" createdVersion="8" refreshedVersion="8" minRefreshableVersion="3" recordCount="174" xr:uid="{00000000-000A-0000-FFFF-FFFF11000000}">
  <cacheSource type="worksheet">
    <worksheetSource ref="B5:K179" sheet="Preliminar PT. Control"/>
  </cacheSource>
  <cacheFields count="10">
    <cacheField name="PROCESO" numFmtId="0">
      <sharedItems count="15">
        <s v="DIRECCIONAMIENTO ESTRATÉGICO"/>
        <s v="COMUNICACIÓN Y GESTIÓN CON GRUPOS DE INTERÉS"/>
        <s v="INTELIGENCIA DE LA INFORMACIÓN"/>
        <s v="GESTIÓN DEL MODELO DE ATENCIÓN"/>
        <s v="PLANIFICACIÓN DEL ORDENAMIENTO SOCIAL DE LA PROPIEDAD"/>
        <s v="SEGURIDAD JURÍDICA SOBRE LA TITULARIDAD DE LA TIERRA Y LOS TERRITORIOS"/>
        <s v="ACCESO A LA PROPIEDAD DE LA TIERRA Y LOS TERRITORIOS"/>
        <s v="ADMINISTRACIÓN DE TIERRAS"/>
        <s v="GESTIÓN DE LA INFORMACIÓN"/>
        <s v="GESTIÓN DEL TALENTO HUMANO"/>
        <s v="APOYO JURÍDICO"/>
        <s v="ADQUISICIÓN DE BIENES Y SERVICIOS"/>
        <s v="ADMINISTRACIÓN DE BIENES Y SERVICIOS"/>
        <s v="GESTIÓN FINANCIERA"/>
        <s v="SEGUIMIENTO, EVALUACIÓN Y MEJORA"/>
      </sharedItems>
    </cacheField>
    <cacheField name="RESPONSABLE DE LA ACTIVIDAD_x000a_Responsable del Riesgo_x000a__x000a_Responsable en la coordinación de la actividad y que si es compartida, se coloca el que mayor responsabilidad institucional tiene en su función. _x000a__x000a_Basándose en la caracterización del proceso" numFmtId="0">
      <sharedItems/>
    </cacheField>
    <cacheField name="NÚMERO DE RIESGO" numFmtId="0">
      <sharedItems/>
    </cacheField>
    <cacheField name="NOMBRE DEL RIESGO" numFmtId="0">
      <sharedItems longText="1"/>
    </cacheField>
    <cacheField name="IMPACTO DEL RIESGO" numFmtId="0">
      <sharedItems/>
    </cacheField>
    <cacheField name="DESCRIPCIÓN DEL RIESGO_x000a__x000a_Debe contener todos los detalles que sean necesarios y que sea fácil de entender tanto para el líder del proceso como para personas ajenas al proceso. Se propone una estructura que facilita su redacción y claridad que inicia con la frase &quot;POSIBILIDAD DE&quot;" numFmtId="0">
      <sharedItems longText="1"/>
    </cacheField>
    <cacheField name="NÚMERO DEL CONTROL" numFmtId="0">
      <sharedItems containsBlank="1" count="171">
        <s v="C 1.1"/>
        <s v="C 1.2"/>
        <s v="C 2.1"/>
        <s v="C 2.2"/>
        <s v="C 2.3"/>
        <s v="C 3.1"/>
        <s v="C 3.2"/>
        <s v="C 4.1"/>
        <s v="C 4.2"/>
        <s v="C 5.1"/>
        <s v="C 5.2"/>
        <s v="C 6.1"/>
        <s v="C 6.2"/>
        <s v="C 6.3"/>
        <s v="C 7.1"/>
        <s v="C 7.2"/>
        <s v="C 8.1"/>
        <s v="C 8.2"/>
        <s v="C 8.3"/>
        <s v="C 9.1"/>
        <s v="C 9.2"/>
        <s v="C 10.1"/>
        <s v="C 10.2"/>
        <s v="C 11.1"/>
        <s v="C 11.2"/>
        <s v="C 12.1"/>
        <s v="C 12.2"/>
        <s v="C 13.1"/>
        <s v="C 13.2"/>
        <s v="C 13.3"/>
        <s v="C 14.1"/>
        <s v="C 14.2"/>
        <s v="C 15.1"/>
        <s v="C 15.2"/>
        <s v="C 16.1"/>
        <s v="C 16.2"/>
        <s v="C 16.3"/>
        <s v="C 17.1"/>
        <s v="C 17.2"/>
        <s v="C 18.1"/>
        <s v="C 18.2"/>
        <s v="C 19.1"/>
        <s v="C 19.2"/>
        <s v="C 19.3"/>
        <s v="C 20.1"/>
        <s v="C 20.2"/>
        <s v="C 21.1"/>
        <s v="C 21.2"/>
        <s v="C 22.1"/>
        <s v="C 22.2"/>
        <s v="C 23.1"/>
        <s v="C 23.2"/>
        <s v="C 23.3"/>
        <s v="C 23.4"/>
        <s v="C 24.1"/>
        <s v="C 24.2"/>
        <s v="C 24.3"/>
        <s v="C 25.1"/>
        <s v="C 25.2"/>
        <s v="C 25.3"/>
        <s v="C 26.1"/>
        <s v="C 26.2"/>
        <s v="C 26.3"/>
        <s v="C 27.1"/>
        <s v="C 27.2"/>
        <s v="C 28.1"/>
        <s v="C 28.2"/>
        <s v="C 29.1"/>
        <s v="C 29.2"/>
        <s v="C 29.3"/>
        <s v="C 30.1"/>
        <s v="C 30.2"/>
        <s v="C 30.3"/>
        <s v="C 30.4"/>
        <s v="C 31.1"/>
        <s v="C 31.2"/>
        <s v="C 31.3"/>
        <s v="C 32.1"/>
        <s v="C 32.2"/>
        <s v="C 32.3"/>
        <s v="C 33.1"/>
        <s v="C 33.2"/>
        <s v="C 33.3"/>
        <s v="C 34.1"/>
        <s v="C 34.2"/>
        <s v="C 36.1"/>
        <s v="C 36.2"/>
        <s v="C 39.1"/>
        <s v="C 39.2"/>
        <s v="C 39.3"/>
        <s v="C 40.1"/>
        <s v="C 40.2"/>
        <s v="C 41.1"/>
        <s v="C 41.2"/>
        <s v="C 41.3"/>
        <s v="C 42.1"/>
        <s v="C 42.2"/>
        <s v="C 42.3"/>
        <s v="C 43.1"/>
        <s v="C 43.2"/>
        <s v="C 44.1"/>
        <s v="C 44.2"/>
        <s v="C 45.1"/>
        <s v="C 45.2"/>
        <s v="C 46.1"/>
        <s v="C 46.2"/>
        <s v="C 47.1"/>
        <s v="C 47.2"/>
        <s v="C 48.1"/>
        <s v="C 48.2"/>
        <s v="C 48.3"/>
        <s v="C 49.1"/>
        <s v="C 49.2"/>
        <s v="C 50.1"/>
        <s v="C 50.2"/>
        <s v="C 50.3"/>
        <s v="C 51.1"/>
        <s v="C 51.2"/>
        <s v="C 52.1"/>
        <s v="C 52.2"/>
        <m/>
        <s v="C 53.1"/>
        <s v="C 53.2"/>
        <s v="C 54.1"/>
        <s v="C 54.2"/>
        <s v="C 54.3"/>
        <s v="C 55.1"/>
        <s v="C 55.2"/>
        <s v="C 55.3"/>
        <s v="C 55.4"/>
        <s v="C 56.1"/>
        <s v="C 56.2"/>
        <s v="C 56.3"/>
        <s v="C 57.1"/>
        <s v="C 57.2"/>
        <s v="C 58.1"/>
        <s v="C 58.2"/>
        <s v="C 59.1"/>
        <s v="C 59.2"/>
        <s v="C 60.1"/>
        <s v="C 60.2"/>
        <s v="C 61.1"/>
        <s v="C 62.1"/>
        <s v="C 62.2"/>
        <s v="C 63.1"/>
        <s v="C 63.2"/>
        <s v="C 64.1"/>
        <s v="C 64.2"/>
        <s v="C 65.1"/>
        <s v="C 65.2"/>
        <s v="C 65.3"/>
        <s v="C 66.1"/>
        <s v="C 66.2"/>
        <s v="C 67.1"/>
        <s v="C 67.2"/>
        <s v="C 67.3"/>
        <s v="C 68.1"/>
        <s v="C 68.2"/>
        <s v="C 69.1"/>
        <s v="C 69.2"/>
        <s v="C 70.1"/>
        <s v="C 70.2"/>
        <s v="C 72.1"/>
        <s v="C 72.2"/>
        <s v="C 73.1"/>
        <s v="C 73.2"/>
        <s v="C 73.3"/>
        <s v="C 73.4"/>
        <s v="C 74.1"/>
        <s v="C 74.2"/>
        <s v="C 74.3"/>
      </sharedItems>
    </cacheField>
    <cacheField name="RESPONSABLE DE LA ACTIVIDAD DE CONTROL_x000a__x000a_Identifica el cargo del servidor que ejecuta el control y el nombre de la dependencia, en caso de que sean controles automáticos se identificará el sistema que realiza la actividad." numFmtId="0">
      <sharedItems containsBlank="1"/>
    </cacheField>
    <cacheField name="DESCRIPCIÓN DEL CONTROL" numFmtId="0">
      <sharedItems containsBlank="1" longText="1"/>
    </cacheField>
    <cacheField name="Tipo de Control _x000a_Señale el tipo de control _x000a__x000a_- Mínimo debe existir un control preventivo o detectivo y un control correctivo_x000a__x000a_Preventivo: peso 25%_x000a_Detectivo: peso 15%_x000a_Correctivo: peso 10%" numFmtId="0">
      <sharedItems containsBlank="1" count="4">
        <s v="Preventivo"/>
        <s v="Correctivo"/>
        <s v="Detectivo"/>
        <m/>
      </sharedItems>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5478.686377893522" createdVersion="8" refreshedVersion="8" minRefreshableVersion="3" recordCount="181" xr:uid="{00000000-000A-0000-FFFF-FFFF12000000}">
  <cacheSource type="worksheet">
    <worksheetSource ref="B7:F188" sheet="6 - Plan de Acciones Preventiva"/>
  </cacheSource>
  <cacheFields count="5">
    <cacheField name="PROCESO" numFmtId="0">
      <sharedItems count="16">
        <s v="DIRECCIONAMIENTO ESTRATÉGICO"/>
        <s v="COMUNICACIÓN Y GESTIÓN CON GRUPOS DE INTERÉS"/>
        <s v="INTELIGENCIA DE LA INFORMACIÓN"/>
        <s v="GESTIÓN DEL MODELO DE ATENCIÓN"/>
        <s v="PLANIFICACIÓN DEL ORDENAMIENTO SOCIAL DE LA PROPIEDAD"/>
        <s v="SEGURIDAD JURÍDICA SOBRE LA TITULARIDAD DE LA TIERRA Y LOS TERRITORIOS"/>
        <s v="ACCESO A LA PROPIEDAD DE LA TIERRA Y LOS TERRITORIOS"/>
        <e v="#REF!"/>
        <s v="ADMINISTRACIÓN DE TIERRAS"/>
        <s v="GESTIÓN DE LA INFORMACIÓN"/>
        <s v="GESTIÓN DEL TALENTO HUMANO"/>
        <s v="APOYO JURÍDICO"/>
        <s v="ADQUISICIÓN DE BIENES Y SERVICIOS"/>
        <s v="ADMINISTRACIÓN DE BIENES Y SERVICIOS"/>
        <s v="GESTIÓN FINANCIERA"/>
        <s v="SEGUIMIENTO, EVALUACIÓN Y MEJORA"/>
      </sharedItems>
    </cacheField>
    <cacheField name="NÚMERO DEL RIESGO" numFmtId="0">
      <sharedItems/>
    </cacheField>
    <cacheField name="NOMBRE DEL RIESGO" numFmtId="0">
      <sharedItems longText="1"/>
    </cacheField>
    <cacheField name="DESCRIPCIÓN DEL RIESGO_x000a__x000a_Debe contener todos los detalles que sean necesarios y que sea fácil de entender tanto para el líder del proceso como para personas ajenas al proceso. Se propone una estructura que facilita su redacción y claridad que inicia con la frase &quot;POSIBILIDAD DE&quot;" numFmtId="0">
      <sharedItems longText="1"/>
    </cacheField>
    <cacheField name="NÚMERO DE LA ACCIÓN PREVENTIVA" numFmtId="0">
      <sharedItems count="179">
        <s v="P 1.1"/>
        <s v="P 1.2"/>
        <s v="P 2.1"/>
        <s v="P 2.2"/>
        <s v="P 2.3"/>
        <s v="P 3.1"/>
        <s v="P 3.2"/>
        <s v="P 4.1"/>
        <s v="P 4.2"/>
        <s v="P 5.1"/>
        <s v="P 5.2"/>
        <s v="P 6.1"/>
        <s v="P 6.2"/>
        <s v="P 6.3"/>
        <s v="P 7.1"/>
        <s v="P 7.2"/>
        <s v="P 8.1"/>
        <s v="P 8.2"/>
        <s v="P 8.3"/>
        <s v="P 9.1"/>
        <s v="P 9.2"/>
        <s v="P 10.1"/>
        <s v="P 10.2"/>
        <s v="P 11.1"/>
        <s v="P 11.2"/>
        <s v="P 12.1"/>
        <s v="P 12.2"/>
        <s v="P 13.1"/>
        <s v="P 13.2"/>
        <s v="P 13.3"/>
        <s v="P 14.1"/>
        <s v="P 14.2"/>
        <s v="P 15.1"/>
        <s v="P 15.2"/>
        <s v="P 16.1"/>
        <s v="P 16.2"/>
        <s v="P 16.3"/>
        <s v="P 17.1"/>
        <s v="P 17.2"/>
        <s v="P 18.1"/>
        <s v="P 18.2"/>
        <s v="P 19.1"/>
        <s v="P 19.2"/>
        <s v="P 19.3"/>
        <s v="P 20.1"/>
        <s v="P 20.2"/>
        <s v="P 21.1"/>
        <s v="P 21.2"/>
        <s v="P 22.1"/>
        <s v="P 22.2"/>
        <s v="P 23.1"/>
        <s v="P 23.2"/>
        <s v="P 23.3"/>
        <s v="P 23.4"/>
        <s v="P 24.1"/>
        <s v="P 24.2"/>
        <s v="P 24.3"/>
        <s v="P 25.1"/>
        <s v="P 25.2"/>
        <s v="P 25.3"/>
        <s v="P 26.1"/>
        <s v="P 26.2"/>
        <s v="P 26.3"/>
        <s v="P 27.1"/>
        <s v="P 27.2"/>
        <s v="P 28.1"/>
        <s v="P 28.2"/>
        <s v="P 29.1"/>
        <s v="P 29.2"/>
        <s v="P 29.3"/>
        <s v="P 30.1"/>
        <s v="P 30.2"/>
        <s v="P 30.3"/>
        <s v="P 30.4"/>
        <s v="P 31.1"/>
        <s v="P 31.2"/>
        <s v="P 31.3"/>
        <s v="P 32.1"/>
        <s v="P 32.2"/>
        <s v="P 32.3"/>
        <s v="P 33.1"/>
        <s v="P 33.2"/>
        <s v="P 33.3"/>
        <s v="P 34.1"/>
        <s v="P 34.2"/>
        <s v="P 35.1"/>
        <s v="P 35.2"/>
        <s v="P 36.1"/>
        <s v="P 36.2"/>
        <s v="P 37.1"/>
        <s v="P 37.2"/>
        <s v="P 38.1"/>
        <s v="P 38.2"/>
        <s v="P 39.1"/>
        <s v="P 39.2"/>
        <s v="P 39.3"/>
        <s v="P 40.1"/>
        <s v="P 40.2"/>
        <s v="P 41.1"/>
        <s v="P 41.2"/>
        <s v="P 41.3"/>
        <s v="P 42.1"/>
        <s v="P 42.2"/>
        <s v="P 42.3"/>
        <s v="P 43.1"/>
        <s v="P 43.2"/>
        <s v="P 44.1"/>
        <s v="P 44.2"/>
        <s v="P 45.1"/>
        <s v="P 45.2"/>
        <s v="P 46.1"/>
        <s v="P 46.2"/>
        <s v="P 47.1"/>
        <s v="P 47.2"/>
        <s v="P 48.1"/>
        <s v="P 48.2"/>
        <s v="P 48.3"/>
        <s v="P 49.1"/>
        <s v="P 49.2"/>
        <s v="P 50.1"/>
        <s v="P 50.2"/>
        <s v="P 50.3"/>
        <s v="P 51.1"/>
        <s v="P 51.2"/>
        <s v="P 52.1"/>
        <s v="P 52.2"/>
        <s v="P 52.3"/>
        <s v="P 53.1"/>
        <s v="P 53.2"/>
        <s v="P 54.1"/>
        <s v="P 54.2"/>
        <s v="P 54.3"/>
        <s v="P 55.1"/>
        <s v="P 55.2"/>
        <s v="P 55.3"/>
        <s v="P 55.4"/>
        <s v="P 56.1"/>
        <s v="P 56.2"/>
        <s v="P 56.3"/>
        <s v="P 57.1"/>
        <s v="P 57.2"/>
        <s v="P 58.1"/>
        <s v="P 58.2"/>
        <s v="P 59.1"/>
        <s v="P 59.2"/>
        <s v="P 60.1"/>
        <s v="P 60.2"/>
        <s v="P 61.1"/>
        <s v="P 62.1"/>
        <s v="P 62.2"/>
        <s v="P 63.1"/>
        <s v="P 63.2"/>
        <s v="P 64.1"/>
        <s v="P 64.2"/>
        <s v="P 65.1"/>
        <s v="P 65.2"/>
        <s v="P 65.3"/>
        <s v="P 66.1"/>
        <s v="P 66.2"/>
        <s v="P 67.1"/>
        <s v="P 67.2"/>
        <s v="P 67.3"/>
        <s v="P 68.1"/>
        <s v="P 68.2"/>
        <s v="P 69.1"/>
        <s v="P 69.2"/>
        <s v="P 70.1"/>
        <s v="P 70.2"/>
        <s v="P 71.1"/>
        <s v="P 71.2"/>
        <s v="P 72.1"/>
        <s v="P 72.2"/>
        <s v="P 73.1"/>
        <s v="P 73.2"/>
        <s v="P 73.3"/>
        <s v="P 73.4"/>
        <s v="P 74.1"/>
        <s v="P 74.2"/>
        <s v="P 74.3"/>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7">
  <r>
    <x v="0"/>
    <s v="Establecer los lineamientos estratégicos y el esquema de operación de la Agencia Nacional de Tierras, asegurando la disponibilidad de los recursos necesarios para su aplicación."/>
    <s v="Desde la comprensión del contexto interno y externo, hasta la formulación de Planes, programas y proyectos relacionados con el cumplimiento de las funciones de la entidad."/>
    <s v="1. Oficina del Planeación."/>
    <n v="1"/>
    <s v="Aprobar planes no pertinentes a la entidad."/>
    <s v="Posibilidad deAfectación económica Desconocimiento y/o interpretación inadecuada de la política pública para el sector rural._x000a_Desconocimiento del contexto, del entorno y de la situación de la Agencia._x000a_Desconocimiento de la normativa vigente relacionada con la Agencia."/>
    <s v="Afectación económica "/>
    <s v="Desconocimiento y/o interpretación inadecuada de la política pública para el sector rural._x000a_Desconocimiento del contexto, del entorno y de la situación de la Agencia._x000a_Desconocimiento de la normativa vigente relacionada con la Agencia."/>
    <m/>
    <s v="Planeación estratégica Institucional"/>
    <s v="Reprocesos. _x000a__x000a_Retrasos en la entrega de resultados, informes y reportes._x000a__x000a_Incumplimiento de metas."/>
    <x v="0"/>
  </r>
  <r>
    <x v="0"/>
    <s v="Establecer los lineamientos estratégicos y el esquema de operación de la Agencia Nacional de Tierras, asegurando la disponibilidad de los recursos necesarios para su aplicación."/>
    <s v="Desde la comprensión del contexto interno y externo, hasta la formulación de Planes, programas y proyectos relacionados con el cumplimiento de las funciones de la entidad."/>
    <s v="1. Oficina del Planeación."/>
    <n v="2"/>
    <s v=" Inscribir proyectos de inversión no adecuados a las necesidades de la entidad."/>
    <s v="Posibilidad deDesconocimiento de los cambios en las normas y procesos de MinHacienda y DNP relacionados con la planeación presupuestal_x000a_Desconocimiento de los cambios en las normas y procesos del MADR relacionados con parámetros sectoriales para la presentación de proyectos_x000a_Desconocimiento del procedimiento y de los instrumentos establecidos en la ANT para la formulación de proyectos de inversión por parte de las dependencias_x000a_Inadecuada definición de necesidades presupuestales por parte de las dependencias de la ANT_x000a_Inadecuada programación presupuestal de acuerdo al principio de especialidad presupuestal y el manual de clasificación de la inversión pública (Inversión-funcionamiento)_x000a_Desconocimiento del comportamiento de ejecución física y financiera de los proyectos para la proyección de recursos solicitados para vigencias posteriores_x000a_Exclusión de compromisos con comunidades en la estructuración del proyecto_x000a_Desarticulación de las metas e indicadores del proyecto con las metas e indicadores del PND y Plan Marco de Implementación "/>
    <m/>
    <s v="Desconocimiento de los cambios en las normas y procesos de MinHacienda y DNP relacionados con la planeación presupuestal_x000a_Desconocimiento de los cambios en las normas y procesos del MADR relacionados con parámetros sectoriales para la presentación de proyectos_x000a_Desconocimiento del procedimiento y de los instrumentos establecidos en la ANT para la formulación de proyectos de inversión por parte de las dependencias_x000a_Inadecuada definición de necesidades presupuestales por parte de las dependencias de la ANT_x000a_Inadecuada programación presupuestal de acuerdo al principio de especialidad presupuestal y el manual de clasificación de la inversión pública (Inversión-funcionamiento)_x000a_Desconocimiento del comportamiento de ejecución física y financiera de los proyectos para la proyección de recursos solicitados para vigencias posteriores_x000a_Exclusión de compromisos con comunidades en la estructuración del proyecto_x000a_Desarticulación de las metas e indicadores del proyecto con las metas e indicadores del PND y Plan Marco de Implementación "/>
    <m/>
    <s v="Formulación de Proyectos de Inversión"/>
    <s v="Dificultad por retrasos y devoluciones en el proceso verificación, viabilización y aprobación de los proyectos de inversión por parte del Ministerio de Agricultura y Desarrollo Rural y DNP. _x000a_Recursos financieros insuficientes para el cumplimiento de los objetivos y metas_x000a_Limitación en la ejecución y alcance de los proyectos_x000a_Incorrecta destinación y ejecución de recursos de inversión _x000a_Programación presupuestal y de metas en desacuerdo con la capacidad de ejecución de la entidad._x000a_Incumplimiento de compromisos y metas sectoriales y nacionales"/>
    <x v="1"/>
  </r>
  <r>
    <x v="0"/>
    <s v="Establecer los lineamientos estratégicos y el esquema de operación de la Agencia Nacional de Tierras, asegurando la disponibilidad de los recursos necesarios para su aplicación."/>
    <s v="Desde la comprensión del contexto interno y externo, hasta la formulación de Planes, programas y proyectos relacionados con el cumplimiento de las funciones de la entidad."/>
    <s v="1. Oficina del Planeación."/>
    <n v="3"/>
    <s v="Planeación inoportuna de cada vigencia"/>
    <s v="Posibilidad deFalta de coordinación de la oficina de planeación con los responsables de la planeación de cada dependencia. _x000a_Documentación de referencia desactualizada._x000a_Herramientas tecnológicas inadecuadas._x000a_Diferencia en interpretaciones de lineamientos. "/>
    <m/>
    <s v="Falta de coordinación de la oficina de planeación con los responsables de la planeación de cada dependencia. _x000a_Documentación de referencia desactualizada._x000a_Herramientas tecnológicas inadecuadas._x000a_Diferencia en interpretaciones de lineamientos. "/>
    <m/>
    <s v="Formulación del Plan de Acción Anual"/>
    <s v="Retrasos en las metas y compromisos institucionales. _x000a__x000a_Retrasos en la ejecución de los proyectos. _x000a__x000a_Pérdida de imagen institucional. "/>
    <x v="1"/>
  </r>
  <r>
    <x v="0"/>
    <s v="Establecer los lineamientos estratégicos y el esquema de operación de la Agencia Nacional de Tierras, asegurando la disponibilidad de los recursos necesarios para su aplicación."/>
    <s v="Desde la comprensión del contexto interno y externo, hasta la formulación de Planes, programas y proyectos relacionados con el cumplimiento de las funciones de la entidad."/>
    <s v="1. Oficina del Planeación."/>
    <n v="4"/>
    <s v="Reporte de información no pertinente a las necesidades de la Dirección General."/>
    <s v="Posibilidad deDesconocimiento de las dependencias en metodologías para reporte de indicadores._x000a__x000a_Sistemas de información no unificados_x000a__x000a_Falta definición de roles y responsabilidades entre las dependencias para el reporte  de indicadores_x000a__x000a_Falta de criterios explícitos para el reporte de los indicadores_x000a_"/>
    <m/>
    <s v="Desconocimiento de las dependencias en metodologías para reporte de indicadores._x000a__x000a_Sistemas de información no unificados_x000a__x000a_Falta definición de roles y responsabilidades entre las dependencias para el reporte  de indicadores_x000a__x000a_Falta de criterios explícitos para el reporte de los indicadores_x000a_"/>
    <m/>
    <s v="Administración de indicadores"/>
    <s v="Uso de información no pertinente o inconsistente _x000a_para la toma de decisiones._x000a__x000a_Reprocesos en el reporte de indicadores._x000a__x000a_Recepción negativa de entes externos frente a la _x000a_confiabilidad de las cifras."/>
    <x v="1"/>
  </r>
  <r>
    <x v="1"/>
    <s v="Establecer lineamientos para la comunicación y coordinación intra e interinstitucional, que proporcione a los grupos de interés información veraz, objetiva y oportuna de la misión, objetivos y gestión de la Agencia Nacional de Tierras."/>
    <s v="Desde la formulación de lineamientos de comunicación interna y externa, hasta la articulación con los grupos de interés y organismos de control."/>
    <s v="1. Dirección General._x000a_2. Secretaría General._x000a_3. Oficina de Planeación._x000a_4. Oficina Jurídica._x000a_5. Oficina del Inspector de la Gestión de Tierras._x000a_6. Oficina de Control Interno."/>
    <n v="5"/>
    <s v="Dar información imprecisa o errónea a la ciudadanía a través de cualquier medio de comunicación por parte de  personas autorizadas y NO autorizadas."/>
    <s v="Posibilidad deDeficiente generación de información interna._x000a__x000a_Deficiencia en la elaboración y consolidación de los informes de gestión._x000a__x000a_Falta de directrices sobre canal único de comunicación."/>
    <m/>
    <s v="Deficiente generación de información interna._x000a__x000a_Deficiencia en la elaboración y consolidación de los informes de gestión._x000a__x000a_Falta de directrices sobre canal único de comunicación."/>
    <m/>
    <s v="Gestión de la comunicación interna y externa"/>
    <s v="Pérdida de credibilidad y mala imagen institucional"/>
    <x v="2"/>
  </r>
  <r>
    <x v="1"/>
    <s v="Establecer lineamientos para la comunicación y coordinación intra e interinstitucional, que proporcione a los grupos de interés información veraz, objetiva y oportuna de la misión, objetivos y gestión de la Agencia Nacional de Tierras."/>
    <s v="Desde la formulación de lineamientos de comunicación interna y externa, hasta la articulación con los grupos de interés y organismos de control."/>
    <s v="1. Dirección General._x000a_2. Secretaría General._x000a_3. Oficina de Planeación._x000a_4. Oficina Jurídica._x000a_5. Oficina del Inspector de la Gestión de Tierras._x000a_6. Oficina de Control Interno."/>
    <n v="6"/>
    <s v="Inadecuada utilización de la imagen institucional"/>
    <s v="Posibilidad deDesconocimiento en el uso de las insignias de la entidad._x000a__x000a_Falta de definición de los formatos oficiales de la entidad con sus símbolos._x000a__x000a_Mal manejo de la imagen institucional (símbolos, nombre, colores, entre otros)Desconocimiento en el uso de las insignias de la entidad._x000a__x000a_Falta de definición de los formatos oficiales de la entidad con sus símbolos._x000a__x000a_Mal manejo de la imagen institucional (símbolos, nombre, colores, entre otros)"/>
    <m/>
    <s v="Desconocimiento en el uso de las insignias de la entidad._x000a__x000a_Falta de definición de los formatos oficiales de la entidad con sus símbolos._x000a__x000a_Mal manejo de la imagen institucional (símbolos, nombre, colores, entre otros)Desconocimiento en el uso de las insignias de la entidad._x000a__x000a_Falta de definición de los formatos oficiales de la entidad con sus símbolos._x000a__x000a_Mal manejo de la imagen institucional (símbolos, nombre, colores, entre otros)"/>
    <m/>
    <s v="Gestión de la comunicación interna y externa"/>
    <s v="Pérdida de identidad institucional"/>
    <x v="2"/>
  </r>
  <r>
    <x v="1"/>
    <s v="Establecer lineamientos para la comunicación y coordinación intra e interinstitucional, que proporcione a los grupos de interés información veraz, objetiva y oportuna de la misión, objetivos y gestión de la Agencia Nacional de Tierras."/>
    <s v="Desde la formulación de lineamientos de comunicación interna y externa, hasta la articulación con los grupos de interés y organismos de control."/>
    <s v="1. Dirección General._x000a_2. Secretaría General._x000a_3. Oficina de Planeación._x000a_4. Oficina Jurídica._x000a_5. Oficina del Inspector de la Gestión de Tierras._x000a_6. Oficina de Control Interno."/>
    <n v="7"/>
    <s v="Información de la ANT no llega al público objetivo"/>
    <s v="Posibilidad deLos canales de comunicación no son efectivos._x000a__x000a_La población campesina y de los grupos étnicos no tiene acceso a la información de la agencia por medios electrónicos."/>
    <m/>
    <s v="Los canales de comunicación no son efectivos._x000a__x000a_La población campesina y de los grupos étnicos no tiene acceso a la información de la agencia por medios electrónicos."/>
    <m/>
    <s v="Gestión de la comunicación interna y externa"/>
    <s v="Quejas de los ciudadanos por desconocimiento de la Entidad._x000a__x000a_Pérdida de imagen institucional._x000a__x000a_Espacio a tramitadores para que se aprovechen de la  población objetivo de la Agencia."/>
    <x v="2"/>
  </r>
  <r>
    <x v="1"/>
    <s v="Establecer lineamientos para la comunicación y coordinación intra e interinstitucional, que proporcione a los grupos de interés información veraz, objetiva y oportuna de la misión, objetivos y gestión de la Agencia Nacional de Tierras."/>
    <s v="Desde la formulación de lineamientos de comunicación interna y externa, hasta la articulación con los grupos de interés y organismos de control."/>
    <s v="1. Dirección General._x000a_2. Secretaría General._x000a_3. Oficina de Planeación._x000a_4. Oficina Jurídica._x000a_5. Oficina del Inspector de la Gestión de Tierras._x000a_6. Oficina de Control Interno."/>
    <n v="8"/>
    <s v="Omitir la gestión y/o respuesta  a las denuncias por posibles hechos de corrupción."/>
    <s v="Posibilidad deDesorganización en el registro, gestión y tramite de denuncias."/>
    <m/>
    <s v="Desorganización en el registro, gestión y tramite de denuncias."/>
    <m/>
    <s v="Gestión para la transparencia"/>
    <s v="Incumplimiento normativo de la Ley 1755 de 2015 con sus implicaciones disciplinarias"/>
    <x v="3"/>
  </r>
  <r>
    <x v="2"/>
    <s v="Definir e implementar políticas, lineamientos, modelos y estándares de gestión, manejo, control y análisis de la Información, asegurando su confiabilidad y alineación de los objetivos estratégicos de TI con los objetivos estratégicos institucionales y sectoriales para el logro del ordenamiento social de la propiedad rural."/>
    <s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_x000a_"/>
    <s v="1. Dirección de Gestión del Ordenamiento Social de la Propiedad._x000a_2. Oficina de Planeación."/>
    <n v="9"/>
    <s v="Incumplimiento en la implementación del PETIC."/>
    <s v="Posibilidad deDesconocimiento de las directrices planteadas en el PETIC._x000a__x000a_Falta de apropiación e implementación del esquema de gobierno definido  en la ANT."/>
    <m/>
    <s v="Desconocimiento de las directrices planteadas en el PETIC._x000a__x000a_Falta de apropiación e implementación del esquema de gobierno definido  en la ANT."/>
    <m/>
    <s v="Estrategia de TIC"/>
    <s v="Priorización inadecuada de proyectos._x000a_Adquisición de bienes y servicios  no priorizados en el  PETIC._x000a_Falta de capacidad tecnológica para soportar la operación de los procesos de la Entidad._x000a_Obsolescencia tecnológica._x000a_Estimaciones imprecisas en cuanto a presupuesto, capacidad tecnológica, administrativa (recursos humanos),etc._x000a_Descentralización de los sistemas de información._x000a_Incumplimiento de objetivos institucionales."/>
    <x v="0"/>
  </r>
  <r>
    <x v="2"/>
    <s v="Definir e implementar políticas, lineamientos, modelos y estándares de gestión, manejo, control y análisis de la Información, asegurando su confiabilidad y alineación de los objetivos estratégicos de TI con los objetivos estratégicos institucionales y sectoriales para el logro del ordenamiento social de la propiedad rural."/>
    <s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_x000a_"/>
    <s v="1. Dirección de Gestión del Ordenamiento Social de la Propiedad._x000a_2. Oficina de Planeación."/>
    <n v="10"/>
    <s v="Definición y evolución de la arquitectura empresarial institucional que no responda a las necesidades de la entidad."/>
    <s v="Posibilidad deFalta de recursos para la implementación de la arquitectura._x000a__x000a_Falta de recurso humano calificado e idóneo para el desarrollo de las fases y los componentes de arquitectura  empresarial._x000a__x000a_Adquisiciones o inversiones en tecnologías de Información que no están aprobadas por la DOSPR y la Secretaría General, por medio de la Mesa Técnica._x000a__x000a_Desarrollos o implementaciones de software o infraestructura tecnológica que no cumplen los lineamientos de arquitectura."/>
    <m/>
    <s v="Falta de recursos para la implementación de la arquitectura._x000a__x000a_Falta de recurso humano calificado e idóneo para el desarrollo de las fases y los componentes de arquitectura  empresarial._x000a__x000a_Adquisiciones o inversiones en tecnologías de Información que no están aprobadas por la DOSPR y la Secretaría General, por medio de la Mesa Técnica._x000a__x000a_Desarrollos o implementaciones de software o infraestructura tecnológica que no cumplen los lineamientos de arquitectura."/>
    <m/>
    <s v="Arquitectura de TIC"/>
    <s v="Definición incorrecta de las líneas estratégicas en tecnologías de la información y las comunicaciones._x000a_Afectación sobre el alcance, tiempo y costo de las operaciones en los procesos de la ANT._x000a_Afectación directa o indirecta a los beneficiarios de programas de la ANT. _x000a_Sobrecostos en componentes de tecnologías de la información._x000a_Compras o adquisiciones de infraestructura y plataformas tecnológicas de la organización, no planeadas._x000a_Falta de optimización y automatización de procesos de la entidad._x000a_Sobredimensionar la infraestructura de la ANT_x000a_Hallazgos de entes de control y requerimientos de planes de mejoramiento."/>
    <x v="0"/>
  </r>
  <r>
    <x v="2"/>
    <s v="Definir e implementar políticas, lineamientos, modelos y estándares de gestión, manejo, control y análisis de la Información, asegurando su confiabilidad y alineación de los objetivos estratégicos de TI con los objetivos estratégicos institucionales y sectoriales para el logro del ordenamiento social de la propiedad rural."/>
    <s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_x000a_"/>
    <s v="1. Dirección de Gestión del Ordenamiento Social de la Propiedad._x000a_2. Oficina de Planeación."/>
    <n v="11"/>
    <s v="Incumplimiento en la implementación del Modelo de Seguridad y Privacidad  de la información de la estrategia de Gobierno Digital."/>
    <s v="Posibilidad deInadecuada priorización de las tareas necesarias para planificar e implementar el componente de seguridad digital de la estrategia de gobierno digital. _x000a__x000a_Ausencia de recursos para una implementación efectiva del modelo de seguridad digital."/>
    <m/>
    <s v="Inadecuada priorización de las tareas necesarias para planificar e implementar el componente de seguridad digital de la estrategia de gobierno digital. _x000a__x000a_Ausencia de recursos para una implementación efectiva del modelo de seguridad digital."/>
    <m/>
    <s v="Gobierno de TIC"/>
    <s v="Incumplimiento de directrices de la estrategia de Gobierno Digital._x000a__x000a_Bajas calificaciones en el autodiagnóstico FURAG._x000a__x000a_Hallazgos de entes de control._x000a__x000a_Incumplimiento de metas institucionales "/>
    <x v="0"/>
  </r>
  <r>
    <x v="2"/>
    <s v="Definir e implementar políticas, lineamientos, modelos y estándares de gestión, manejo, control y análisis de la Información, asegurando su confiabilidad y alineación de los objetivos estratégicos de TI con los objetivos estratégicos institucionales y sectoriales para el logro del ordenamiento social de la propiedad rural."/>
    <s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_x000a_"/>
    <s v="1. Dirección de Gestión del Ordenamiento Social de la Propiedad._x000a_2. Oficina de Planeación."/>
    <n v="12"/>
    <s v="Pérdida parcial o completa del conocimiento de la Entidad"/>
    <s v="Posibilidad deNo existe, en el talento humano de la entidad, una cultura que promueva generación y mejoramiento del conocimiento explícito de la misma. _x000a__x000a_La falta de herramientas para la utilización y apropiación del conocimiento  que favorezcan la identificación de procesos que permitan obtener, organizar, sistematizar, guardar y compartir fácilmente datos e información. _x000a__x000a_La falta de procesos que permitan convertir los datos producidos por la entidad en conocimiento útil, que mediante la evidencia, ayude a responder preguntas que posteriormente guíen la toma de decisiones, a través del análisis de la mayor cantidad de información posible ._x000a__x000a_La falta de una visión estratégica de comunicación, consolidación de redes y la enseñanza-aprendizaje para difundir y reforzar la gestión del conocimiento. "/>
    <m/>
    <s v="No existe, en el talento humano de la entidad, una cultura que promueva generación y mejoramiento del conocimiento explícito de la misma. _x000a__x000a_La falta de herramientas para la utilización y apropiación del conocimiento  que favorezcan la identificación de procesos que permitan obtener, organizar, sistematizar, guardar y compartir fácilmente datos e información. _x000a__x000a_La falta de procesos que permitan convertir los datos producidos por la entidad en conocimiento útil, que mediante la evidencia, ayude a responder preguntas que posteriormente guíen la toma de decisiones, a través del análisis de la mayor cantidad de información posible ._x000a__x000a_La falta de una visión estratégica de comunicación, consolidación de redes y la enseñanza-aprendizaje para difundir y reforzar la gestión del conocimiento. "/>
    <m/>
    <s v="Gestión del conocimiento"/>
    <s v="Reprocesos_x000a_Dificultades en la toma de decisiones para el logro efectivo de la entidad. _x000a_Que no ocurra una dinámica de mejoramiento continuo e innovación en procesos, productos y servicios misionales y de soporte de la Entidad._x000a_Pueden ocurrir demoras en el aprendizaje de nuevos colaboradores _x000a_Invisivilización de los resultados obtenidos por parte de la entidad."/>
    <x v="0"/>
  </r>
  <r>
    <x v="2"/>
    <s v="Definir e implementar políticas, lineamientos, modelos y estándares de gestión, manejo, control y análisis de la Información, asegurando su confiabilidad y alineación de los objetivos estratégicos de TI con los objetivos estratégicos institucionales y sectoriales para el logro del ordenamiento social de la propiedad rural."/>
    <s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_x000a_"/>
    <s v="1. Dirección de Gestión del Ordenamiento Social de la Propiedad._x000a_2. Oficina de Planeación."/>
    <n v="13"/>
    <s v="Aprobación y publicación de información documentada no pertinente a los Procesos de la entidad."/>
    <s v="Posibilidad de_x000a_Desarticulación de los procesos._x000a__x000a_Desconocimiento del procedimiento establecido para controlar la aprobación, actualización y publicación de la información documentada oficial de la entidad, dispuesta para apoyar la operación de los procesos."/>
    <m/>
    <s v="_x000a_Desarticulación de los procesos._x000a__x000a_Desconocimiento del procedimiento establecido para controlar la aprobación, actualización y publicación de la información documentada oficial de la entidad, dispuesta para apoyar la operación de los procesos."/>
    <m/>
    <s v="Control de la información documentada"/>
    <s v="Incumplimiento de los objetivos de los procesos._x000a__x000a_Reprocesos._x000a__x000a_Uso involuntario de documentos oficiales en versiones vigentes que _x000a_contienen información desactualizada."/>
    <x v="1"/>
  </r>
  <r>
    <x v="3"/>
    <s v="Asegurar la atención al ciudadano, mediante los modelos de atención por oferta, demanda y descongestión, que permita detectar las necesidades de ordenamiento social de la propiedad rural."/>
    <s v="Inicia con la recepción del rezago documental y finaliza con la identificación y respuesta de las Peticiones, Quejas, Reclamos, Denuncias y Felicitaciones que recibe la Agencia Nacional de Tierras. _x000a_"/>
    <s v="1. Secretaría General._x000a_2. Dirección de Gestión del Ordenamiento social de la Propiedad._x000a_3. Dirección Acceso a Tierras._x000a_4. Dirección Gestión Jurídica de Tierras._x000a_5. Dirección Asuntos Étnicos."/>
    <n v="14"/>
    <s v="Respuesta inoportuna a las PQRSD"/>
    <s v="Posibilidad deAlto volumen de PQRSD que ingresan a la Entidad._x000a__x000a_Represamiento en la firma y salida de respuestas._x000a__x000a_Desconocimiento del Sistema de Gestión Documental ORFEO."/>
    <m/>
    <s v="Alto volumen de PQRSD que ingresan a la Entidad._x000a__x000a_Represamiento en la firma y salida de respuestas._x000a__x000a_Desconocimiento del Sistema de Gestión Documental ORFEO."/>
    <m/>
    <s v="_x000a_Gestionar las peticiones quejas, sugerencias, reclamos, denuncias y felicitaciones"/>
    <s v="Pérdida de credibilidad e imagen Institucional _x000a__x000a_Acciones legales contra la ANT_x000a__x000a_Posibles investigaciones y sanciones disciplinarias"/>
    <x v="4"/>
  </r>
  <r>
    <x v="3"/>
    <s v="Asegurar la atención al ciudadano, mediante los modelos de atención por oferta, demanda y descongestión, que permita detectar las necesidades de ordenamiento social de la propiedad rural."/>
    <s v="Inicia con la recepción del rezago documental y finaliza con la identificación y respuesta de las Peticiones, Quejas, Reclamos, Denuncias y Felicitaciones que recibe la Agencia Nacional de Tierras. _x000a_"/>
    <s v="1. Secretaría General._x000a_2. Dirección de Gestión del Ordenamiento social de la Propiedad._x000a_3. Dirección Acceso a Tierras._x000a_4. Dirección Gestión Jurídica de Tierras._x000a_5. Dirección Asuntos Étnicos."/>
    <n v="15"/>
    <s v="Respuestas con deficiente calidad a las PQRSD"/>
    <s v="Posibilidad deFalta implementar la metodología de control de salidas no conformes en las respuestas._x000a__x000a_Desconocimiento del Sistema de Gestión Documental ORFEO."/>
    <m/>
    <s v="Falta implementar la metodología de control de salidas no conformes en las respuestas._x000a__x000a_Desconocimiento del Sistema de Gestión Documental ORFEO."/>
    <m/>
    <s v="_x000a_Gestionar las peticiones quejas, sugerencias, reclamos, denuncias y felicitaciones"/>
    <s v="Generación de nueva Queja o Reclamo._x000a__x000a_Pérdida de credibilidad e imagen Institucional._x000a__x000a_Acciones legales contra la ANT."/>
    <x v="4"/>
  </r>
  <r>
    <x v="3"/>
    <s v="Asegurar la atención al ciudadano, mediante los modelos de atención por oferta, demanda y descongestión, que permita detectar las necesidades de ordenamiento social de la propiedad rural."/>
    <s v="Inicia con la recepción del rezago documental y finaliza con la identificación y respuesta de las Peticiones, Quejas, Reclamos, Denuncias y Felicitaciones que recibe la Agencia Nacional de Tierras. _x000a_"/>
    <s v="1. Secretaría General._x000a_2. Dirección de Gestión del Ordenamiento social de la Propiedad._x000a_3. Dirección Acceso a Tierras._x000a_4. Dirección Gestión Jurídica de Tierras._x000a_5. Dirección Asuntos Étnicos."/>
    <n v="16"/>
    <s v="Programar municipios que posteriormente presenten limitantes para su intervención."/>
    <s v="Posibilidad deInconsistencia de la información considerada para la programación de los municipios frente a la situación real del territorio"/>
    <m/>
    <s v="Inconsistencia de la información considerada para la programación de los municipios frente a la situación real del territorio"/>
    <m/>
    <s v="Programación de municipios a intervenir mediante el modelo de oferta."/>
    <s v="Retrasos en la ejecución de la ruta de los POSPR_x000a__x000a_Planificación inadecuada de los municipios a intervenir_x000a__x000a_Detrimento patrimonial "/>
    <x v="3"/>
  </r>
  <r>
    <x v="4"/>
    <s v="Determinar las acciones necesarias a cargo de la Entidad para consolidar el Ordenamiento Social de la Propiedad Rural considerando los modelos de atención por oferta, demanda y descongestión."/>
    <s v="Desde el análisis de la información proveniente del proceso de gestión del modelo de atención hasta la aprobación de los planes de ordenamiento social de la propiedad rural y la planificación de las acciones para la demanda y rezago como también los planes de atención a comunidades étnicas."/>
    <s v="1. Dirección General._x000a_2. Dirección de Gestión del Ordenamiento Social de Propiedad._x000a_3. Subdirección de Planeación Operativa. _x000a_4. Subdirección de Sistemas de Información._x000a_5. Dirección de Acceso a Tierras._x000a_6. Dirección de Gestión Jurídica de Tierras._x000a_7. Dirección de Asuntos Étnicos."/>
    <n v="17"/>
    <s v="Incumplimiento de los POSPR en los municipios programados"/>
    <s v="Posibilidad deLimitada capacidad técnica y operativa._x000a_Uso de Información secundarias desactualizada para formular e implementar los Planes de ordenamiento Social de la Propiedad Rural en los municipios programados._x000a_Insumos cartográficos y geodésicos deficientes._x000a_Demoras en la contratación de Oficinas, equipos de trabajo, capacitación y otros aspectos administrativos y logísticos por parte del Socio Estratégico / operador._x000a_Aplicativos o sistemas de información no disponibles para la gestión de la información insumo en la formulación, implementación y/o actualización de los POSPR._x000a_Falta de articulación y concurrencia interinstitucional y comunitaria en la intervención para la formulación e implementación de POSPR._x000a_Ausencia de herramientas y/o escenarios de monitoreo y seguimiento al desarrollo de las actividades de formulación e implementación de POSPR._x000a_Lineamientos técnicos débiles o insuficientes para la ejecución de la ruta de formulación e implementación de POSPR."/>
    <m/>
    <s v="Limitada capacidad técnica y operativa._x000a_Uso de Información secundarias desactualizada para formular e implementar los Planes de ordenamiento Social de la Propiedad Rural en los municipios programados._x000a_Insumos cartográficos y geodésicos deficientes._x000a_Demoras en la contratación de Oficinas, equipos de trabajo, capacitación y otros aspectos administrativos y logísticos por parte del Socio Estratégico / operador._x000a_Aplicativos o sistemas de información no disponibles para la gestión de la información insumo en la formulación, implementación y/o actualización de los POSPR._x000a_Falta de articulación y concurrencia interinstitucional y comunitaria en la intervención para la formulación e implementación de POSPR._x000a_Ausencia de herramientas y/o escenarios de monitoreo y seguimiento al desarrollo de las actividades de formulación e implementación de POSPR._x000a_Lineamientos técnicos débiles o insuficientes para la ejecución de la ruta de formulación e implementación de POSPR."/>
    <m/>
    <s v="Implementación y consolidación de los planes de ordenamiento social de la propiedad rural – POSPR. "/>
    <s v="Afectación negativa  de la atención por modelo de oferta a cargo de las Direcciones y Subdirecciones misionales involucradas._x000a_Incumplimiento de la función misional de la ANT._x000a_Reprocesos._x000a_Necesidad de recursos superiores a los presupuestados (humano, tiempo, económicos, entre otros)._x000a_Perdida de Imagen Institucional._x000a_Demoras en la formulación e implementación de los POSPR._x000a_Detrimento patrimonial "/>
    <x v="3"/>
  </r>
  <r>
    <x v="4"/>
    <s v="Determinar las acciones necesarias a cargo de la Entidad para consolidar el Ordenamiento Social de la Propiedad Rural considerando los modelos de atención por oferta, demanda y descongestión."/>
    <s v="Desde el análisis de la información proveniente del proceso de gestión del modelo de atención hasta la aprobación de los planes de ordenamiento social de la propiedad rural y la planificación de las acciones para la demanda y rezago como también los planes de atención a comunidades étnicas."/>
    <s v="1. Dirección General._x000a_2. Dirección de Gestión del Ordenamiento Social de Propiedad._x000a_3. Subdirección de Planeación Operativa. _x000a_4. Subdirección de Sistemas de Información._x000a_5. Dirección de Acceso a Tierras._x000a_6. Dirección de Gestión Jurídica de Tierras._x000a_7. Dirección de Asuntos Étnicos."/>
    <n v="18"/>
    <s v="Retrasos o suspensión de la operación para la formulación e implementación de POSPR en los municipios programados"/>
    <s v="Posibilidad deSituaciones de orden público sobrevinientes, que impidan desarrollar las actividades operativas propias de la intervención  en los municipios programados."/>
    <m/>
    <s v="Situaciones de orden público sobrevinientes, que impidan desarrollar las actividades operativas propias de la intervención  en los municipios programados."/>
    <m/>
    <s v="Formulación de planes de ordenamiento social de la propiedad rural – POSPR._x000a__x000a_Implementación y consolidación de los planes de ordenamiento social de la propiedad rural – POSPR. "/>
    <s v="Afectación negativa  de la atención por modelo de oferta a cargo de las Direcciones y Subdirecciones misionales involucradas._x000a_'Necesidad de recursos superiores a los presupuestados (humano, tiempo, económicos, entre otros)._x000a_Perdida de Imagen Institucional_x000a_Demoras e incumplimientos en los tiempos establecidos para la formulación e implementación de los POSPR."/>
    <x v="3"/>
  </r>
  <r>
    <x v="4"/>
    <s v="Determinar las acciones necesarias a cargo de la Entidad para consolidar el Ordenamiento Social de la Propiedad Rural considerando los modelos de atención por oferta, demanda y descongestión."/>
    <s v="Desde el análisis de la información proveniente del proceso de gestión del modelo de atención hasta la aprobación de los planes de ordenamiento social de la propiedad rural y la planificación de las acciones para la demanda y rezago como también los planes de atención a comunidades étnicas."/>
    <s v="1. Dirección General._x000a_2. Dirección de Gestión del Ordenamiento Social de Propiedad._x000a_3. Subdirección de Planeación Operativa. _x000a_4. Subdirección de Sistemas de Información._x000a_5. Dirección de Acceso a Tierras._x000a_6. Dirección de Gestión Jurídica de Tierras._x000a_7. Dirección de Asuntos Étnicos."/>
    <n v="19"/>
    <s v="Incumplimientos por parte de los socios estratégicos y/ u operadores de catastro en la entrega de insumos / productos requeridos para la formulación e implementación de POSPR, en el marco de los convenios celebrados."/>
    <s v="Posibilidad deLineamientos técnicos débiles o insuficientes para la ejecución de la ruta de formulación e implementación de POSPR._x000a__x000a_Ausencia o baja efectividad de herramientas y/o Comités de monitoreo y seguimiento al desarrollo de las actividades de formulación e implementación de POSPR._x000a__x000a_Entrega de bases de datos e información básica sin organizar y/o clasificar por parte de la ANT a los socios estratégicos / operadores de barrido predial."/>
    <m/>
    <s v="Lineamientos técnicos débiles o insuficientes para la ejecución de la ruta de formulación e implementación de POSPR._x000a__x000a_Ausencia o baja efectividad de herramientas y/o Comités de monitoreo y seguimiento al desarrollo de las actividades de formulación e implementación de POSPR._x000a__x000a_Entrega de bases de datos e información básica sin organizar y/o clasificar por parte de la ANT a los socios estratégicos / operadores de barrido predial."/>
    <m/>
    <s v="Formulación de planes de ordenamiento social de la propiedad rural – POSPR._x000a__x000a_Implementación y consolidación de los planes de ordenamiento social de la propiedad rural – POSPR. "/>
    <s v="Retraso en la fase de implementación de Planes de Ordenamiento Social de la Propiedad._x000a__x000a_Necesidad de recursos superiores a los presupuestados (humano, tiempo, económicos, entre otros)._x000a__x000a_Detrimento patrimonial"/>
    <x v="3"/>
  </r>
  <r>
    <x v="4"/>
    <s v="Determinar las acciones necesarias a cargo de la Entidad para consolidar el Ordenamiento Social de la Propiedad Rural considerando los modelos de atención por oferta, demanda y descongestión."/>
    <s v="Desde el análisis de la información proveniente del proceso de gestión del modelo de atención hasta la aprobación de los planes de ordenamiento social de la propiedad rural y la planificación de las acciones para la demanda y rezago como también los planes de atención a comunidades étnicas."/>
    <s v="1. Dirección General._x000a_2. Dirección de Gestión del Ordenamiento Social de Propiedad._x000a_3. Subdirección de Planeación Operativa. _x000a_4. Subdirección de Sistemas de Información._x000a_5. Dirección de Acceso a Tierras._x000a_6. Dirección de Gestión Jurídica de Tierras._x000a_7. Dirección de Asuntos Étnicos."/>
    <n v="20"/>
    <s v="Expedir Acto administrativo que resuelve solicitud de inclusión en el RESO, sin el cumplimiento de requisitos mínimos, contemplados en la norma o con fundamentos fácticos que no correspondan a la realidad."/>
    <s v="Posibilidad deInadecuado manejo de la información aportada por el aspirante en la solicitud de inscripción en el Registro de Sujetos de Ordenamiento RESO._x000a__x000a_Desactualización de las bases de datos oficiales con las cuales se soporta la decisión de inscripción en el registro y aportadas por las entidades competentes._x000a__x000a_Inadecuado diligenciamiento del Formulario de Inscripción de Sujetos de Ordenamiento Social FISO."/>
    <m/>
    <s v="Inadecuado manejo de la información aportada por el aspirante en la solicitud de inscripción en el Registro de Sujetos de Ordenamiento RESO._x000a__x000a_Desactualización de las bases de datos oficiales con las cuales se soporta la decisión de inscripción en el registro y aportadas por las entidades competentes._x000a__x000a_Inadecuado diligenciamiento del Formulario de Inscripción de Sujetos de Ordenamiento Social FISO."/>
    <m/>
    <s v="Registro de sujetos de ordenamiento - RESO"/>
    <s v="Reprocesos _x000a__x000a_Sobrecostos_x000a__x000a_Acciones legales que generan reprocesos y costos para la entidad _x000a__x000a_Perdida de Imagen Institucional"/>
    <x v="3"/>
  </r>
  <r>
    <x v="5"/>
    <s v="Adelantar los procedimientos administrativos especiales agrarios y acompañar la formalización de los bienes privados, para establecer la naturaleza jurídica y la relación con la tierra."/>
    <s v="Inicia con los planes de ordenamiento social de la propiedad (oferta), solicitudes por demanda y por descongestión y finaliza con el acto administrativo final de los diferentes procedimientos administrativos especiales agrarios o con el registro del título ante la ORIP y entrega del mismo."/>
    <s v="1. Dirección de Gestión Jurídica de Tierras._x000a_2. Subdirección de procesos Agrarios y Gestión Jurídica._x000a_3. Subdirección de seguridad Jurídica._x000a_4. Dirección Asuntos Étnicos._x000a_5. Subdirección Asuntos Étnicos."/>
    <n v="21"/>
    <s v="Tomar decisiones incorrectas en los procesos agrarios y la formalización de la propiedad privada rural"/>
    <s v="Posibilidad deUna valoración inadecuada de los elementos probatorios obrantes en los expedientes de procesos agrarios y la formalización de la propiedad rural._x000a__x000a_Información errónea o incompleta de los productos técnicos y jurídicos generados durante el proceso agrario o la formalización de la propiedad privada rural._x000a__x000a_Imposición de tiempos de respuestas por parte de las autoridades judiciales y administrativas._x000a__x000a_Deficiencia en el control de calidad de la información generada internamente._x000a__x000a_Información errónea generada por falta de calibración de los equipos topográficos._x000a__x000a_Desconocimiento de la normatividad vigente._x000a__x000a_Cambio constante de la normatividad."/>
    <m/>
    <s v="Una valoración inadecuada de los elementos probatorios obrantes en los expedientes de procesos agrarios y la formalización de la propiedad rural._x000a__x000a_Información errónea o incompleta de los productos técnicos y jurídicos generados durante el proceso agrario o la formalización de la propiedad privada rural._x000a__x000a_Imposición de tiempos de respuestas por parte de las autoridades judiciales y administrativas._x000a__x000a_Deficiencia en el control de calidad de la información generada internamente._x000a__x000a_Información errónea generada por falta de calibración de los equipos topográficos._x000a__x000a_Desconocimiento de la normatividad vigente._x000a__x000a_Cambio constante de la normatividad."/>
    <m/>
    <s v="Deslinde de tierras_x000a_Clarificación de la propiedad_x000a_Extinción del derecho de dominio_x000a_Recuperación de baldíos_x000a_Reversión de baldíos_x000a_Gestión de formalización"/>
    <s v="Pérdida de credibilidad de la ANT ante otras entidades y la ciudadanía._x000a_Retrasos, reprocesos y sobrecostos en el desarrollo de los procesos de formalización, procedimientos administrativos especiales agrarios y pretensiones agrarias._x000a_Generar productos no ajustados a derecho y que afectarían a particulares._x000a_Vulneración a los derechos de los pobladores rurales."/>
    <x v="3"/>
  </r>
  <r>
    <x v="5"/>
    <s v="Adelantar los procedimientos administrativos especiales agrarios y acompañar la formalización de los bienes privados, para establecer la naturaleza jurídica y la relación con la tierra."/>
    <s v="Inicia con los planes de ordenamiento social de la propiedad (oferta), solicitudes por demanda y por descongestión y finaliza con el acto administrativo final de los diferentes procedimientos administrativos especiales agrarios o con el registro del título ante la ORIP y entrega del mismo."/>
    <s v="1. Dirección de Gestión Jurídica de Tierras._x000a_2. Subdirección de procesos Agrarios y Gestión Jurídica._x000a_3. Subdirección de seguridad Jurídica._x000a_4. Dirección Asuntos Étnicos._x000a_5. Subdirección Asuntos Étnicos."/>
    <n v="22"/>
    <s v="Incumplimiento de términos para dar respuesta a las nuevas solicitudes de recursos, de decisiones finales de procesos agrarios y formalización de la propiedad privada rural."/>
    <s v="Posibilidad deFalta de alertas tempranas. _x000a__x000a_Falta de autocontroles._x000a__x000a_Realizar el reparto de las solicitudes a las dependencias no competentes._x000a__x000a_Capacidad operativa deficiente._x000a__x000a_Información incompleta o faltante."/>
    <m/>
    <s v="Falta de alertas tempranas. _x000a__x000a_Falta de autocontroles._x000a__x000a_Realizar el reparto de las solicitudes a las dependencias no competentes._x000a__x000a_Capacidad operativa deficiente._x000a__x000a_Información incompleta o faltante."/>
    <m/>
    <s v="Deslinde de tierras_x000a_Clarificación de la propiedad_x000a_Extinción del derecho de dominio_x000a_Recuperación de baldíos_x000a_Reversión de baldíos_x000a_Gestión de formalización"/>
    <s v="Retrasos en la culminación de la formalización de la propiedad privada rural y los procedimientos administrativos especiales agrarios._x000a__x000a_Observaciones y/o acciones sancionatorias por parte de los organismos de control."/>
    <x v="4"/>
  </r>
  <r>
    <x v="5"/>
    <s v="Adelantar los procedimientos administrativos especiales agrarios y acompañar la formalización de los bienes privados, para establecer la naturaleza jurídica y la relación con la tierra."/>
    <s v="Inicia con los planes de ordenamiento social de la propiedad (oferta), solicitudes por demanda y por descongestión y finaliza con el acto administrativo final de los diferentes procedimientos administrativos especiales agrarios o con el registro del título ante la ORIP y entrega del mismo."/>
    <s v="1. Dirección de Gestión Jurídica de Tierras._x000a_2. Subdirección de procesos Agrarios y Gestión Jurídica._x000a_3. Subdirección de seguridad Jurídica._x000a_4. Dirección Asuntos Étnicos._x000a_5. Subdirección Asuntos Étnicos."/>
    <n v="23"/>
    <s v="Realizar el reparto de una solicitud a dos o más, diferentes dependencias."/>
    <s v="Posibilidad deFalta de bases de datos unificadas y estandarizadas como única matriz de control y seguimiento a respuestas._x000a__x000a_Respuesta inicial con información errónea."/>
    <m/>
    <s v="Falta de bases de datos unificadas y estandarizadas como única matriz de control y seguimiento a respuestas._x000a__x000a_Respuesta inicial con información errónea."/>
    <m/>
    <s v="Deslinde de tierras_x000a_Clarificación de la propiedad_x000a_Extinción del derecho de dominio_x000a_Recuperación de baldíos_x000a_Reversión de baldíos_x000a_Gestión de formalización"/>
    <s v="Generación de falsas expectativas_x000a__x000a_Pérdida de credibilidad de la Entidad_x000a__x000a_Reversión del trámite_x000a__x000a_Acciones judiciales en contra de la Agencia Nacional de Tierras_x000a__x000a_Reprocesos"/>
    <x v="3"/>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_x000a_"/>
    <s v="1. Dirección de Acceso a Tierras._x000a_2. Subdirección de Acceso a Tierras por Demanda y Descongestión._x000a_3. Subdirección de Acceso a Tierras en Zonas Focalizadas._x000a_4. Subdirección de Administración de Tierras de la Nación._x000a_5. Dirección de Asuntos Étnicos._x000a_6. Subdirección de Asuntos Étnicos."/>
    <n v="24"/>
    <s v="Incumplimiento por parte de los proveedores de servicios e insumos de las Iniciativas Cofinanciadas."/>
    <s v="Posibilidad deErrores en la formulación de las iniciativas comunitarias._x000a_Cambio  de las condiciones iniciales de las iniciativas comunitarias formuladas,  por parte de los Representantes Legales de las comunidades étnicas "/>
    <m/>
    <s v="Errores en la formulación de las iniciativas comunitarias._x000a_Cambio  de las condiciones iniciales de las iniciativas comunitarias formuladas,  por parte de los Representantes Legales de las comunidades étnicas "/>
    <m/>
    <s v="Gestión de iniciativas comunitarias con enfoque diferencial étnico"/>
    <s v="Reprocesos por volver hacer comités de compra._x000a__x000a_Retrasos en el proceso de ejecución._x000a__x000a_Compra de materiales, bienes o servicios que no se requieren._x000a__x000a_Suspensión o necesidad de replantear la iniciativa._x000a__x000a_Pagar al proveedor sin el lleno de los requisitos."/>
    <x v="3"/>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_x000a_"/>
    <s v="1. Dirección de Acceso a Tierras._x000a_2. Subdirección de Acceso a Tierras por Demanda y Descongestión._x000a_3. Subdirección de Acceso a Tierras en Zonas Focalizadas._x000a_4. Subdirección de Administración de Tierras de la Nación._x000a_5. Dirección de Asuntos Étnicos._x000a_6. Subdirección de Asuntos Étnicos."/>
    <n v="25"/>
    <s v="Interrupción del proceso de compra directa de un predio."/>
    <s v="Posibilidad deFalta de articulación efectiva entre los diversos actores que inciden en el procedimiento._x000a__x000a_Demora adicional en los tiempos de respuesta por parte de los propietarios."/>
    <m/>
    <s v="Falta de articulación efectiva entre los diversos actores que inciden en el procedimiento._x000a__x000a_Demora adicional en los tiempos de respuesta por parte de los propietarios."/>
    <m/>
    <s v="Adquisición de predios"/>
    <s v="Reprocesos en el procedimiento._x000a__x000a_Fallos judiciales por demora en culminar el procedimiento."/>
    <x v="3"/>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_x000a_"/>
    <s v="1. Dirección de Acceso a Tierras._x000a_2. Subdirección de Acceso a Tierras por Demanda y Descongestión._x000a_3. Subdirección de Acceso a Tierras en Zonas Focalizadas._x000a_4. Subdirección de Administración de Tierras de la Nación._x000a_5. Dirección de Asuntos Étnicos._x000a_6. Subdirección de Asuntos Étnicos."/>
    <n v="26"/>
    <s v="Reporte de información por fuera de los tiempos solicitados. "/>
    <s v="Posibilidad deDiferentes bases de datos para almacenamiento de la información. _x000a__x000a_Falta de pruebas de usabilidad del Sistema de información de Tierras- SIT en el componente asignado a la Dirección de Asuntos Étnicos."/>
    <m/>
    <s v="Diferentes bases de datos para almacenamiento de la información. _x000a__x000a_Falta de pruebas de usabilidad del Sistema de información de Tierras- SIT en el componente asignado a la Dirección de Asuntos Étnicos."/>
    <m/>
    <s v="Constitución, ampliación, saneamiento o restructuración de resguardos indígenas_x000a__x000a_Titulación colectiva a comunidades negras "/>
    <s v="Tiempos adicionales utilizados para reportar informes."/>
    <x v="3"/>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_x000a_"/>
    <s v="1. Dirección de Acceso a Tierras._x000a_2. Subdirección de Acceso a Tierras por Demanda y Descongestión._x000a_3. Subdirección de Acceso a Tierras en Zonas Focalizadas._x000a_4. Subdirección de Administración de Tierras de la Nación._x000a_5. Dirección de Asuntos Étnicos._x000a_6. Subdirección de Asuntos Étnicos."/>
    <n v="27"/>
    <s v="Incumplimiento  de adquisición de predios en el marco de Políticas del Gobierno"/>
    <s v="Posibilidad deInobservancia y no aplicación de la normatividad vigente y/o del procedimiento._x000a__x000a_Debilidades en el seguimiento y aplicación de los controles establecidos en el procedimiento._x000a__x000a_No contar con disponibilidad presupuestal para adelantar la compra de predios                                                  _x000a__x000a_Fallecimiento del titular del derecho real de dominio inscrito y/ disolución y liquidación de sociedad  "/>
    <m/>
    <s v="Inobservancia y no aplicación de la normatividad vigente y/o del procedimiento._x000a__x000a_Debilidades en el seguimiento y aplicación de los controles establecidos en el procedimiento._x000a__x000a_No contar con disponibilidad presupuestal para adelantar la compra de predios                                                  _x000a__x000a_Fallecimiento del titular del derecho real de dominio inscrito y/ disolución y liquidación de sociedad  "/>
    <m/>
    <s v="Adquisición de predios"/>
    <s v="Afectación de imagen institucional secundario a quejas y/o reclamos de la comunidad._x000a__x000a_Sanción por parte de entes de control _x000a__x000a_Hallazgos de auditorías internas o externas"/>
    <x v="0"/>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_x000a_"/>
    <s v="1. Dirección de Acceso a Tierras._x000a_2. Subdirección de Acceso a Tierras por Demanda y Descongestión._x000a_3. Subdirección de Acceso a Tierras en Zonas Focalizadas._x000a_4. Subdirección de Administración de Tierras de la Nación._x000a_5. Dirección de Asuntos Étnicos._x000a_6. Subdirección de Asuntos Étnicos."/>
    <n v="28"/>
    <s v="Materializar un subsidio que no cumpla con los requisitos establecidos"/>
    <s v="Posibilidad deLa no aplicación de la normativa  o los procedimientos e  instructivos relacionados con Subsidios que se encuentren vigentes en el Sistema Integrado de Gestión institucional. _x000a__x000a_Inadecuada verificación del cumplimiento de requisitos técnicos, jurídicos, ambientales del predio y financieros, para su materialización._x000a__x000a_Inadecuada verificación del cumplimiento de requisitos técnicos y financieros en la implementación del proyecto productivo frente a las condiciones del predio."/>
    <m/>
    <s v="La no aplicación de la normativa  o los procedimientos e  instructivos relacionados con Subsidios que se encuentren vigentes en el Sistema Integrado de Gestión institucional. _x000a__x000a_Inadecuada verificación del cumplimiento de requisitos técnicos, jurídicos, ambientales del predio y financieros, para su materialización._x000a__x000a_Inadecuada verificación del cumplimiento de requisitos técnicos y financieros en la implementación del proyecto productivo frente a las condiciones del predio."/>
    <m/>
    <s v="Asignación de subsidio integral de reforma agraria - SIRA"/>
    <s v="Decisiones y/o fallos Judiciales _x000a_Detrimento de los recursos del Estado_x000a_Investigaciones disciplinarias, fiscales y /o administrativas por parte de los entes de control._x000a_Afectación de imagen institucional  por  peticiones, Quejas y/o reclamos interpuestos por la  comunidad_x000a_Desgaste Administrativo."/>
    <x v="3"/>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_x000a_"/>
    <s v="1. Dirección de Acceso a Tierras._x000a_2. Subdirección de Acceso a Tierras por Demanda y Descongestión._x000a_3. Subdirección de Acceso a Tierras en Zonas Focalizadas._x000a_4. Subdirección de Administración de Tierras de la Nación._x000a_5. Dirección de Asuntos Étnicos._x000a_6. Subdirección de Asuntos Étnicos."/>
    <n v="29"/>
    <s v="Adjudicación de baldíos a persona natural sin el cumplimiento de requisitos legales"/>
    <s v="Posibilidad deInformación de expedientes especialmente del rezago  que no corresponde a la realidad de predio y del solicitante_x000a__x000a_Desconocimiento normativo y/o procedimiento vigente"/>
    <m/>
    <s v="Información de expedientes especialmente del rezago  que no corresponde a la realidad de predio y del solicitante_x000a__x000a_Desconocimiento normativo y/o procedimiento vigente"/>
    <m/>
    <s v="Adjudicación de baldíos"/>
    <s v="Revocatoria del acto de adjudicación de baldíos persona natural_x000a__x000a_Acciones ante lo contentencioso administrativo o ante la jurisdicción ordinaria._x000a__x000a__x000a_Hallazgos de auditorias internas o externas e investigaciones disciplinarias, fiscales y/o administrativas por parte de los entes de control"/>
    <x v="3"/>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_x000a_"/>
    <s v="1. Dirección de Acceso a Tierras._x000a_2. Subdirección de Acceso a Tierras por Demanda y Descongestión._x000a_3. Subdirección de Acceso a Tierras en Zonas Focalizadas._x000a_4. Subdirección de Administración de Tierras de la Nación._x000a_5. Dirección de Asuntos Étnicos._x000a_6. Subdirección de Asuntos Étnicos."/>
    <n v="30"/>
    <s v="Demoras en ejecutar las etapas propias del procedimiento de  revocatoria por causas internas"/>
    <s v="Posibilidad deNo ubicación de los expedientes _x000a__x000a_Difícil localización de solicitantes y adjudicatarios para comunicar y notificar los respectivos trámites_x000a__x000a_Desconocimiento de normativa y/o procedimiento asociado a revocatoria a nivel interno"/>
    <m/>
    <s v="No ubicación de los expedientes _x000a__x000a_Difícil localización de solicitantes y adjudicatarios para comunicar y notificar los respectivos trámites_x000a__x000a_Desconocimiento de normativa y/o procedimiento asociado a revocatoria a nivel interno"/>
    <m/>
    <s v="Adjudicación de baldíos"/>
    <s v="Reconstrucción de expedientes._x000a__x000a_Acciones ante lo contentencioso administrativo o ante la jurisdicción ordinaria._x000a__x000a__x000a_Hallazgos de auditorias internas o externas e investigaciones disciplinarias, fiscales y/o administrativas por parte de los entes de control"/>
    <x v="3"/>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_x000a_"/>
    <s v="1. Dirección de Acceso a Tierras._x000a_2. Subdirección de Acceso a Tierras por Demanda y Descongestión._x000a_3. Subdirección de Acceso a Tierras en Zonas Focalizadas._x000a_4. Subdirección de Administración de Tierras de la Nación._x000a_5. Dirección de Asuntos Étnicos._x000a_6. Subdirección de Asuntos Étnicos."/>
    <n v="31"/>
    <s v="Incumplimiento de adjudicación de bienes inmuebles no ocupados, que hacen parte del Fondo Nacional Agrario, en el marco de Políticas del Gobierno"/>
    <s v="Posibilidad deRegistro del predio en la URT. _x000a__x000a_Implicaciones ambientales que indique restricciones o limitaciones en uso del suelo. _x000a__x000a_Que recaiga sobre el predio una demanda de terceros.  _x000a__x000a_Diferencia de áreas. _x000a__x000a_Ocupaciones indebidas de terceros. _x000a__x000a_Cultivos de uso ilícito posteriores a la compra. _x000a__x000a_Conflictos sociales entre comunidades campesinas-negras-indígenas. "/>
    <m/>
    <s v="Registro del predio en la URT. _x000a__x000a_Implicaciones ambientales que indique restricciones o limitaciones en uso del suelo. _x000a__x000a_Que recaiga sobre el predio una demanda de terceros.  _x000a__x000a_Diferencia de áreas. _x000a__x000a_Ocupaciones indebidas de terceros. _x000a__x000a_Cultivos de uso ilícito posteriores a la compra. _x000a__x000a_Conflictos sociales entre comunidades campesinas-negras-indígenas. "/>
    <m/>
    <s v="Adjudicación de bienes fiscales patrimoniales"/>
    <s v="Incumplimiento de metas._x000a__x000a_Afectación de imagen institucional secundario a quejas y/o reclamos de la comunidad._x000a__x000a_Sanción por parte de entes de control."/>
    <x v="0"/>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_x000a_"/>
    <s v="1. Dirección de Acceso a Tierras._x000a_2. Subdirección de Acceso a Tierras por Demanda y Descongestión._x000a_3. Subdirección de Acceso a Tierras en Zonas Focalizadas._x000a_4. Subdirección de Administración de Tierras de la Nación._x000a_5. Dirección de Asuntos Étnicos._x000a_6. Subdirección de Asuntos Étnicos."/>
    <n v="32"/>
    <s v="Redireccionamiento equivocado de las solicitudes que ingresan a la DAT."/>
    <s v="Posibilidad deDesconocimiento de las funciones o responsabilidades de cada subdirección de la DAT para el direccionamiento de las solicitudes que llegan_x000a__x000a_Falta de capacitación del procedimiento de Gestión de peticiones quejas, reclamos, soluciones, denuncias y felicitaciones con  énfasis en las tareas y controles que participa la DAT_x000a_Socialización de designación competencias mediante otros funciones (Resoluciones Internas, Circulares y designaciones desde la Dirección General)."/>
    <m/>
    <s v="Desconocimiento de las funciones o responsabilidades de cada subdirección de la DAT para el direccionamiento de las solicitudes que llegan_x000a__x000a_Falta de capacitación del procedimiento de Gestión de peticiones quejas, reclamos, soluciones, denuncias y felicitaciones con  énfasis en las tareas y controles que participa la DAT_x000a_Socialización de designación competencias mediante otros funciones (Resoluciones Internas, Circulares y designaciones desde la Dirección General)."/>
    <m/>
    <s v="Adjudicación de bienes fiscales patrimoniales_x000a__x000a_Asignación de subsidio SIRA_x000a__x000a_Adquisición de predios"/>
    <s v="Afectación de imagen institucional secundario a peticiones, Quejas y/o reclamos de la comunidad._x000a_Demandas._x000a_Incumplimiento en respuesta oportuna a  requerimientos legales (derechos de petición, tutelas, y demandas)_x000a_Investigaciones disciplinarias, fiscales y administrativas por parte de los entes de control._x000a_Reprocesos y Desgaste Administrativo"/>
    <x v="3"/>
  </r>
  <r>
    <x v="7"/>
    <s v="Adelantar las diferentes acciones necesarias para la administración de los bienes fiscales patrimoniales de la Agencia y las tierras baldías de la Nación, conforme a la vocación productiva y uso del suelo, promoviendo las condiciones socioeconómicas y ambientales del territorio."/>
    <s v="Inicia con la información recibida por los diferentes modelos de atención e informes de seguimiento de las distintas adjudicaciones realizadas y finaliza con la administración del Fondo Nacional Agrario y baldíos, realización de mecanismos de administración, constitución y delimitación de zonas de reservas, protección de territorios encestarles de comunidades indígenas, revocatoria del acto de adjudicación y limitaciones a la propiedad._x000a_"/>
    <s v="1. Dirección de Acceso a Tierras._x000a_2. Subdirección de Administración de Tierras de la Nación._x000a_3. Dirección de Asuntos Étnicos."/>
    <n v="33"/>
    <s v="Inventario de predios desactualizado de Fondo de Tierras para la Reforma Rural Integral"/>
    <s v="Posibilidad deDesconocimiento de los Roles y Responsabilidades en al reporte de predios en curso de adjudicación y de los requisitos de ingreso ante el Fondo de Tierras para la Reforma Rural Integral._x000a__x000a_Desconocimiento de normatividad y/o lineamientos asociados al Fondo de Tierras para la Reforma Rural Integral."/>
    <m/>
    <s v="Desconocimiento de los Roles y Responsabilidades en al reporte de predios en curso de adjudicación y de los requisitos de ingreso ante el Fondo de Tierras para la Reforma Rural Integral._x000a__x000a_Desconocimiento de normatividad y/o lineamientos asociados al Fondo de Tierras para la Reforma Rural Integral."/>
    <m/>
    <s v="Administración de Baldíos_x000a__x000a_Administración del Fondo Nacional Agrario"/>
    <s v="Incumplimiento de metas de plan de acción de la DAT. _x000a__x000a_Desgaste administrativo._x000a__x000a_Perdida de credibilidad"/>
    <x v="3"/>
  </r>
  <r>
    <x v="8"/>
    <s v="Prestar servicios de tecnologías de información y comunicaciones, y geografía y topografía oportunos para la operación y la toma de decisiones de la Agencia."/>
    <s v="Desde la conceptualización de los servicios de tecnología de información y comunicaciones, y gestión de la información de geografía y topografía de la Entidad hasta el uso, administración y soporte."/>
    <s v="1. Dirección General (Comunicaciones, Topografía)._x000a_2. Secretaria General._x000a_3. Dirección de Gestión del Ordenamiento Social de la Propiedad._x000a_4. Subdirección de Sistemas de Información de Tierras._x000a_5. Subdirección Administrativa y Financiera."/>
    <n v="34"/>
    <s v="Incumplimiento en la entrega de productos y servicios en la construcción de soluciones de software."/>
    <s v="Posibilidad deFalta de claridad de la necesidad por parte del proceso solicitante que genera desviaciones o modificaciones del producto o servicio final._x000a__x000a_Estimación errada para cada una de las etapas del ciclo de desarrollo de la solución._x000a__x000a_Recurso Humano insuficiente para la generación de productos o Rotación de personal. _x000a__x000a_Infraestructura de hardware y software insuficiente._x000a__x000a_Incumplimiento de terceros, en caso de que exista un proveedor externo frente al sistema de información._x000a__x000a_Indisponibilidad o cambios en el servicio de infraestructura tecnológica."/>
    <m/>
    <s v="Falta de claridad de la necesidad por parte del proceso solicitante que genera desviaciones o modificaciones del producto o servicio final._x000a__x000a_Estimación errada para cada una de las etapas del ciclo de desarrollo de la solución._x000a__x000a_Recurso Humano insuficiente para la generación de productos o Rotación de personal. _x000a__x000a_Infraestructura de hardware y software insuficiente._x000a__x000a_Incumplimiento de terceros, en caso de que exista un proveedor externo frente al sistema de información._x000a__x000a_Indisponibilidad o cambios en el servicio de infraestructura tecnológica."/>
    <m/>
    <s v="Construcción de soluciones de software _x000a_para la ANT "/>
    <s v="Retraso en las actividades misionales de la entidad._x000a_Represamiento de información en áreas misionales._x000a_Retrasos en otros desarrollos planeados en la Subdirección de Sistemas de Información de Tierras._x000a_Incumplimiento de las metas propuestas en el plan de acción._x000a_Investigaciones por parte de órganos de control."/>
    <x v="5"/>
  </r>
  <r>
    <x v="8"/>
    <s v="Prestar servicios de tecnologías de información y comunicaciones, y geografía y topografía oportunos para la operación y la toma de decisiones de la Agencia."/>
    <s v="Desde la conceptualización de los servicios de tecnología de información y comunicaciones, y gestión de la información de geografía y topografía de la Entidad hasta el uso, administración y soporte."/>
    <s v="1. Dirección General (Comunicaciones, Topografía)._x000a_2. Secretaria General._x000a_3. Dirección de Gestión del Ordenamiento Social de la Propiedad._x000a_4. Subdirección de Sistemas de Información de Tierras._x000a_5. Subdirección Administrativa y Financiera."/>
    <n v="35"/>
    <s v="Realizar actividades relacionadas con los procedimientos misionales fuera del sistema de integrado de tierras (SIT), dispuesto  por la Entidad."/>
    <s v="Posibilidad deFalta de conocimiento en los sistemas de información de la entidad._x000a__x000a_Falta de control de los líderes de las áreas misionales_x000a__x000a_Resistencia al cambio (Cultural)._x000a__x000a_Requerimientos incompletos o falta de claridad sobre las necesidades de las áreas misionales._x000a__x000a_Vacíos en los procedimientos definidos por parte de las áreas misionales de la entidad. "/>
    <m/>
    <s v="Falta de conocimiento en los sistemas de información de la entidad._x000a__x000a_Falta de control de los líderes de las áreas misionales_x000a__x000a_Resistencia al cambio (Cultural)._x000a__x000a_Requerimientos incompletos o falta de claridad sobre las necesidades de las áreas misionales._x000a__x000a_Vacíos en los procedimientos definidos por parte de las áreas misionales de la entidad. "/>
    <m/>
    <s v="Construcción de soluciones de software _x000a_para la ANT "/>
    <s v="Detrimento patrimonial._x000a_Afectación directa a las áreas misionales._x000a_Afectación directa a los beneficiarios de programas de la ANT._x000a_Desaprovechamiento de los recursos de infraestructura tecnológica._x000a_Perdida de gobierno del dato de la entidad._x000a_Perdida de gobierno de aplicaciones de la entidad._x000a_Afectación en los objetivos estratégicos de la entidad."/>
    <x v="6"/>
  </r>
  <r>
    <x v="8"/>
    <s v="Prestar servicios de tecnologías de información y comunicaciones, y geografía y topografía oportunos para la operación y la toma de decisiones de la Agencia."/>
    <s v="Desde la conceptualización de los servicios de tecnología de información y comunicaciones, y gestión de la información de geografía y topografía de la Entidad hasta el uso, administración y soporte."/>
    <s v="1. Dirección General (Comunicaciones, Topografía)._x000a_2. Secretaria General._x000a_3. Dirección de Gestión del Ordenamiento Social de la Propiedad._x000a_4. Subdirección de Sistemas de Información de Tierras._x000a_5. Subdirección Administrativa y Financiera."/>
    <n v="36"/>
    <s v=" Información Topográfica inexacta que afecta la toma de decisiones en la Agencia."/>
    <s v="Posibilidad deEquipos sin actualización de software._x000a__x000a_Ausencia plan de mantenimiento de equipos"/>
    <m/>
    <s v="Equipos sin actualización de software._x000a__x000a_Ausencia plan de mantenimiento de equipos"/>
    <m/>
    <s v="Generación y análisis de_x000a_información geográfica y_x000a_topográfica"/>
    <s v="No entrega de productos topográficos por error en los datos de equipos o daños de software_x000a__x000a_Ingresar datos inexactos al sistema generando incorrecta elaboración de la cartografía, proyectos y diseños._x000a__x000a_Sanciones y/o perdidas económicas por manipulación errónea de equipos.    "/>
    <x v="3"/>
  </r>
  <r>
    <x v="8"/>
    <s v="Prestar servicios de tecnologías de información y comunicaciones, y geografía y topografía oportunos para la operación y la toma de decisiones de la Agencia."/>
    <s v="Desde la conceptualización de los servicios de tecnología de información y comunicaciones, y gestión de la información de geografía y topografía de la Entidad hasta el uso, administración y soporte."/>
    <s v="1. Dirección General (Comunicaciones, Topografía)._x000a_2. Secretaria General._x000a_3. Dirección de Gestión del Ordenamiento Social de la Propiedad._x000a_4. Subdirección de Sistemas de Información de Tierras._x000a_5. Subdirección Administrativa y Financiera."/>
    <n v="37"/>
    <s v="Entrega de información Topográfica fuera de los tiempos requeridos."/>
    <s v="Posibilidad deSolicitud de la información en tiempos cumplidos debido a la falta de planeación por parte del área misional._x000a__x000a_Software de procesamiento y generación de productos sin funcionamiento._x000a__x000a_Personal idóneo insuficiente para ejecución de labores específicas de topografía."/>
    <m/>
    <s v="Solicitud de la información en tiempos cumplidos debido a la falta de planeación por parte del área misional._x000a__x000a_Software de procesamiento y generación de productos sin funcionamiento._x000a__x000a_Personal idóneo insuficiente para ejecución de labores específicas de topografía."/>
    <m/>
    <s v="Generación y análisis de_x000a_información geográfica y_x000a_topográfica"/>
    <s v="No tener a tiempo la información completa y adecuada de los servicios solicitados._x000a__x000a_Sanciones jurídicas por incumplimiento de fallos con relación a tiempos de entrega de informes topográficos."/>
    <x v="4"/>
  </r>
  <r>
    <x v="8"/>
    <s v="Prestar servicios de tecnologías de información y comunicaciones, y geografía y topografía oportunos para la operación y la toma de decisiones de la Agencia."/>
    <s v="Desde la conceptualización de los servicios de tecnología de información y comunicaciones, y gestión de la información de geografía y topografía de la Entidad hasta el uso, administración y soporte."/>
    <s v="1. Dirección General (Comunicaciones, Topografía)._x000a_2. Secretaria General._x000a_3. Dirección de Gestión del Ordenamiento Social de la Propiedad._x000a_4. Subdirección de Sistemas de Información de Tierras._x000a_5. Subdirección Administrativa y Financiera."/>
    <n v="38"/>
    <s v="Entrega de información fuera de los estándares y requisitos técnicos mínimos."/>
    <s v="Posibilidad deError en la manipulación de equipos y software de los mismos para la toma de datos y el procesamiento de información topográfica._x000a__x000a_Productos no cumplen con los requisitos mínimos técnicos definidos."/>
    <m/>
    <s v="Error en la manipulación de equipos y software de los mismos para la toma de datos y el procesamiento de información topográfica._x000a__x000a_Productos no cumplen con los requisitos mínimos técnicos definidos."/>
    <m/>
    <s v="Generación y análisis de_x000a_información geográfica y_x000a_topográfica"/>
    <s v="Conceptos de cabida y linderos errados en su definición general._x000a__x000a_Perdida de información por mala manipulación del software obligando reprocesos en campo y oficina."/>
    <x v="3"/>
  </r>
  <r>
    <x v="8"/>
    <s v="Prestar servicios de tecnologías de información y comunicaciones, y geografía y topografía oportunos para la operación y la toma de decisiones de la Agencia."/>
    <s v="Desde la conceptualización de los servicios de tecnología de información y comunicaciones, y gestión de la información de geografía y topografía de la Entidad hasta el uso, administración y soporte."/>
    <s v="1. Dirección General (Comunicaciones, Topografía)._x000a_2. Secretaria General._x000a_3. Dirección de Gestión del Ordenamiento Social de la Propiedad._x000a_4. Subdirección de Sistemas de Información de Tierras._x000a_5. Subdirección Administrativa y Financiera."/>
    <n v="39"/>
    <s v="Incumplir los Acuerdos de niveles de servicio (SLA) de la mesa de servicios de TI"/>
    <s v="Posibilidad deExcesivas actividades asignadas al personal de las áreas de TI_x000a_Recurso humano insuficiente para la atención de los requerimientos_x000a_Inadecuada planeación de la ejecución de las actividades por parte de los especialistas_x000a_Falta de compromiso de los especialistas de la mesa de servicios"/>
    <m/>
    <s v="Excesivas actividades asignadas al personal de las áreas de TI_x000a_Recurso humano insuficiente para la atención de los requerimientos_x000a_Inadecuada planeación de la ejecución de las actividades por parte de los especialistas_x000a_Falta de compromiso de los especialistas de la mesa de servicios"/>
    <m/>
    <s v="Administración y soporte de los servicios de tecnologías de la información y las comunicaciones"/>
    <s v="Demoras en la realización de actividades por parte de los usuarios de la Agencia_x000a_Pérdida de credibilidad y confianza en las áreas de TI_x000a_Insatisfacción de los usuarios externos en la atención de los requerimientos"/>
    <x v="3"/>
  </r>
  <r>
    <x v="8"/>
    <s v="Prestar servicios de tecnologías de información y comunicaciones, y geografía y topografía oportunos para la operación y la toma de decisiones de la Agencia."/>
    <s v="Desde la conceptualización de los servicios de tecnología de información y comunicaciones, y gestión de la información de geografía y topografía de la Entidad hasta el uso, administración y soporte."/>
    <s v="1. Dirección General (Comunicaciones, Topografía)._x000a_2. Secretaria General._x000a_3. Dirección de Gestión del Ordenamiento Social de la Propiedad._x000a_4. Subdirección de Sistemas de Información de Tierras._x000a_5. Subdirección Administrativa y Financiera."/>
    <n v="40"/>
    <s v="_x000a_Incumplir los tiempos de entrega de desarrollo y ajustes a las aplicaciones de la Agencia."/>
    <s v="Posibilidad deDeficiencia en la planeación del proyecto_x000a_Riesgos del proyecto materializados _x000a_Adición de nuevos requerimientos por parte del usuario_x000a_Cambio de prioridades en los desarrollos debido a nuevas normatividades"/>
    <m/>
    <s v="Deficiencia en la planeación del proyecto_x000a_Riesgos del proyecto materializados _x000a_Adición de nuevos requerimientos por parte del usuario_x000a_Cambio de prioridades en los desarrollos debido a nuevas normatividades"/>
    <m/>
    <s v="Construcción de soluciones de software para la ANT"/>
    <s v="Insatisfacción de los usuarios_x000a_Incumplimiento de los compromisos pactados con los Stakeholders (usuario) finales del sistema._x000a_Afectación en el servicio requerido por parte de los stakeholders (usuarios)"/>
    <x v="3"/>
  </r>
  <r>
    <x v="8"/>
    <s v="Prestar servicios de tecnologías de información y comunicaciones, y geografía y topografía oportunos para la operación y la toma de decisiones de la Agencia."/>
    <s v="Desde la conceptualización de los servicios de tecnología de información y comunicaciones, y gestión de la información de geografía y topografía de la Entidad hasta el uso, administración y soporte."/>
    <s v="1. Dirección General (Comunicaciones, Topografía)._x000a_2. Secretaria General._x000a_3. Dirección de Gestión del Ordenamiento Social de la Propiedad._x000a_4. Subdirección de Sistemas de Información de Tierras._x000a_5. Subdirección Administrativa y Financiera."/>
    <n v="41"/>
    <s v="Interrupción en la prestación de los servicios de TI "/>
    <s v="Posibilidad deInsuficiente infraestructura tecnológica para soportar la operación Crítica de la Agencia._x000a_Falla en la infraestructura por falta de mantenimientos preventivos_x000a_Despliegues o pasos a producción sin control  ni verificación de los riesgos"/>
    <m/>
    <s v="Insuficiente infraestructura tecnológica para soportar la operación Crítica de la Agencia._x000a_Falla en la infraestructura por falta de mantenimientos preventivos_x000a_Despliegues o pasos a producción sin control  ni verificación de los riesgos"/>
    <m/>
    <s v="Administración y soporte de los servicios de tecnologías de la información y las comunicaciones"/>
    <s v="Insatisfacción de los grupos de interés_x000a_Deterioro de la imagen institucional_x000a_Sanciones a la Agencia por parte de los entes de control_x000a_Demoras en las respuestas a los usuarios sobre PQRSD _x000a_Incumplimiento de los objetivos estratégicos de la Agencia"/>
    <x v="6"/>
  </r>
  <r>
    <x v="8"/>
    <s v="Prestar servicios de tecnologías de información y comunicaciones, y geografía y topografía oportunos para la operación y la toma de decisiones de la Agencia."/>
    <s v="Desde la conceptualización de los servicios de tecnología de información y comunicaciones, y gestión de la información de geografía y topografía de la Entidad hasta el uso, administración y soporte."/>
    <s v="1. Dirección General (Comunicaciones, Topografía)._x000a_2. Secretaria General._x000a_3. Dirección de Gestión del Ordenamiento Social de la Propiedad._x000a_4. Subdirección de Sistemas de Información de Tierras._x000a_5. Subdirección Administrativa y Financiera."/>
    <n v="42"/>
    <s v="Uso no autorizado para firmar documentos con la firma digital."/>
    <s v="Posibilidad deAbuso de confianza_x000a_Desconocimiento del manejo adecuado de la firma digital_x000a_Utilización indebida de la firma digital_x000a_Entrega de las credenciales a terceros"/>
    <m/>
    <s v="Abuso de confianza_x000a_Desconocimiento del manejo adecuado de la firma digital_x000a_Utilización indebida de la firma digital_x000a_Entrega de las credenciales a terceros"/>
    <m/>
    <s v="_x000a_Administración y soporte de los servicios de tecnologías de la información y las comunicaciones"/>
    <s v="Investigación y sanciones disciplinarias_x000a_Sanciones a la Agencia por parte de los entes de control_x000a_Deterioro de la imagen institucional_x000a_Extorción a propietario de las tierras_x000a_Entrega de predios a personas equivocadas"/>
    <x v="3"/>
  </r>
  <r>
    <x v="9"/>
    <s v=" 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
    <s v="Inicia con la planeación, selección y vinculación del personal idóneo, competente y con las habilidades requeridas; y termina con el retiro del servidor público._x000a_"/>
    <s v="1. Subdirección de Talento Humano._x000a_2. Secretaría General."/>
    <n v="43"/>
    <s v="Posibilidad de incumplir metas del Plan Estratégico de Talento Humano"/>
    <s v="Posibilidad deDiagnóstico ineficiente y planificación imprecisa de las necesidades del personal._x000a__x000a_Falta de ejecución de las actividades y planes de Talento Humano._x000a__x000a_Falta de recursos para la ejecución de planes y programas."/>
    <m/>
    <s v="Diagnóstico ineficiente y planificación imprecisa de las necesidades del personal._x000a__x000a_Falta de ejecución de las actividades y planes de Talento Humano._x000a__x000a_Falta de recursos para la ejecución de planes y programas."/>
    <m/>
    <s v="Planeación Estratégica del Talento Humano"/>
    <s v="Desmejoramiento del ambiente laboral._x000a__x000a_No cumplimiento de la misión, visión y objetivos institucionales."/>
    <x v="0"/>
  </r>
  <r>
    <x v="9"/>
    <s v=" 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
    <s v="Inicia con la planeación, selección y vinculación del personal idóneo, competente y con las habilidades requeridas; y termina con el retiro del servidor público._x000a_"/>
    <s v="1. Subdirección de Talento Humano._x000a_2. Secretaría General."/>
    <n v="44"/>
    <s v="Inconsistencias en el reporte y liquidación de las novedades laborales y prestacionales"/>
    <s v="Posibilidad deFallas en liquidación de la nómina de acuerdo con la herramienta utilizada._x000a__x000a_Desconocimiento o inoportunidad del reporte de novedades en la liquidación de nómina._x000a__x000a_Falta de políticas internas de operación"/>
    <m/>
    <s v="Fallas en liquidación de la nómina de acuerdo con la herramienta utilizada._x000a__x000a_Desconocimiento o inoportunidad del reporte de novedades en la liquidación de nómina._x000a__x000a_Falta de políticas internas de operación"/>
    <m/>
    <s v="Nomina y liquidación de Prestaciones Sociales de los funcionarios de la ANT"/>
    <s v="No pago de la Nomina de los funcionarios._x000a__x000a_Errores en la liquidación de prestaciones sociales._x000a__x000a_Pago inoportuno."/>
    <x v="3"/>
  </r>
  <r>
    <x v="9"/>
    <s v=" 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
    <s v="Inicia con la planeación, selección y vinculación del personal idóneo, competente y con las habilidades requeridas; y termina con el retiro del servidor público._x000a_"/>
    <s v="1. Subdirección de Talento Humano._x000a_2. Secretaría General."/>
    <n v="45"/>
    <s v="Prescripción de la acción disciplinaria"/>
    <s v="Posibilidad deIneficiente gestión disciplinaria_x000a__x000a_Dificultades en la consecución de las pruebas que permitan tomar una decisión de fondo._x000a__x000a_Falta de instrumento para control de términos._x000a__x000a_Insuficiencia de personal para desarrollar la función disciplinaria"/>
    <m/>
    <s v="Ineficiente gestión disciplinaria_x000a__x000a_Dificultades en la consecución de las pruebas que permitan tomar una decisión de fondo._x000a__x000a_Falta de instrumento para control de términos._x000a__x000a_Insuficiencia de personal para desarrollar la función disciplinaria"/>
    <m/>
    <s v="Control Interno Disciplinario"/>
    <s v="Vencimiento de términos_x000a__x000a_Pérdida de credibilidad y confianza_x000a__x000a_Sanción disciplinaria al operador disciplinario"/>
    <x v="4"/>
  </r>
  <r>
    <x v="9"/>
    <s v=" 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
    <s v="Inicia con la planeación, selección y vinculación del personal idóneo, competente y con las habilidades requeridas; y termina con el retiro del servidor público._x000a_"/>
    <s v="1. Subdirección de Talento Humano._x000a_2. Secretaría General."/>
    <n v="46"/>
    <s v="Caducidad de la acción disciplinaria"/>
    <s v="Posibilidad deIneficiente gestión disciplinaria_x000a__x000a_Que la queja no se valorada y analizada para tomar una decisión de apertura formal de Investigación._x000a__x000a_Falta de instrumento para control de términos_x000a__x000a_Insuficiencia de personal para desarrollar la función disciplinaria"/>
    <m/>
    <s v="Ineficiente gestión disciplinaria_x000a__x000a_Que la queja no se valorada y analizada para tomar una decisión de apertura formal de Investigación._x000a__x000a_Falta de instrumento para control de términos_x000a__x000a_Insuficiencia de personal para desarrollar la función disciplinaria"/>
    <m/>
    <s v="Control Interno Disciplinario"/>
    <s v="Vencimiento de términos_x000a__x000a_Pérdida de credibilidad y confianza_x000a__x000a_Sanción disciplinaria al operador disciplinario"/>
    <x v="4"/>
  </r>
  <r>
    <x v="9"/>
    <s v=" 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
    <s v="Inicia con la planeación, selección y vinculación del personal idóneo, competente y con las habilidades requeridas; y termina con el retiro del servidor público._x000a_"/>
    <s v="1. Subdirección de Talento Humano._x000a_2. Secretaría General."/>
    <n v="47"/>
    <s v="Perdida de expedientes disciplinarios"/>
    <s v="Posibilidad deLa no realización del seguimiento de los procesos Disciplinarios_x000a__x000a_Posible manejo inadecuado de los expedientes por parte de los colaboradores de la entidad"/>
    <m/>
    <s v="La no realización del seguimiento de los procesos Disciplinarios_x000a__x000a_Posible manejo inadecuado de los expedientes por parte de los colaboradores de la entidad"/>
    <m/>
    <s v="Control Interno Disciplinario"/>
    <s v="Reconstrucción del expediente_x000a_Sanciones disciplinarias por parte de entes de control"/>
    <x v="3"/>
  </r>
  <r>
    <x v="10"/>
    <s v="Asesorar y dar soporte jurídico a las diferentes dependencias, a través de la emisión de conceptos y demás soportes legales que sean necesarios, así como realizar todas las actuaciones tendientes a la debida defensa de los intereses de la entidad."/>
    <s v=" Desde la asesoría jurídica al Director y demás dependencias, hasta las actuaciones judiciales tendientes a la debida defensa de los intereses de la entidad._x000a_"/>
    <s v="1. Oficina Jurídica"/>
    <n v="48"/>
    <s v="Emitir conceptos sobre el mismo tema con distinta interpretación"/>
    <s v="Posibilidad deDeficiencia en los sistemas de información que no permite trazabilidad._x000a__x000a_ Falta de unificación de criterios al interior de la dependencia."/>
    <m/>
    <s v="Deficiencia en los sistemas de información que no permite trazabilidad._x000a__x000a_ Falta de unificación de criterios al interior de la dependencia."/>
    <m/>
    <s v="Asesoría jurídica"/>
    <s v="Perdida de imagen institucional_x000a_ _x000a_Afectación negativa en la toma de decisiones "/>
    <x v="3"/>
  </r>
  <r>
    <x v="10"/>
    <s v="Asesorar y dar soporte jurídico a las diferentes dependencias, a través de la emisión de conceptos y demás soportes legales que sean necesarios, así como realizar todas las actuaciones tendientes a la debida defensa de los intereses de la entidad."/>
    <s v=" Desde la asesoría jurídica al Director y demás dependencias, hasta las actuaciones judiciales tendientes a la debida defensa de los intereses de la entidad._x000a_"/>
    <s v="1. Oficina Jurídica"/>
    <n v="49"/>
    <s v="Vencimiento de términos"/>
    <s v="Posibilidad de Deficiencia en los sistemas de información que no permite una trazabilidad._x000a__x000a_Desconocimiento del estado procesal actual, debido a la deficiente entrega de procesos judiciales entregados por el extinto INCODER."/>
    <m/>
    <s v=" Deficiencia en los sistemas de información que no permite una trazabilidad._x000a__x000a_Desconocimiento del estado procesal actual, debido a la deficiente entrega de procesos judiciales entregados por el extinto INCODER."/>
    <m/>
    <s v="Representación jurídica"/>
    <s v="Erogaciones dinerarias por fallos contra al ANT._x000a_ _x000a_Sanciones disciplinarias contra funcionarios de la ANT"/>
    <x v="4"/>
  </r>
  <r>
    <x v="10"/>
    <s v="Asesorar y dar soporte jurídico a las diferentes dependencias, a través de la emisión de conceptos y demás soportes legales que sean necesarios, así como realizar todas las actuaciones tendientes a la debida defensa de los intereses de la entidad."/>
    <s v=" Desde la asesoría jurídica al Director y demás dependencias, hasta las actuaciones judiciales tendientes a la debida defensa de los intereses de la entidad._x000a_"/>
    <s v="1. Oficina Jurídica"/>
    <n v="50"/>
    <s v="Emisión de viabilidades positivas contrarias a la normatividad."/>
    <s v="Posibilidad deInterpretaciones de la normatividad no unificada._x000a__x000a_Vacíos jurídicos que podrían generar la toma de decisiones erróneas."/>
    <m/>
    <s v="Interpretaciones de la normatividad no unificada._x000a__x000a_Vacíos jurídicos que podrían generar la toma de decisiones erróneas."/>
    <m/>
    <s v="Asesoría jurídica_x000a__x000a_Representación jurídica"/>
    <s v="Afectación negativa en la imagen de entidad._x000a_ _x000a_Demandas contra la ANT."/>
    <x v="4"/>
  </r>
  <r>
    <x v="11"/>
    <s v="Adelantar la adquisición de bienes y/o servicios de la Agencia a través de los mecanismos definidos para la selección, elaboración, celebración, formalización, ejecución, terminación y/o liquidación de los contratos."/>
    <s v="Desde la programación y análisis de las necesidades de la Agencia hasta la terminación y/o liquidación del contrato._x000a_"/>
    <s v="1. Subdirección Administrativa y Financiera._x000a_2. Secretaría General."/>
    <n v="51"/>
    <s v=" Incumplimiento de las obligaciones de un contrato y/o convenio."/>
    <s v="Posibilidad deDesconocimiento de las funciones y las responsabilidades de supervisión._x000a__x000a_Concentración de labores de supervisión de múltiples contratos en poco personal._x000a__x000a_No tener una planta de personal  con perfiles y competencias para asignarle las funciones de supervisor."/>
    <m/>
    <s v="Desconocimiento de las funciones y las responsabilidades de supervisión._x000a__x000a_Concentración de labores de supervisión de múltiples contratos en poco personal._x000a__x000a_No tener una planta de personal  con perfiles y competencias para asignarle las funciones de supervisor."/>
    <m/>
    <s v="Ejecución y supervisión de contratos"/>
    <s v="Incumplimientos_x000a__x000a_Multas, sanciones, inhabilidades_x000a__x000a_Detrimento patrimonial"/>
    <x v="4"/>
  </r>
  <r>
    <x v="11"/>
    <s v="Adelantar la adquisición de bienes y/o servicios de la Agencia a través de los mecanismos definidos para la selección, elaboración, celebración, formalización, ejecución, terminación y/o liquidación de los contratos."/>
    <s v="Desde la programación y análisis de las necesidades de la Agencia hasta la terminación y/o liquidación del contrato._x000a_"/>
    <s v="1. Subdirección Administrativa y Financiera._x000a_2. Secretaría General."/>
    <n v="52"/>
    <s v="Liquidación de contratos fuera de términos."/>
    <s v="Posibilidad deInoportunidad en la radicación del acta de liquidación por parte del área técnica. "/>
    <m/>
    <s v="Inoportunidad en la radicación del acta de liquidación por parte del área técnica. "/>
    <m/>
    <s v="Ejecución de etapa pos contractual"/>
    <s v="Posibles observaciones o hallazgos por parte de Control Interno y/o los entes de control._x000a__x000a_Incumplimientos de la legislación vigente"/>
    <x v="4"/>
  </r>
  <r>
    <x v="11"/>
    <s v="Adelantar la adquisición de bienes y/o servicios de la Agencia a través de los mecanismos definidos para la selección, elaboración, celebración, formalización, ejecución, terminación y/o liquidación de los contratos."/>
    <s v="Desde la programación y análisis de las necesidades de la Agencia hasta la terminación y/o liquidación del contrato._x000a_"/>
    <s v="1. Subdirección Administrativa y Financiera._x000a_2. Secretaría General."/>
    <n v="53"/>
    <s v="Configuración del contrato realidad."/>
    <s v="Posibilidad deFalencias en la supervisión contractual._x000a__x000a_Se asignan funciones de la Entidad, evidenciando dependencia y subordinación._x000a__x000a_En la fase de ejecución del contrato de prestación de servicios se cumple horario."/>
    <m/>
    <s v="Falencias en la supervisión contractual._x000a__x000a_Se asignan funciones de la Entidad, evidenciando dependencia y subordinación._x000a__x000a_En la fase de ejecución del contrato de prestación de servicios se cumple horario."/>
    <m/>
    <s v="Ejecución y supervisión de contratos"/>
    <s v="Vinculación en conciliaciones extrajudiciales._x000a__x000a_Vinculación en procesos judiciales._x000a__x000a_Demandas o reclamaciones."/>
    <x v="4"/>
  </r>
  <r>
    <x v="12"/>
    <s v="Gestionar la Administración y mantenimiento de bienes y servicios necesarios para la ejecución de los procesos de la entidad."/>
    <s v="Desde la recepción de los bienes y servicios, hasta la disposición final de los bienes y el recibido a satisfacción de los servicios. "/>
    <s v="1. Subdirección Administrativa y Financiera._x000a_2. Secretaría General."/>
    <n v="54"/>
    <s v="Perdidas o daños en los bienes de la Entidad."/>
    <s v="Posibilidad deUso indebido de los bienes de la Entidad_x000a__x000a_Falta de control y lineamientos en el manejo de los bienes de la Entidad"/>
    <m/>
    <s v="Uso indebido de los bienes de la Entidad_x000a__x000a_Falta de control y lineamientos en el manejo de los bienes de la Entidad"/>
    <m/>
    <s v="Faltante o pérdida de inventarios"/>
    <s v="Posibles pérdidas o daños en los bienes _x000a__x000a_Posibles procesos disciplinarios y/o sancionatorios_x000a__x000a_Incertidumbre en los estados financieros"/>
    <x v="3"/>
  </r>
  <r>
    <x v="12"/>
    <s v="Gestionar la Administración y mantenimiento de bienes y servicios necesarios para la ejecución de los procesos de la entidad."/>
    <s v="Desde la recepción de los bienes y servicios, hasta la disposición final de los bienes y el recibido a satisfacción de los servicios. "/>
    <s v="1. Subdirección Administrativa y Financiera._x000a_2. Secretaría General."/>
    <n v="55"/>
    <s v="Incumplimiento en la aplicación de los mantenimientos preventivos a los bienes de la Entidad."/>
    <s v="Posibilidad deFalta de Control en los bienes y sus mantenimientos"/>
    <m/>
    <s v="Falta de Control en los bienes y sus mantenimientos"/>
    <m/>
    <s v="Mantenimiento de bienes y servicios"/>
    <s v="Posibles daños o perdidas  en los bienes de la Entidad_x000a__x000a_Sobre costos en reparamientos "/>
    <x v="3"/>
  </r>
  <r>
    <x v="12"/>
    <s v="Gestionar la Administración y mantenimiento de bienes y servicios necesarios para la ejecución de los procesos de la entidad."/>
    <s v="Desde la recepción de los bienes y servicios, hasta la disposición final de los bienes y el recibido a satisfacción de los servicios. "/>
    <s v="1. Subdirección Administrativa y Financiera._x000a_2. Secretaría General."/>
    <n v="56"/>
    <s v="Radicación de solicitud de comisión sin el cumplimiento de requisitos."/>
    <s v="Posibilidad deDebilidades en la definición de criterios aplicables a la autorización, legalización y pago de desplazamientos. _x000a__x000a_Falta de Control en la gestión de desplazamientos "/>
    <m/>
    <s v="Debilidades en la definición de criterios aplicables a la autorización, legalización y pago de desplazamientos. _x000a__x000a_Falta de Control en la gestión de desplazamientos "/>
    <m/>
    <s v="Gestión de viáticos y/o gastos de viaje y permanencia"/>
    <s v="Dificultades para la aprobación o legalización de desplazamientos_x000a__x000a_Desplazamientos sin autorización que no puedan ser reconocidas_x000a__x000a_Desplazamientos riesgosos de funcionarios y/o contratistas"/>
    <x v="3"/>
  </r>
  <r>
    <x v="12"/>
    <s v="Gestionar la Administración y mantenimiento de bienes y servicios necesarios para la ejecución de los procesos de la entidad."/>
    <s v="Desde la recepción de los bienes y servicios, hasta la disposición final de los bienes y el recibido a satisfacción de los servicios. "/>
    <s v="1. Subdirección Administrativa y Financiera._x000a_2. Secretaría General."/>
    <n v="57"/>
    <s v="Pérdida o daño en la documentación de la Agencia"/>
    <s v="Posibilidad deFalta de control en la implementación de los lineamientos de manejo _x000a__x000a_Falta de lineamientos para la Conservación de documentos. "/>
    <m/>
    <s v="Falta de control en la implementación de los lineamientos de manejo _x000a__x000a_Falta de lineamientos para la Conservación de documentos. "/>
    <m/>
    <s v="Gestión documental"/>
    <s v="Vencimiento de términos. _x000a__x000a_Reprocesos administrativos. _x000a__x000a_Incumplimientos"/>
    <x v="3"/>
  </r>
  <r>
    <x v="12"/>
    <s v="Gestionar la Administración y mantenimiento de bienes y servicios necesarios para la ejecución de los procesos de la entidad."/>
    <s v="Desde la recepción de los bienes y servicios, hasta la disposición final de los bienes y el recibido a satisfacción de los servicios. "/>
    <s v="1. Subdirección Administrativa y Financiera._x000a_2. Secretaría General."/>
    <n v="58"/>
    <s v="Asignación incorrecta de documentos en el momento de la radicación. "/>
    <s v="Posibilidad deConstante variación del personal a cargo de la clasificación y distribución de la correspondencia en la entrada._x000a__x000a_PQRSD con alto grado de complejidad en interpretación. _x000a__x000a_Ajustes normativos internos, que no son informados al Equipo de Gestión Documental"/>
    <m/>
    <s v="Constante variación del personal a cargo de la clasificación y distribución de la correspondencia en la entrada._x000a__x000a_PQRSD con alto grado de complejidad en interpretación. _x000a__x000a_Ajustes normativos internos, que no son informados al Equipo de Gestión Documental"/>
    <m/>
    <s v="Gestión documental"/>
    <s v="Vencimiento de términos. _x000a__x000a_Reprocesos administrativos. "/>
    <x v="3"/>
  </r>
  <r>
    <x v="12"/>
    <s v="Gestionar la Administración y mantenimiento de bienes y servicios necesarios para la ejecución de los procesos de la entidad."/>
    <s v="Desde la recepción de los bienes y servicios, hasta la disposición final de los bienes y el recibido a satisfacción de los servicios. "/>
    <s v="1. Subdirección Administrativa y Financiera._x000a_2. Secretaría General."/>
    <n v="59"/>
    <s v="Demoras en la atención de los requerimientos de expedientes por parte de las dependencias"/>
    <s v="Posibilidad deAlto volumen de solicitudes de expedientes_x000a__x000a_Personal insuficiente para atender la demanda de expedientes_x000a__x000a_Términos inexactos para la solicitudes de expedientes"/>
    <m/>
    <s v="Alto volumen de solicitudes de expedientes_x000a__x000a_Personal insuficiente para atender la demanda de expedientes_x000a__x000a_Términos inexactos para la solicitudes de expedientes"/>
    <m/>
    <s v="Gestión documental"/>
    <s v="Vencimiento de términos.  _x000a__x000a_Afectación directa al área misional al no proveer los documentos requeridos. _x000a__x000a_Posibles acciones jurídicas en contra de la entidad"/>
    <x v="3"/>
  </r>
  <r>
    <x v="12"/>
    <s v="Gestionar la Administración y mantenimiento de bienes y servicios necesarios para la ejecución de los procesos de la entidad."/>
    <s v="Desde la recepción de los bienes y servicios, hasta la disposición final de los bienes y el recibido a satisfacción de los servicios. "/>
    <s v="1. Subdirección Administrativa y Financiera._x000a_2. Secretaría General."/>
    <n v="60"/>
    <s v="Incumplimiento del plan de gestión integral de residuos peligrosos."/>
    <s v="Posibilidad deDesconocimiento de la normatividad ambiental a nivel nacional._x000a__x000a_Desconocimiento del PGIRESPEL de la entidad."/>
    <m/>
    <s v="Desconocimiento de la normatividad ambiental a nivel nacional._x000a__x000a_Desconocimiento del PGIRESPEL de la entidad."/>
    <m/>
    <s v="Gestión ambiental"/>
    <s v="Sanciones legales._x000a__x000a_Peligros químicos._x000a__x000a_Acumulación de residuos._x000a__x000a_Generación de vectores."/>
    <x v="3"/>
  </r>
  <r>
    <x v="12"/>
    <s v="Gestionar la Administración y mantenimiento de bienes y servicios necesarios para la ejecución de los procesos de la entidad."/>
    <s v="Desde la recepción de los bienes y servicios, hasta la disposición final de los bienes y el recibido a satisfacción de los servicios. "/>
    <s v="1. Subdirección Administrativa y Financiera._x000a_2. Secretaría General."/>
    <n v="61"/>
    <s v="Incumplimiento de requisitos y trámites legales ambientales en la adquisición de bienes y servicios"/>
    <s v="Posibilidad deNo especificación de obligaciones en la minuta del contrato._x000a__x000a_Desconocimiento de la normatividad ambiental aplicable."/>
    <m/>
    <s v="No especificación de obligaciones en la minuta del contrato._x000a__x000a_Desconocimiento de la normatividad ambiental aplicable."/>
    <m/>
    <s v="Gestión ambiental"/>
    <s v="Sanciones legales._x000a__x000a_Aplicación de las garantías del contrato._x000a__x000a_Procesos disciplinarios."/>
    <x v="4"/>
  </r>
  <r>
    <x v="12"/>
    <s v="Gestionar la Administración y mantenimiento de bienes y servicios necesarios para la ejecución de los procesos de la entidad."/>
    <s v="Desde la recepción de los bienes y servicios, hasta la disposición final de los bienes y el recibido a satisfacción de los servicios. "/>
    <s v="1. Subdirección Administrativa y Financiera._x000a_2. Secretaría General."/>
    <n v="62"/>
    <s v="Desactualización del Sistema de Gestión Ambiental con requisitos legales ambientales."/>
    <s v="Posibilidad deDesconocimiento de la normatividad ambiental._x000a__x000a_Recursos físicos, humanos o financieros insuficientes"/>
    <m/>
    <s v="Desconocimiento de la normatividad ambiental._x000a__x000a_Recursos físicos, humanos o financieros insuficientes"/>
    <m/>
    <s v="Gestión ambiental"/>
    <s v="Sanciones legales._x000a__x000a_Procesos disciplinarios."/>
    <x v="4"/>
  </r>
  <r>
    <x v="12"/>
    <s v="Gestionar la Administración y mantenimiento de bienes y servicios necesarios para la ejecución de los procesos de la entidad."/>
    <s v="Desde la recepción de los bienes y servicios, hasta la disposición final de los bienes y el recibido a satisfacción de los servicios. "/>
    <s v="1. Subdirección Administrativa y Financiera._x000a_2. Secretaría General."/>
    <n v="63"/>
    <s v="Disposición de residuos sin cumplir las prácticas establecidas en la entidad"/>
    <s v="Posibilidad deDesconocimiento de los documentos asociados al Sistema de Gestión Ambiental_x000a__x000a_Desconocimiento de la normatividad ambiental_x000a__x000a_Recursos físicos, humanos o financieros insuficientes_x000a__x000a_Falta de definición de rutas de acceso"/>
    <m/>
    <s v="Desconocimiento de los documentos asociados al Sistema de Gestión Ambiental_x000a__x000a_Desconocimiento de la normatividad ambiental_x000a__x000a_Recursos físicos, humanos o financieros insuficientes_x000a__x000a_Falta de definición de rutas de acceso"/>
    <m/>
    <s v="Gestión ambiental"/>
    <s v="Sanciones legales._x000a__x000a_Procesos disciplinarios."/>
    <x v="3"/>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_x000a_"/>
    <s v="1. Secretaría General._x000a_2. Subdirección Administrativa y Financiera._x000a_3. Subdirección de Administración de Tierras de la Nación._x000a_4. Oficina de Planeación "/>
    <n v="64"/>
    <s v="Registro de gastos y pagos sin cumplimiento de requisitos legales"/>
    <s v="Posibilidad deOmisión en verificación de los documentos necesarios para los registros_x000a__x000a_Deficiencias en la planeación de la ejecución frente a los tiempos requeridos para el trámite  financiero por parte de las áreas ejecutoras._x000a_ _x000a_Falta de verificación por parte de los supervisores y/o área técnica que solicita el trámite"/>
    <m/>
    <s v="Omisión en verificación de los documentos necesarios para los registros_x000a__x000a_Deficiencias en la planeación de la ejecución frente a los tiempos requeridos para el trámite  financiero por parte de las áreas ejecutoras._x000a_ _x000a_Falta de verificación por parte de los supervisores y/o área técnica que solicita el trámite"/>
    <m/>
    <s v="Gestión de egresos"/>
    <s v="Posibles investigaciones y sanciones penales, disciplinarias, fiscales y administrativa._x000a__x000a_Pérdida de recursos"/>
    <x v="7"/>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_x000a_"/>
    <s v="1. Secretaría General._x000a_2. Subdirección Administrativa y Financiera._x000a_3. Subdirección de Administración de Tierras de la Nación._x000a_4. Oficina de Planeación "/>
    <n v="65"/>
    <s v="Programación del PAC que no corresponde a las necesidades reales"/>
    <s v="Posibilidad deEnvío inoportuno y/o inexacto de las solicitudes de pago a la financiera por parte de los supervisores de los contratos"/>
    <m/>
    <s v="Envío inoportuno y/o inexacto de las solicitudes de pago a la financiera por parte de los supervisores de los contratos"/>
    <m/>
    <s v="Gestión de egresos"/>
    <s v="Inadecuada ejecución del PAC, que afecta el cumplimiento de compromisos, metas, asignación y disponibilidad de recursos _x000a__x000a_Sanciones por parte del Ministerio de Hacienda _x000a__x000a_Negación de recursos para el mes solicitado por parte del Ministerio de Hacienda"/>
    <x v="7"/>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_x000a_"/>
    <s v="1. Secretaría General._x000a_2. Subdirección Administrativa y Financiera._x000a_3. Subdirección de Administración de Tierras de la Nación._x000a_4. Oficina de Planeación "/>
    <n v="66"/>
    <s v="Generación de obligaciones con inconsistencias en la aplicación de las deducciones tributarias "/>
    <s v="Posibilidad deCálculo de las deducciones tributarias de manera incorrecta en las obligaciones._x000a__x000a_Desconocimiento de la norma"/>
    <m/>
    <s v="Cálculo de las deducciones tributarias de manera incorrecta en las obligaciones._x000a__x000a_Desconocimiento de la norma"/>
    <m/>
    <s v="Gestión de egresos"/>
    <s v="Sanciones por parte de la Dirección de Impuestos y Aduanas Nacionales"/>
    <x v="7"/>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_x000a_"/>
    <s v="1. Secretaría General._x000a_2. Subdirección Administrativa y Financiera._x000a_3. Subdirección de Administración de Tierras de la Nación._x000a_4. Oficina de Planeación "/>
    <n v="67"/>
    <s v="Generar Estados Financieros que no sean razonables"/>
    <s v="Posibilidad deLa no medición fiable de los hechos económicos (activos y pasivos)_x000a__x000a_Cálculo erróneo en la medición del hecho económico_x000a__x000a_Ineficiencia en la operatividad y administración de los sistemas de información utilizadas como herramientas complementarias (aplicativo nómina, propiedad planta y equipo, inventarios, proyectos de inversión)_x000a__x000a_Falta de comunicación y coordinación entre las diferentes dependencias que proveen la información para la elaboración de los Estados Financieros."/>
    <m/>
    <s v="La no medición fiable de los hechos económicos (activos y pasivos)_x000a__x000a_Cálculo erróneo en la medición del hecho económico_x000a__x000a_Ineficiencia en la operatividad y administración de los sistemas de información utilizadas como herramientas complementarias (aplicativo nómina, propiedad planta y equipo, inventarios, proyectos de inversión)_x000a__x000a_Falta de comunicación y coordinación entre las diferentes dependencias que proveen la información para la elaboración de los Estados Financieros."/>
    <m/>
    <s v="Gestión contable"/>
    <s v="Estados Financieros que no cumplen con las características fundamentales y de mejora establecidas por el marco normativo para las Entidades de Gobierno."/>
    <x v="7"/>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_x000a_"/>
    <s v="1. Secretaría General._x000a_2. Subdirección Administrativa y Financiera._x000a_3. Subdirección de Administración de Tierras de la Nación._x000a_4. Oficina de Planeación "/>
    <n v="68"/>
    <s v="Imprecisiones en la información oficial de la cartera a cargo de la ANT"/>
    <s v="Posibilidad deImprecisión en los valores reportados. _x000a__x000a_Manejo manual de la información _x000a__x000a_Insuficiencia en la información para la identificación del ingreso y/o el tercero "/>
    <m/>
    <s v="Imprecisión en los valores reportados. _x000a__x000a_Manejo manual de la información _x000a__x000a_Insuficiencia en la información para la identificación del ingreso y/o el tercero "/>
    <m/>
    <s v="Gestión de ingresos y cartera"/>
    <s v="Inexactitud en el registro y control de los ingresos_x000a__x000a_Posible afectación de la razonabilidad de los estados financieros_x000a__x000a_Afectación de los estados de cuenta por arrendatario"/>
    <x v="7"/>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_x000a_"/>
    <s v="1. Secretaría General._x000a_2. Subdirección Administrativa y Financiera._x000a_3. Subdirección de Administración de Tierras de la Nación._x000a_4. Oficina de Planeación "/>
    <n v="69"/>
    <s v="Fallas en la constitución de la reserva presupuestal"/>
    <s v="Posibilidad deDeficiencias en la argumentación para la constitución de la reserva presupuestal._x000a__x000a_Falta de conocimiento respecto a la normatividad y exigencias  para la constitución de la reserva presupuestal._x000a__x000a_Seguimiento deficiente en la supervisión de la ejecución de los contratos."/>
    <m/>
    <s v="Deficiencias en la argumentación para la constitución de la reserva presupuestal._x000a__x000a_Falta de conocimiento respecto a la normatividad y exigencias  para la constitución de la reserva presupuestal._x000a__x000a_Seguimiento deficiente en la supervisión de la ejecución de los contratos."/>
    <m/>
    <s v="Desagregación y administración del presupuesto"/>
    <s v="Posible hallazgo administrativo, disciplinario y/o fiscal._x000a__x000a_Incumplimiento en las normas contables y presupuestales._x000a__x000a_Desarticulación de la planeación de la Entidad."/>
    <x v="7"/>
  </r>
  <r>
    <x v="14"/>
    <s v="Analizar la información proveniente de la retroalimentación del desempeño de procesos, planes, programas y proyectos, para la toma de decisiones y formulación de nuevas acciones orientadas a elevar el nivel de cumplimiento, transparencia y mejora institucional."/>
    <s v="Desde el reporte y análisis de información y datos, la determinación de las causas probables de los incumplimientos y tendencias negativas hasta la formulación de acciones correctivas, preventivas y de mejora.  _x000a_"/>
    <s v="1. Oficina de Control Interno._x000a_2. Oficina de Planeación._x000a_3. Oficina del Inspector de Gestión de Tierras._x000a_4. Secretaría General_x000a_"/>
    <n v="70"/>
    <s v="Incumplimiento y no conformidad de reportes e informes de avance de planes de acción y proyectos de inversión "/>
    <s v="Posibilidad deBase de datos e información sin criterios de calidad_x000a__x000a_Desconocimiento de tiempos, procedimientos y responsables del proceso de seguimiento y gestión de la información_x000a__x000a_Omisión de la tarea referente al reporte de ejecución presupuestal y físico de proyectos de inversión, del procedimiento SEYM-P-006 SEGUIMIENTO A LA EJECUCIÓN PRESUPUESTAL Y DE METAS_x000a__x000a_Desconocimiento de los aplicativos y criterios de registro, diligenciamiento y reporte de información de avance en la ejecución de proyectos de inversión"/>
    <m/>
    <s v="Base de datos e información sin criterios de calidad_x000a__x000a_Desconocimiento de tiempos, procedimientos y responsables del proceso de seguimiento y gestión de la información_x000a__x000a_Omisión de la tarea referente al reporte de ejecución presupuestal y físico de proyectos de inversión, del procedimiento SEYM-P-006 SEGUIMIENTO A LA EJECUCIÓN PRESUPUESTAL Y DE METAS_x000a__x000a_Desconocimiento de los aplicativos y criterios de registro, diligenciamiento y reporte de información de avance en la ejecución de proyectos de inversión"/>
    <m/>
    <s v="Seguimiento y evaluación a la ejecución presupuestal"/>
    <s v="Estados de avance o mediciones erróneas _x000a_Incompatibilidad en la información reportada en las diferentes herramientas_x000a_Información poco fiable para el desarrollo y desempeño de otros procesos_x000a_Incumplimiento de la normativa vigente_x000a_Pérdida gradual de credibilidad e imagen"/>
    <x v="3"/>
  </r>
  <r>
    <x v="14"/>
    <s v="Analizar la información proveniente de la retroalimentación del desempeño de procesos, planes, programas y proyectos, para la toma de decisiones y formulación de nuevas acciones orientadas a elevar el nivel de cumplimiento, transparencia y mejora institucional."/>
    <s v="Desde el reporte y análisis de información y datos, la determinación de las causas probables de los incumplimientos y tendencias negativas hasta la formulación de acciones correctivas, preventivas y de mejora.  _x000a_"/>
    <s v="1. Oficina de Control Interno._x000a_2. Oficina de Planeación._x000a_3. Oficina del Inspector de Gestión de Tierras._x000a_4. Secretaría General_x000a_"/>
    <n v="71"/>
    <s v="Liberación de productos no conformes con los requisitos."/>
    <s v="Posibilidad deDesconocimiento de requisitos y/o lineamientos para el desarrollo de productos y/o salidas._x000a__x000a_Desconocimiento de cambios normativos._x000a__x000a_Ausencia de control en la ejecución de las actividades de los procedimientos."/>
    <m/>
    <s v="Desconocimiento de requisitos y/o lineamientos para el desarrollo de productos y/o salidas._x000a__x000a_Desconocimiento de cambios normativos._x000a__x000a_Ausencia de control en la ejecución de las actividades de los procedimientos."/>
    <m/>
    <s v="Liberación de productos y servicios, y control de salidas no conformes "/>
    <s v="Quejas o reclamos._x000a__x000a_Reprocesos."/>
    <x v="5"/>
  </r>
  <r>
    <x v="14"/>
    <s v="Analizar la información proveniente de la retroalimentación del desempeño de procesos, planes, programas y proyectos, para la toma de decisiones y formulación de nuevas acciones orientadas a elevar el nivel de cumplimiento, transparencia y mejora institucional."/>
    <s v="Desde el reporte y análisis de información y datos, la determinación de las causas probables de los incumplimientos y tendencias negativas hasta la formulación de acciones correctivas, preventivas y de mejora.  _x000a_"/>
    <s v="1. Oficina de Control Interno._x000a_2. Oficina de Planeación._x000a_3. Oficina del Inspector de Gestión de Tierras._x000a_4. Secretaría General_x000a_"/>
    <n v="72"/>
    <s v="Incumplimiento del Plan Anual de Auditoría Interna."/>
    <s v="Posibilidad deInexistencia de un cronograma que establezca la periodicidad de las actividades a presentarse._x000a_Falencias en el monitoreo del programa anual de auditoría aprobado._x000a_Insuficiencia en la planeación y priorización de las actividades programadas en el Plan anual de auditoría._x000a_Inobservancia de las normas existentes y/o sus actualizaciones._x000a_Insuficiencia e incompetencia del recurso humano._x000a_Inoportunidad e impertinencia de la información allegada para análisis._x000a_Coyunturas en los procesos de la Entidad que no permitan atender las actividades programadas. _x000a_Fallas en el funcionamiento de los sistemas de información._x000a_Pérdida de información (física/electrónica) durante la ejecución de la actividad."/>
    <m/>
    <s v="Inexistencia de un cronograma que establezca la periodicidad de las actividades a presentarse._x000a_Falencias en el monitoreo del programa anual de auditoría aprobado._x000a_Insuficiencia en la planeación y priorización de las actividades programadas en el Plan anual de auditoría._x000a_Inobservancia de las normas existentes y/o sus actualizaciones._x000a_Insuficiencia e incompetencia del recurso humano._x000a_Inoportunidad e impertinencia de la información allegada para análisis._x000a_Coyunturas en los procesos de la Entidad que no permitan atender las actividades programadas. _x000a_Fallas en el funcionamiento de los sistemas de información._x000a_Pérdida de información (física/electrónica) durante la ejecución de la actividad."/>
    <m/>
    <s v="Auditoría interna: Aseguramiento y consulta"/>
    <s v="Extemporaneidad en la entrega de informes de resultados (actividades de auditoria y seguimiento a la gestión institucional)._x000a_No contar con elementos de evaluación sobre el estado de los procesos y dependencias de la entidad._x000a_Afectaciones en la operación y gestión de los procesos de la Agencia._x000a_Impertinencia de los resultados comunicados a las partes interesadas._x000a_Deterioro de la imagen institucional._x000a_Pérdida de credibilidad y confianza de las partes interesadas y organismos de control."/>
    <x v="3"/>
  </r>
  <r>
    <x v="14"/>
    <s v="Analizar la información proveniente de la retroalimentación del desempeño de procesos, planes, programas y proyectos, para la toma de decisiones y formulación de nuevas acciones orientadas a elevar el nivel de cumplimiento, transparencia y mejora institucional."/>
    <s v="Desde el reporte y análisis de información y datos, la determinación de las causas probables de los incumplimientos y tendencias negativas hasta la formulación de acciones correctivas, preventivas y de mejora.  _x000a_"/>
    <s v="1. Oficina de Control Interno._x000a_2. Oficina de Planeación._x000a_3. Oficina del Inspector de Gestión de Tierras._x000a_4. Secretaría General_x000a_"/>
    <n v="73"/>
    <s v="Incumplimiento en la ejecución del cronograma de monitoreo de los planes de mejoramiento"/>
    <s v="Posibilidad deInsuficiencia del recurso humano asignado a la oficina._x000a__x000a_No disponer del recurso humano idóneo para llevar a cabo la evaluación de los planes de mejoramiento._x000a__x000a_Inoportunidad e impertinencia de la información suministrada por las dependencias evaluadas._x000a__x000a_Coyunturas en los procesos de la entidad que no permitan realizar seguimiento a los planes de mejoramiento establecidos. _x000a_"/>
    <m/>
    <s v="Insuficiencia del recurso humano asignado a la oficina._x000a__x000a_No disponer del recurso humano idóneo para llevar a cabo la evaluación de los planes de mejoramiento._x000a__x000a_Inoportunidad e impertinencia de la información suministrada por las dependencias evaluadas._x000a__x000a_Coyunturas en los procesos de la entidad que no permitan realizar seguimiento a los planes de mejoramiento establecidos. _x000a_"/>
    <m/>
    <s v="Consolidación y seguimiento a planes de mejoramiento "/>
    <s v="Incumplimiento en la ejecución oportuna de los planes de mejoramiento, por parte de las dependencias responsables._x000a_Incumplimiento del plan anual de auditorías aprobado y del indicador de gestión asociado._x000a_Afectaciones en la operación y gestión de los procesos de la Agencia._x000a_Incumplimiento en las metas de la Entidad._x000a_Sanciones para la entidad y/o servidores públicos._x000a_Deterioro de la imagen institucional._x000a_"/>
    <x v="3"/>
  </r>
  <r>
    <x v="14"/>
    <s v="Analizar la información proveniente de la retroalimentación del desempeño de procesos, planes, programas y proyectos, para la toma de decisiones y formulación de nuevas acciones orientadas a elevar el nivel de cumplimiento, transparencia y mejora institucional."/>
    <s v="Desde el reporte y análisis de información y datos, la determinación de las causas probables de los incumplimientos y tendencias negativas hasta la formulación de acciones correctivas, preventivas y de mejora.  _x000a_"/>
    <s v="1. Oficina de Control Interno._x000a_2. Oficina de Planeación._x000a_3. Oficina del Inspector de Gestión de Tierras._x000a_4. Secretaría General_x000a_"/>
    <n v="74"/>
    <s v="Incumplimiento en la ejecución de los planes y proyectos Institucionales."/>
    <s v="Posibilidad deDesconocimiento de las necesidades de los grupos de interés_x000a__x000a_Inexistencia del plan de acción para el desarrollo de herramientas y/o instrumentos_x000a__x000a_Recursos físicos, humanos, técnicos, tecnológicos o financieros insuficientes para el desarrollo del portafolio de productos y/o servicios _x000a__x000a_Inadecuada articulación entre procesos misionales_x000a__x000a_No se tiene  en cuenta la interoperación con otras entidades y los tiempos para la ejecución de actividades y cumplimiento de los tiempos de entrega de los productos"/>
    <m/>
    <s v="Desconocimiento de las necesidades de los grupos de interés_x000a__x000a_Inexistencia del plan de acción para el desarrollo de herramientas y/o instrumentos_x000a__x000a_Recursos físicos, humanos, técnicos, tecnológicos o financieros insuficientes para el desarrollo del portafolio de productos y/o servicios _x000a__x000a_Inadecuada articulación entre procesos misionales_x000a__x000a_No se tiene  en cuenta la interoperación con otras entidades y los tiempos para la ejecución de actividades y cumplimiento de los tiempos de entrega de los productos"/>
    <m/>
    <s v="Seguimiento y evaluación del desempeño de procesos, planes, programas y proyectos"/>
    <s v="Diseño inoportuno de herramientas, instrumentos o modelos de operación para la gestión_x000a_Retrasos en la entrega de productos y o servicios_x000a_Incumplimiento del cronograma de ejecución de acuerdo a la programación de metas _x000a_Incumplimiento de acuerdos a nivel de servicios_x000a_Falencia de atención a los grupos de interés "/>
    <x v="0"/>
  </r>
  <r>
    <x v="15"/>
    <m/>
    <m/>
    <m/>
    <n v="75"/>
    <m/>
    <m/>
    <m/>
    <m/>
    <m/>
    <m/>
    <m/>
    <x v="8"/>
  </r>
  <r>
    <x v="15"/>
    <m/>
    <m/>
    <m/>
    <n v="76"/>
    <m/>
    <m/>
    <m/>
    <m/>
    <m/>
    <m/>
    <m/>
    <x v="8"/>
  </r>
  <r>
    <x v="15"/>
    <m/>
    <m/>
    <m/>
    <n v="77"/>
    <m/>
    <m/>
    <m/>
    <m/>
    <m/>
    <m/>
    <m/>
    <x v="8"/>
  </r>
</pivotCacheRecords>
</file>

<file path=xl/pivotCache/pivotCacheRecords1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4">
  <r>
    <s v="DIRECCIONAMIENTO ESTRATÉGICO"/>
    <x v="0"/>
    <s v="R 1"/>
    <s v="Aprobar planes no pertinentes a la entidad"/>
    <s v="Afectación Económica o presupuestal"/>
    <s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
    <x v="0"/>
    <s v="CONSEJO DIRECTIVO DE LA AGENCIA NACIONAL DE TIERRAS"/>
    <s v="El Consejo Directivo de la Agencia Nacional de Tierras resuelve aprobar los Planes de Acción anuales y el Plan Estratégico cuatrienal presentado por las dependencias a través del acta de sesión ordinaria del Consejo Directivo de la Entidad donde verifican el cumplimiento de las necesidades para la misionalidad de la entidad"/>
    <s v="Preventivo"/>
    <s v="Probabilidad"/>
    <s v="Manual"/>
    <s v="40%"/>
    <s v="Documentado"/>
    <s v="Continua"/>
    <s v="Con registro"/>
    <n v="0.12"/>
    <s v="Muy Baja"/>
    <n v="1"/>
    <s v="Catastrófico"/>
    <s v="Extremo"/>
    <s v="Reducir"/>
    <s v="Si"/>
    <s v="Si"/>
    <s v="Si"/>
    <s v="Si"/>
    <s v="Si"/>
    <s v="Si"/>
    <s v="Si"/>
    <s v="Si"/>
    <s v="Si"/>
    <s v="No Aplica"/>
    <s v="No Aplica"/>
    <s v="Si"/>
    <s v="Si"/>
    <s v="Ninguna"/>
    <s v="Cumple"/>
    <s v="No"/>
    <s v="No"/>
    <s v="19/06/2024, 25/06/2024. No se observa evidencia de ejecución de la actividad de control cargada en el repositorio._x000a__x000a_03/07/2024. Atendiendo a la observación emitida, se procede a ajustar el resultado a &quot;En términos&quot;, teniendo en cuenta que la actividad se ejecutará a final de la vigencia."/>
    <x v="0"/>
    <s v="Carlos Alberto Quiñones"/>
    <s v="En el marco del Seguimiento a los Riesgos de Gestión, en atención al resultado preliminar obtenido de la verificación de las evidencias suministradas en la carpeta compartida de Riesgos de Gestión 2024 nos permitimos mencionar que:_x000a_En la pestaña Preliminar PT. Control_x000a_1.      Riesgo R1, control C1; esta actividad se realizará en el mes de noviembre del 2024, teniendo en cuenta que para esa fecha se tendrá el presupuesto aprobado para la vigencia 2025 y se aprueba el Plan de Acción 2025 en Consejo Directivo."/>
  </r>
  <r>
    <s v="DIRECCIONAMIENTO ESTRATÉGICO"/>
    <x v="0"/>
    <s v="R 1"/>
    <s v="Aprobar planes no pertinentes a la entidad"/>
    <s v="Afectación Económica o presupuestal"/>
    <s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
    <x v="1"/>
    <s v="OFICINA DE PLANEACIÓN"/>
    <s v="La Oficina de Planeación reemplaza los planes que no fueron aprobados a través de los Planes de Acción anuales y/o el Plan Estratégico cuatrienal actualizados analizando las observaciones presentadas para cumplir con los objetivos misionales y presentarlos de nuevo a revisión y aprobación del Consejo Directivo de la ANT"/>
    <s v="Correctivo"/>
    <s v="Impacto"/>
    <s v="Manual"/>
    <s v="25%"/>
    <s v="Documentado"/>
    <s v="Continua"/>
    <s v="Con registro"/>
    <m/>
    <s v=""/>
    <m/>
    <s v=""/>
    <s v=""/>
    <e v="#N/A"/>
    <s v="Si"/>
    <s v="Si"/>
    <s v="Si"/>
    <s v="Si"/>
    <s v="Si"/>
    <s v="Si"/>
    <s v="Si"/>
    <s v="Si"/>
    <s v="No Aplica"/>
    <s v="No Aplica"/>
    <s v="Si"/>
    <s v="Si"/>
    <s v="Si"/>
    <s v="Ninguna"/>
    <s v="Cumple"/>
    <s v="No"/>
    <s v="No"/>
    <s v="19/06/2024, 25/06/2024. No se observa evidencia de ejecución de la actividad de control cargada en el repositorio._x000a__x000a_03/07/2024: Teniendo en cuenta que el control es correctivo, este solo se requiere ejecutar cuando hay desviaciones derivadas de los controles preventivos, el cual no se requierió ejecutar en el periodo evaluado."/>
    <x v="1"/>
    <s v="Carlos Alberto Quiñones"/>
    <m/>
  </r>
  <r>
    <s v="DIRECCIONAMIENTO ESTRATÉGICO"/>
    <x v="0"/>
    <s v="R 2"/>
    <s v="Inscribir proyectos de inversión no adecuados a las necesidades de la entidad"/>
    <s v="Afectación Económica o presupuestal"/>
    <s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
    <x v="2"/>
    <s v="OFICINA DE PLANEACIÓN"/>
    <s v="La Oficina de Planeación revisa la formulación de los proyectos de inversión a través del documento técnico que presenta la verificación de pertinencia y confiabilidad técnica, financiera, económica, legal, ambiental y metodológica del proyecto; en línea con la misión, objetivos, lineamientos y planes establecidos por parte de la entidad"/>
    <s v="Preventivo"/>
    <s v="Probabilidad"/>
    <s v="Manual"/>
    <s v="40%"/>
    <s v="Documentado"/>
    <s v="Continua"/>
    <s v="Con registro"/>
    <n v="0.12"/>
    <s v="Muy Baja"/>
    <n v="1"/>
    <s v="Catastrófico"/>
    <s v="Extremo"/>
    <s v="Reducir"/>
    <s v="Si"/>
    <s v="Si"/>
    <s v="No"/>
    <s v="Si"/>
    <s v="Si"/>
    <s v="Si"/>
    <s v="No"/>
    <s v="Si"/>
    <s v="Si"/>
    <s v="No Aplica"/>
    <s v="No Aplica"/>
    <s v="Si"/>
    <s v="Si"/>
    <s v="Ninguna"/>
    <s v="Oportunidad de Mejora"/>
    <s v="No"/>
    <s v="No"/>
    <s v="19/06/2024, 25/06/2024. No se observa evidencia de ejecución de la actividad de control cargada en el repositorio._x000a__x000a_03/07/2024. Atendiendo a la observación emitida, se procede a ajustar el resultado a &quot;En términos&quot;, teniendo en cuenta que la actividad se ejecutará a final de la vigencia."/>
    <x v="0"/>
    <s v="Carlos Alberto Quiñones"/>
    <s v="Cordial saludo_x000a_En el marco del Seguimiento a los Riesgos de Gestión, en atención al resultado preliminar obtenido de la verificación de las evidencias suministradas en la carpeta compartida de Riesgos de Gestión 2024 nos permitimos mencionar que:_x000a_En la pestaña Preliminar PT. Control_x000a_2.      Riesgo R2.1, Control C1.1; Se proyecta realizar esta actividad en el mes de julio de 2024_x000a_3.      Riesgo R2.2, Control C1.2; Se proyecta realizar esta actividad en el mes de julio de 2024_x000a_4.      Riesgo R2.3, Control C1.3; Se proyecta realizar esta actividad en el mes de julio de 2024"/>
  </r>
  <r>
    <s v="DIRECCIONAMIENTO ESTRATÉGICO"/>
    <x v="0"/>
    <s v="R 2"/>
    <s v="Inscribir proyectos de inversión no adecuados a las necesidades de la entidad"/>
    <s v="Afectación Económica o presupuestal"/>
    <s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
    <x v="3"/>
    <s v="OFICINA DE PLANEACIÓN"/>
    <s v="La Oficina de Planeación evalúa el cumplimiento de requisitos para la formulación de los proyectos de inversión a través de una lista de verificación cumpliendo con los criterios consignados en el artículo 12 del Decreto 2844 de 2010 por parte del rol Control de Formulación En caso de tener observaciones se devolverá el trámite a través del SUIFP o en caso de dar viabilidad, se procederá a integrar el comentario de aprobación y enviará el trámite al rol Entidad Jefe de Planeación"/>
    <s v="Preventivo"/>
    <s v="Probabilidad"/>
    <s v="Manual"/>
    <s v="40%"/>
    <s v="Documentado"/>
    <s v="Continua"/>
    <s v="Sin registro"/>
    <n v="7.1999999999999995E-2"/>
    <s v="Muy Baja"/>
    <n v="1"/>
    <s v="Catastrófico"/>
    <s v="Extremo"/>
    <s v="Reducir"/>
    <s v="Si"/>
    <s v="Si"/>
    <s v="Si"/>
    <s v="Si"/>
    <s v="Si"/>
    <s v="Si"/>
    <s v="Si"/>
    <s v="Si"/>
    <s v="Si"/>
    <s v="No Aplica"/>
    <s v="No Aplica"/>
    <s v="Si"/>
    <s v="Si"/>
    <s v="Ninguna"/>
    <s v="Cumple"/>
    <s v="No"/>
    <s v="No"/>
    <s v="19/06/2024, 25/06/2024. No se observa evidencia de ejecución de la actividad de control cargada en el repositorio._x000a__x000a_03/07/2024. Atendiendo a la observación emitida, se procede a ajustar el resultado a &quot;En términos&quot;, teniendo en cuenta que la actividad se ejecutará a final de la vigencia."/>
    <x v="0"/>
    <s v="Carlos Alberto Quiñones"/>
    <s v="Cordial saludo_x000a_En el marco del Seguimiento a los Riesgos de Gestión, en atención al resultado preliminar obtenido de la verificación de las evidencias suministradas en la carpeta compartida de Riesgos de Gestión 2024 nos permitimos mencionar que:_x000a_En la pestaña Preliminar PT. Control_x000a_2.      Riesgo R2.1, Control C1.1; Se proyecta realizar esta actividad en el mes de julio de 2024_x000a_3.      Riesgo R2.2, Control C1.2; Se proyecta realizar esta actividad en el mes de julio de 2024_x000a_4.      Riesgo R2.3, Control C1.3; Se proyecta realizar esta actividad en el mes de julio de 2024"/>
  </r>
  <r>
    <s v="DIRECCIONAMIENTO ESTRATÉGICO"/>
    <x v="0"/>
    <s v="R 2"/>
    <s v="Inscribir proyectos de inversión no adecuados a las necesidades de la entidad"/>
    <s v="Afectación Económica o presupuestal"/>
    <s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
    <x v="4"/>
    <s v="OFICINA DE PLANEACIÓN"/>
    <s v="La Oficina de Planeación reemplaza los Proyectos Inversión devueltos a través de la formulación actualizada de los Proyectos de Inversión con base a las observaciones presentadas para dar cumplimiento a los criterios consignados en el artículo 12 del Decreto 2844 de 2010 por parte del rol Control de Formulación"/>
    <s v="Correctivo"/>
    <s v="Impacto"/>
    <s v="Manual"/>
    <s v="25%"/>
    <s v="Documentado"/>
    <s v="Continua"/>
    <s v="Con registro"/>
    <m/>
    <s v=""/>
    <m/>
    <s v=""/>
    <s v=""/>
    <e v="#N/A"/>
    <s v="Si"/>
    <s v="Si"/>
    <s v="Si"/>
    <s v="Si"/>
    <s v="Si"/>
    <s v="Si"/>
    <s v="Si"/>
    <s v="Si"/>
    <s v="No Aplica"/>
    <s v="No Aplica"/>
    <s v="Si"/>
    <s v="Si"/>
    <s v="Si"/>
    <s v="Ninguna"/>
    <s v="Cumple"/>
    <s v="No"/>
    <s v="No"/>
    <s v="19/06/2024, 25/06/2024. No se observa evidencia de ejecución de la actividad de control cargada en el repositorio._x000a__x000a_03/07/2024. Atendiendo a la observación emitida, se procede a ajustar el resultado a &quot;No requerido en el periodo&quot;, teniendo en cuenta que la actividad se ejecutará a final de la vigencia."/>
    <x v="1"/>
    <s v="Carlos Alberto Quiñones"/>
    <s v="Cordial saludo_x000a_En el marco del Seguimiento a los Riesgos de Gestión, en atención al resultado preliminar obtenido de la verificación de las evidencias suministradas en la carpeta compartida de Riesgos de Gestión 2024 nos permitimos mencionar que:_x000a_En la pestaña Preliminar PT. Control_x000a_2.      Riesgo R2.1, Control C1.1; Se proyecta realizar esta actividad en el mes de julio de 2024_x000a_3.      Riesgo R2.2, Control C1.2; Se proyecta realizar esta actividad en el mes de julio de 2024_x000a_4.      Riesgo R2.3, Control C1.3; Se proyecta realizar esta actividad en el mes de julio de 2024"/>
  </r>
  <r>
    <s v="DIRECCIONAMIENTO ESTRATÉGICO"/>
    <x v="0"/>
    <s v="R 3"/>
    <s v="Planeación inoportuna de cada vigencia"/>
    <s v="Pérdida Reputacional"/>
    <s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
    <x v="5"/>
    <s v="OFICINA DE PLANEACIÓN"/>
    <s v="La Oficina de Planeación revisa el cumplimiento de los lineamientos para la elaboración de los Planes de Acción a través de una lista de verificación para conocer el nivel de cumplimiento con la pertinencia, suficiencia y coherencia en los objetivos, metas institucionales y con el presupuesto asignado basado en el Plan Estratégico Institucional"/>
    <s v="Preventivo"/>
    <s v="Probabilidad"/>
    <s v="Manual"/>
    <s v="40%"/>
    <s v="Documentado"/>
    <s v="Continua"/>
    <s v="Sin registro"/>
    <n v="0.12"/>
    <s v="Muy Baja"/>
    <n v="0.6"/>
    <s v="Moderado"/>
    <s v="Moderado"/>
    <s v="Reducir"/>
    <s v="Si"/>
    <s v="Si"/>
    <s v="No"/>
    <s v="Si"/>
    <s v="Si"/>
    <s v="Si"/>
    <s v="No"/>
    <s v="Si"/>
    <s v="Si"/>
    <s v="No Aplica"/>
    <s v="No Aplica"/>
    <s v="Si"/>
    <s v="Si"/>
    <s v="No se observa claramente que la revisión realizada impacte en la inoportunidad de la planeación que indica el riesgo. Se observa que se definió correctamente un control correctivo para atender las desviaciones."/>
    <s v="Oportunidad de Mejora"/>
    <s v="No"/>
    <s v="No"/>
    <s v="19/06/2024, 25/06/2024. No se observa evidencia de ejecución de la actividad de control cargada en el repositorio._x000a__x000a_03/07/2024. Atendiendo a la observación emitida, se procede a ajustar el resultado a &quot;En términos&quot;, teniendo en cuenta que la actividad se ejecutará a final de la vigencia."/>
    <x v="0"/>
    <s v="Carlos Alberto Quiñones"/>
    <s v="Cordial saludo_x000a_En el marco del Seguimiento a los Riesgos de Gestión, en atención al resultado preliminar obtenido de la verificación de las evidencias suministradas en la carpeta compartida de Riesgos de Gestión 2024 nos permitimos mencionar que:_x000a_En la pestaña Preliminar PT. Control_x000a_5.      Riesgo R3, Control C3.1; Se realizará esta actividad en el mes de noviembre de 2024_x000a_"/>
  </r>
  <r>
    <s v="DIRECCIONAMIENTO ESTRATÉGICO"/>
    <x v="0"/>
    <s v="R 3"/>
    <s v="Planeación inoportuna de cada vigencia"/>
    <s v="Pérdida Reputacional"/>
    <s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
    <x v="6"/>
    <s v="OFICINA DE PLANEACIÓN"/>
    <s v="La Oficina de Planeación verifica los Planes de Acción con observaciones a través de los Planes de Acción actualizados donde se da cumplimiento a las observaciones y recomendaciones a los Planes presentados por las dependencias, estén listos para ser pre aprobados por la Dirección General y presentar para aprobación del Consejo Directivo de la ANT"/>
    <s v="Correctivo"/>
    <s v="Impacto"/>
    <s v="Manual"/>
    <s v="25%"/>
    <s v="Documentado"/>
    <s v="Continua"/>
    <s v="Con registro"/>
    <m/>
    <s v=""/>
    <m/>
    <s v=""/>
    <s v=""/>
    <e v="#N/A"/>
    <s v="Si"/>
    <s v="Si"/>
    <s v="Si"/>
    <s v="Si"/>
    <s v="Si"/>
    <s v="Si"/>
    <s v="Si"/>
    <s v="Si"/>
    <s v="No Aplica"/>
    <s v="No Aplica"/>
    <s v="Si"/>
    <s v="Si"/>
    <m/>
    <s v="Ninguna"/>
    <s v="Cumple"/>
    <s v="No"/>
    <s v="No"/>
    <s v="19/06/2024, 25/06/2024. No se observa evidencia de ejecución de la actividad de control cargada en el repositorio._x000a__x000a_03/07/2024: Teniendo en cuenta que el control es correctivo, este solo se requiere ejecutar cuando hay desviaciones derivadas de los controles preventivos, el cual no se requierió ejecutar en el periodo evaluado."/>
    <x v="1"/>
    <s v="Carlos Alberto Quiñones"/>
    <m/>
  </r>
  <r>
    <s v="DIRECCIONAMIENTO ESTRATÉGICO"/>
    <x v="0"/>
    <s v="R 4"/>
    <s v="Reporte de información no pertinente a las necesidades de la Dirección General"/>
    <s v="Pérdida Reputacional"/>
    <s v="Posibilidad de pérdida reputacional en la imagen institucional debido al desconocimiento de las dependencias en la metodología, roles, responsabilidades y los criterios explícitos para reporte de indicadores, y además tener los Sistemas de información no unificados"/>
    <x v="7"/>
    <s v="OFICINA DE PLANEACIÓN"/>
    <s v="La Oficina de Planeación verifica los indicadores entregados por las dependencias a través de sus fichas de indicadores donde valida que los datos registrados sean coherentes con la ficha técnica del indicador y de cumplimiento a las necesidades de información de la Entidad"/>
    <s v="Detectivo"/>
    <s v="Impacto"/>
    <s v="Manual"/>
    <s v="30%"/>
    <s v="Documentado"/>
    <s v="Continua"/>
    <s v="Con registro"/>
    <n v="0.6"/>
    <s v="Media"/>
    <n v="0.42"/>
    <s v="Moderado"/>
    <s v="Moderado"/>
    <s v="Reducir"/>
    <s v="Si"/>
    <s v="Si"/>
    <s v="Si"/>
    <s v="Si"/>
    <s v="Si"/>
    <s v="Si"/>
    <s v="Si"/>
    <s v="Si"/>
    <s v="No Aplica"/>
    <s v="Si"/>
    <s v="No Aplica"/>
    <s v="Si"/>
    <m/>
    <s v="Ninguna"/>
    <s v="Cumple"/>
    <s v="No"/>
    <s v="No"/>
    <s v="19/06/2024, 25/06/2024. No se observa evidencia de ejecución de la actividad de control cargada en el repositorio._x000a__x000a_03/07/2024. Atendiendo a la observación emitida, se procede a ajustar el resultado a &quot;En términos&quot;, teniendo en cuenta que la actividad se ejecutará a final de la vigencia."/>
    <x v="0"/>
    <s v="Carlos Alberto Quiñones"/>
    <s v="Cordial saludo_x000a_En el marco del Seguimiento a los Riesgos de Gestión, en atención al resultado preliminar obtenido de la verificación de las evidencias suministradas en la carpeta compartida de Riesgos de Gestión 2024 nos permitimos mencionar que:_x000a_En la pestaña Preliminar PT. Control_x000a_6.      Riesgo R4; Control C4.1; Se realizará esta actividad en el mes de noviembre de 2024_x000a__x000a_"/>
  </r>
  <r>
    <s v="DIRECCIONAMIENTO ESTRATÉGICO"/>
    <x v="0"/>
    <s v="R 4"/>
    <s v="Reporte de información no pertinente a las necesidades de la Dirección General"/>
    <s v="Pérdida Reputacional"/>
    <s v="Posibilidad de pérdida reputacional en la imagen institucional debido al desconocimiento de las dependencias en la metodología, roles, responsabilidades y los criterios explícitos para reporte de indicadores, y además tener los Sistemas de información no unificados"/>
    <x v="8"/>
    <s v="OFICINA DE PLANEACIÓN"/>
    <s v="La Oficina de Planeación realiza acompañamiento a la(s) dependencia(s) para generar la información veraz a través de la ficha técnica del indicador donde se actualiza la información que presenta observaciones y que debe ser reportada a la Dirección General"/>
    <s v="Correctivo"/>
    <s v="Impacto"/>
    <s v="Manual"/>
    <s v="25%"/>
    <s v="Documentado"/>
    <s v="Continua"/>
    <s v="Sin registro"/>
    <m/>
    <s v=""/>
    <m/>
    <s v=""/>
    <s v=""/>
    <e v="#N/A"/>
    <s v="Si"/>
    <s v="Si"/>
    <s v="Si"/>
    <s v="Si"/>
    <s v="Si"/>
    <s v="Si"/>
    <s v="Si"/>
    <s v="Si"/>
    <s v="No Aplica"/>
    <s v="No Aplica"/>
    <s v="Si"/>
    <s v="Si"/>
    <m/>
    <s v="Ninguna"/>
    <s v="Cumple"/>
    <s v="No"/>
    <s v="No"/>
    <s v="19/06/2024, 25/06/2024. No se observa evidencia de ejecución de la actividad de control cargada en el repositorio._x000a__x000a_03/07/2024: Teniendo en cuenta que el control es correctivo, este solo se requiere ejecutar cuando hay desviaciones derivadas de los controles preventivos, el cual no se requierió ejecutar en el periodo evaluado."/>
    <x v="1"/>
    <s v="Carlos Alberto Quiñones"/>
    <m/>
  </r>
  <r>
    <s v="DIRECCIONAMIENTO ESTRATÉGICO"/>
    <x v="0"/>
    <s v="R 5"/>
    <s v="Planeación y gestión de procesos con inadecuada valoración de riesgos y oportunidades"/>
    <s v="Pérdida Reputacional"/>
    <s v="Posibilidad de pérdida reputacional en la imagen institucional por la inadecuada identificación y control de riesgos que afectan los procesos de la entidad"/>
    <x v="9"/>
    <s v="OFICINA DE PLANEACIÓN"/>
    <s v="La Oficina de Planeación revisa la pertinencia de los riesgos a los procesos a través de la forma MAPA DE RIESGOS DE GESTIÓN DEST-F-001 donde se evidencia que los responsables de los riesgos, han realizado un identificación correcta y su evaluación al mismo, para reconocer el nivel de exposición que tiene este frente al proceso"/>
    <s v="Detectivo"/>
    <s v="Impacto"/>
    <s v="Manual"/>
    <s v="30%"/>
    <s v="Documentado"/>
    <s v="Continua"/>
    <s v="Con registro"/>
    <n v="0.6"/>
    <s v="Media"/>
    <n v="0.42"/>
    <s v="Moderado"/>
    <s v="Moderado"/>
    <s v="Reducir"/>
    <s v="Si"/>
    <s v="Si"/>
    <s v="Si"/>
    <s v="Si"/>
    <s v="Si"/>
    <s v="Si"/>
    <s v="Si"/>
    <s v="Si"/>
    <s v="No Aplica"/>
    <s v="Si"/>
    <s v="No Aplica"/>
    <s v="Si"/>
    <m/>
    <s v="Ninguna"/>
    <s v="Cumple"/>
    <s v="No"/>
    <s v="No"/>
    <s v="19/06/2024, 25/06/2024. No se observa evidencia de ejecución de la actividad de control cargada en el repositorio._x000a__x000a_03/07/2024, En atención a la observación se procede a verificar la carpeta, en donde se observa que la evidencia fue remitida posterior a la fecha establecida, pero se procede a analizar, con lo cual se determina que, se cuenta con el informe de riesgos de gestión del primer semestre de 2024, con lo cual se ajusta el resutlado a &quot;cumple&quot;"/>
    <x v="2"/>
    <s v="Carlos Alberto Quiñones"/>
    <s v="Cordial saludo_x000a_En el marco del Seguimiento a los Riesgos de Gestión, en atención al resultado preliminar obtenido de la verificación de las evidencias suministradas en la carpeta compartida de Riesgos de Gestión 2024 nos permitimos mencionar que:_x000a_En la pestaña Preliminar PT. Control_x000a_7.      Riesgo R5; Control C5.1; la evidencia se encuentra en la carpeta correspondiente_x000a_"/>
  </r>
  <r>
    <s v="DIRECCIONAMIENTO ESTRATÉGICO"/>
    <x v="0"/>
    <s v="R 5"/>
    <s v="Planeación y gestión de procesos con inadecuada valoración de riesgos y oportunidades"/>
    <s v="Pérdida Reputacional"/>
    <s v="Posibilidad de pérdida reputacional en la imagen institucional por la inadecuada identificación y control de riesgos que afectan los procesos de la entidad"/>
    <x v="10"/>
    <s v="OFICINA DE PLANEACIÓN"/>
    <s v="La Oficina de Planeación realiza los ajustes que hayan a lugar en compañía de los responsables de los riesgos a través del anexo de modificaciones a la forma MAPA DE RIESGOS DE GESTIÓN DEST-F001 para actualizar las actividades de control y/o plan de acciones preventivas que deben ejecutar los responsables de los riesgos y así procurar por la no materialización del riesgo en el proceso"/>
    <s v="Correctivo"/>
    <s v="Impacto"/>
    <s v="Manual"/>
    <s v="25%"/>
    <s v="Documentado"/>
    <s v="Continua"/>
    <s v="Con registro"/>
    <m/>
    <s v=""/>
    <m/>
    <s v=""/>
    <s v=""/>
    <e v="#N/A"/>
    <s v="Si"/>
    <s v="Si"/>
    <s v="Si"/>
    <s v="Si"/>
    <s v="Si"/>
    <s v="Si"/>
    <s v="Si"/>
    <s v="Si"/>
    <s v="No Aplica"/>
    <s v="No Aplica"/>
    <s v="Si"/>
    <s v="Si"/>
    <m/>
    <s v="Ninguna"/>
    <s v="Cumple"/>
    <s v="No"/>
    <s v="No"/>
    <s v="19/06/2024, 25/06/2024. No se observa evidencia de ejecución de la actividad de control cargada en el repositorio._x000a__x000a_03/07/2024: Teniendo en cuenta que el control es correctivo, este solo se requiere ejecutar cuando hay desviaciones derivadas de los controles preventivos, el cual no se requierió ejecutar en el periodo evaluado."/>
    <x v="1"/>
    <s v="Carlos Alberto Quiñones"/>
    <m/>
  </r>
  <r>
    <s v="COMUNICACIÓN Y GESTIÓN CON GRUPOS DE INTERÉS"/>
    <x v="1"/>
    <s v="R 6"/>
    <s v="Dar información imprecisa o errónea a la ciudadanía a través de cualquier medio de comunicación por parte de  personas autorizadas y NO autorizadas"/>
    <s v="Pérdida Reputacional"/>
    <s v="Posibilidad de pérdida reputacional en la credibilidad y mala imagen institucional por deficiencia en la información interna y externa de la entidad"/>
    <x v="11"/>
    <s v="EQUIPO DE COMUNICACIONES"/>
    <s v="Equipo de comunicaciones revisa para aprobar los mensajes y boletines de prensa a través de un modelismo de comunicación (cualquier forma de comunicación) en el cual verifica el tipo de información, alcance y usuario final para determinar si cumple con los lineamientos en comunicación interna y externa"/>
    <s v="Preventivo"/>
    <s v="Probabilidad"/>
    <s v="Manual"/>
    <s v="40%"/>
    <s v="Sin documentar"/>
    <s v="Aleatoria"/>
    <s v="Con registro"/>
    <n v="0.6"/>
    <s v="Media"/>
    <n v="1"/>
    <s v="Catastrófico"/>
    <s v="Extremo"/>
    <s v="Reducir"/>
    <s v="Si"/>
    <s v="Si"/>
    <s v="Si"/>
    <s v="Si"/>
    <s v="Si"/>
    <s v="Si"/>
    <s v="Si"/>
    <s v="Si"/>
    <s v="Si"/>
    <s v="No Aplica"/>
    <s v="No Aplica"/>
    <s v="Parcialmente"/>
    <m/>
    <s v="En la descripción de la actividad de control no se logra identificar el criterio para aplicar el control aleatoriamente "/>
    <s v="Cumple"/>
    <s v="No"/>
    <s v="No"/>
    <s v="19/06/2024, 25/06/2024. No se observa evidencia de ejecución de la actividad de control cargada en el repositorio."/>
    <x v="3"/>
    <s v="Carlos Alberto Quiñones"/>
    <m/>
  </r>
  <r>
    <s v="COMUNICACIÓN Y GESTIÓN CON GRUPOS DE INTERÉS"/>
    <x v="1"/>
    <s v="R 6"/>
    <s v="Dar información imprecisa o errónea a la ciudadanía a través de cualquier medio de comunicación por parte de  personas autorizadas y NO autorizadas"/>
    <s v="Pérdida Reputacional"/>
    <s v="Posibilidad de pérdida reputacional en la credibilidad y mala imagen institucional por deficiencia en la información interna y externa de la entidad"/>
    <x v="12"/>
    <s v="EQUIPO DE COMUNICACIONES"/>
    <s v="Equipo de comunicaciones emite nuevo mensaje a través de los diferentes medios de comunicación con aclaraciones por parte del Director General o jefe de oficina correspondiente"/>
    <s v="Correctivo"/>
    <s v="Impacto"/>
    <s v="Manual"/>
    <s v="25%"/>
    <s v="Sin documentar"/>
    <s v="Continua"/>
    <s v="Con registro"/>
    <m/>
    <s v=""/>
    <m/>
    <s v=""/>
    <s v=""/>
    <e v="#N/A"/>
    <s v="Si"/>
    <s v="Si"/>
    <s v="Si"/>
    <s v="Si"/>
    <s v="Si"/>
    <s v="Si"/>
    <s v="Si"/>
    <s v="Si"/>
    <s v="No Aplica"/>
    <s v="No Aplica"/>
    <s v="Si"/>
    <s v="Si"/>
    <m/>
    <s v="Ninguna"/>
    <s v="Cumple"/>
    <s v="No"/>
    <s v="No"/>
    <s v="19/06/2024, 25/06/2024. No se observa evidencia de ejecución de la actividad de control cargada en el repositorio._x000a__x000a_03/07/2024: Teniendo en cuenta que el control es correctivo, este solo se requiere ejecutar cuando hay desviaciones derivadas de los controles preventivos, el cual no se requierió ejecutar en el periodo evaluado."/>
    <x v="1"/>
    <s v="Carlos Alberto Quiñones"/>
    <m/>
  </r>
  <r>
    <s v="COMUNICACIÓN Y GESTIÓN CON GRUPOS DE INTERÉS"/>
    <x v="1"/>
    <s v="R 6"/>
    <s v="Dar información imprecisa o errónea a la ciudadanía a través de cualquier medio de comunicación por parte de  personas autorizadas y NO autorizadas"/>
    <s v="Pérdida Reputacional"/>
    <s v="Posibilidad de pérdida reputacional en la credibilidad y mala imagen institucional por deficiencia en la información interna y externa de la entidad"/>
    <x v="13"/>
    <s v=""/>
    <m/>
    <m/>
    <s v=""/>
    <m/>
    <s v=""/>
    <m/>
    <m/>
    <m/>
    <s v=""/>
    <s v=""/>
    <s v=""/>
    <s v=""/>
    <s v=""/>
    <e v="#N/A"/>
    <s v="No"/>
    <s v="No"/>
    <s v="No"/>
    <s v="No"/>
    <s v="No"/>
    <s v="No"/>
    <s v="No"/>
    <s v="No"/>
    <s v="No"/>
    <s v="No"/>
    <s v="No"/>
    <s v="No"/>
    <s v="No"/>
    <s v="No hay definición de actividad de control"/>
    <s v="No aplica"/>
    <s v="No"/>
    <s v="No"/>
    <s v="No hay definición de actividad de control"/>
    <x v="4"/>
    <s v="Carlos Alberto Quiñones"/>
    <m/>
  </r>
  <r>
    <s v="COMUNICACIÓN Y GESTIÓN CON GRUPOS DE INTERÉS"/>
    <x v="1"/>
    <s v="R 7"/>
    <s v="Inadecuada utilización de la imagen institucional"/>
    <s v="Pérdida Reputacional"/>
    <s v="Posibilidad de pérdida reputacional en la imagen institucional por el manejo inadecuado de la imagen institucional (símbolos, nombre, colores, manual de imagen, entre otros)"/>
    <x v="14"/>
    <s v="EQUIPO DE COMUNICACIONES"/>
    <s v="Equipo de comunicaciones verifica el uso de la imagen institucional a través de los instrumentos que se generan para el utilizarse en los diferentes medios, eventos e implementos que requiera la ANT"/>
    <s v="Preventivo"/>
    <s v="Probabilidad"/>
    <s v="Manual"/>
    <s v="40%"/>
    <s v="Documentado"/>
    <s v="Continua"/>
    <s v="Con registro"/>
    <n v="0.6"/>
    <s v="Media"/>
    <n v="0.6"/>
    <s v="Moderado"/>
    <s v="Moderado"/>
    <s v="Reducir"/>
    <s v="Si"/>
    <s v="Si"/>
    <s v="No"/>
    <s v="Si"/>
    <s v="Si"/>
    <s v="Si"/>
    <s v="No"/>
    <s v="Si"/>
    <s v="Si"/>
    <s v="No Aplica"/>
    <s v="No Aplica"/>
    <s v="Si"/>
    <m/>
    <s v="No se observa claramente cual es la actividad que se realiza cuando se identifica un uso inadecuado de la imagen institucional. No obstante, se observa que se definió correctamente un control correctivo para atender la desviación."/>
    <s v="Oportunidad de Mejora"/>
    <s v="No"/>
    <s v="No"/>
    <s v="19/06/2024, 25/06/2024. No se observa evidencia de ejecución de la actividad de control cargada en el repositorio."/>
    <x v="3"/>
    <s v="Carlos Alberto Quiñones"/>
    <m/>
  </r>
  <r>
    <s v="COMUNICACIÓN Y GESTIÓN CON GRUPOS DE INTERÉS"/>
    <x v="1"/>
    <s v="R 7"/>
    <s v="Inadecuada utilización de la imagen institucional"/>
    <s v="Pérdida Reputacional"/>
    <s v="Posibilidad de pérdida reputacional en la imagen institucional por el manejo inadecuado de la imagen institucional (símbolos, nombre, colores, manual de imagen, entre otros)"/>
    <x v="15"/>
    <s v="EQUIPO DE COMUNICACIONES"/>
    <s v="Equipo de comunicaciones rediseñar a través de la actualización de los diseños en los instrumentos que se utilizan en los diferentes medios, eventos e implementos que requiera la ANT"/>
    <s v="Correctivo"/>
    <s v="Impacto"/>
    <s v="Manual"/>
    <s v="25%"/>
    <s v="Sin documentar"/>
    <s v="Continua"/>
    <s v="Con registro"/>
    <m/>
    <s v=""/>
    <m/>
    <s v=""/>
    <s v=""/>
    <e v="#N/A"/>
    <s v="Si"/>
    <s v="Si"/>
    <s v="Si"/>
    <s v="Si"/>
    <s v="Si"/>
    <s v="Si"/>
    <s v="Si"/>
    <s v="Si"/>
    <s v="No Aplica"/>
    <s v="No Aplica"/>
    <s v="Si"/>
    <s v="Si"/>
    <m/>
    <s v="Verbo en infinitivo"/>
    <s v="Cumple"/>
    <s v="No"/>
    <s v="No"/>
    <s v="19/06/2024, 25/06/2024. No se observa evidencia de ejecución de la actividad de control cargada en el repositorio._x000a__x000a_03/07/2024: Teniendo en cuenta que el control es correctivo, este solo se requiere ejecutar cuando hay desviaciones derivadas de los controles preventivos, el cual no se requierió ejecutar en el periodo evaluado."/>
    <x v="1"/>
    <s v="Carlos Alberto Quiñones"/>
    <m/>
  </r>
  <r>
    <s v="COMUNICACIÓN Y GESTIÓN CON GRUPOS DE INTERÉS"/>
    <x v="1"/>
    <s v="R 8"/>
    <s v="Información de la ANT no llega al público objetivo"/>
    <s v="Pérdida Reputacional"/>
    <s v="Posibilidad de pérdida reputacional en la imagen institucional en los grupo de interés por que los canales de comunicación no son efectivos y su es limitado"/>
    <x v="16"/>
    <s v="DIRECCIÓN GENERAL"/>
    <s v="Dirección General revisa y aprueba la estrategia de comunicaciones a través de un oficio de aprobación donde verifica el cumplimiento de los lineamientos para desarrollar la estrategia de comunicación de la entidad"/>
    <s v="Preventivo"/>
    <s v="Probabilidad"/>
    <s v="Manual"/>
    <s v="40%"/>
    <s v="Documentado"/>
    <s v="Continua"/>
    <s v="Con registro"/>
    <n v="0.6"/>
    <s v="Media"/>
    <n v="1"/>
    <s v="Catastrófico"/>
    <s v="Extremo"/>
    <s v="Reducir"/>
    <s v="Si"/>
    <s v="Si"/>
    <s v="Si"/>
    <s v="Si"/>
    <s v="Si"/>
    <s v="Si"/>
    <s v="Si"/>
    <s v="Si"/>
    <s v="Si"/>
    <s v="No Aplica"/>
    <s v="No Aplica"/>
    <s v="Si"/>
    <s v="Si"/>
    <s v="Ninguna"/>
    <s v="Cumple"/>
    <s v="No"/>
    <s v="No"/>
    <s v="19/06/2024, 25/06/2024. No se observa evidencia de ejecución de la actividad de control cargada en el repositorio."/>
    <x v="3"/>
    <s v="Carlos Alberto Quiñones"/>
    <m/>
  </r>
  <r>
    <s v="COMUNICACIÓN Y GESTIÓN CON GRUPOS DE INTERÉS"/>
    <x v="1"/>
    <s v="R 8"/>
    <s v="Información de la ANT no llega al público objetivo"/>
    <s v="Pérdida Reputacional"/>
    <s v="Posibilidad de pérdida reputacional en la imagen institucional en los grupo de interés por que los canales de comunicación no son efectivos y su es limitado"/>
    <x v="17"/>
    <s v="EQUIPO DE COMUNICACIONES"/>
    <s v="Equipo de comunicaciones realiza monitoreo de la estrategia de comunicación a través de la recolección de información que se presenta en los diferentes medios de comunicación, validando que cumpla con los lineamientos"/>
    <s v="Detectivo"/>
    <s v="Impacto"/>
    <s v="Manual"/>
    <s v="30%"/>
    <s v="Sin documentar"/>
    <s v="Aleatoria"/>
    <s v="Sin registro"/>
    <n v="0.6"/>
    <s v="Media"/>
    <n v="0.7"/>
    <s v="Mayor"/>
    <s v="Alto"/>
    <s v="Reducir"/>
    <s v="Si"/>
    <s v="Si"/>
    <s v="Si"/>
    <s v="Si"/>
    <s v="Si"/>
    <s v="Si"/>
    <s v="Si"/>
    <s v="Si"/>
    <s v="No Aplica"/>
    <s v="Si"/>
    <s v="No Aplica"/>
    <s v="Parcialmente"/>
    <m/>
    <s v="En la descripción de la actividad de control no se logra identificar el criterio para aplicar el control aleatoriamente "/>
    <s v="Cumple"/>
    <s v="No"/>
    <s v="No"/>
    <s v="19/06/2024, 25/06/2024. No se observa evidencia de ejecución de la actividad de control cargada en el repositorio."/>
    <x v="3"/>
    <s v="Carlos Alberto Quiñones"/>
    <m/>
  </r>
  <r>
    <s v="COMUNICACIÓN Y GESTIÓN CON GRUPOS DE INTERÉS"/>
    <x v="1"/>
    <s v="R 8"/>
    <s v="Información de la ANT no llega al público objetivo"/>
    <s v="Pérdida Reputacional"/>
    <s v="Posibilidad de pérdida reputacional en la imagen institucional en los grupo de interés por que los canales de comunicación no son efectivos y su es limitado"/>
    <x v="18"/>
    <s v="EQUIPO DE COMUNICACIONES"/>
    <s v="Equipo de comunicaciones reformular la estrategia de comunicación a través de la actualización del Plan de Comunicación para generar un mayor alcance a los grupos de interés a los cuales la información no les llega"/>
    <s v="Correctivo"/>
    <s v="Impacto"/>
    <s v="Manual"/>
    <s v="25%"/>
    <s v="Documentado"/>
    <s v="Continua"/>
    <s v="Con registro"/>
    <m/>
    <s v=""/>
    <m/>
    <s v=""/>
    <s v=""/>
    <e v="#N/A"/>
    <s v="Si"/>
    <s v="Si"/>
    <s v="Si"/>
    <s v="Si"/>
    <s v="Si"/>
    <s v="Si"/>
    <s v="Si"/>
    <s v="Si"/>
    <s v="No Aplica"/>
    <s v="No Aplica"/>
    <s v="Si"/>
    <s v="Si"/>
    <m/>
    <s v="Verbo en infinitivo"/>
    <s v="Cumple"/>
    <s v="No"/>
    <s v="No"/>
    <s v="19/06/2024, 25/06/2024. No se observa evidencia de ejecución de la actividad de control cargada en el repositorio._x000a__x000a_03/07/2024: Teniendo en cuenta que el control es correctivo, este solo se requiere ejecutar cuando hay desviaciones derivadas de los controles preventivos, el cual no se requierió ejecutar en el periodo evaluado."/>
    <x v="1"/>
    <s v="Carlos Alberto Quiñones"/>
    <m/>
  </r>
  <r>
    <s v="COMUNICACIÓN Y GESTIÓN CON GRUPOS DE INTERÉS"/>
    <x v="2"/>
    <s v="R 9"/>
    <s v="Omitir la gestión y/o respuesta  a las denuncias por posibles hechos de corrupción"/>
    <s v="Pérdida Reputacional"/>
    <s v="Posibilidad de pérdida reputacional en la imagen institucional por el desconocimiento en el registro, gestión y tramite de denuncias"/>
    <x v="19"/>
    <s v="COLABORADOR DE LA OFICINA DEL INSPECTOR DE LA GESTIÓN DE TIERRAS"/>
    <s v="Colaborador de la Oficina del Inspector de la Gestión de Tierras comunica cuatrimestralmente el diagnóstico y análisis de las denuncias recibidas en la entidad  a través de la publicación del informe de denuncias en la página web de la entidad detallando el número de denuncias recibidas en el periodo de análisis, así como la relación de la gestión realizada y la clasificación de las denuncias."/>
    <s v="Preventivo"/>
    <s v="Probabilidad"/>
    <s v="Manual"/>
    <s v="40%"/>
    <s v="Documentado"/>
    <s v="Continua"/>
    <s v="Con registro"/>
    <n v="0.48"/>
    <s v="Media"/>
    <n v="1"/>
    <s v="Catastrófico"/>
    <s v="Extremo"/>
    <s v="Reducir"/>
    <s v="Si"/>
    <s v="Si"/>
    <s v="Si"/>
    <s v="Si"/>
    <s v="Si"/>
    <s v="Si"/>
    <s v="Si"/>
    <s v="Si"/>
    <s v="Si"/>
    <s v="No Aplica"/>
    <s v="No Aplica"/>
    <s v="Si"/>
    <s v="Si"/>
    <s v="Ninguna"/>
    <s v="Cumple"/>
    <s v="No"/>
    <s v="No"/>
    <s v="19/06/2024, 25/06/2024. No se observa evidencia de ejecución de la actividad de control cargada en el repositorio._x000a__x000a_03/07/2024. Atendiendo a la observación emitida, se procede a verificar la evidencia suministrada en la ruta, en la cual se enucentra copia del informe de evidencias de denuncias de la Oficina del Inspector de la Gestión de Tierras de acuerdo a la actividad de control, con lo cual se ajusta al estado de ejecución a &quot;cumple&quot;."/>
    <x v="2"/>
    <s v="Carlos Alberto Quiñones"/>
    <s v="28/06/2024. En atención al correo que antecede, la Oficina del Inspector de la Gestión de Tierras manifiesta su desacuerdo con la información contenida en el informe, en lo relacionado al Riesgo N° 9 &quot;Posibilidad de pérdida reputacional en la imagen institucional por el desconocimiento en el registro, gestión y tramite de denuncias&quot;._x000a__x000a_ _x000a__x000a_Frente a los controles C9.1 y C9.2, la OCI valora como actividades no cumplidas con la observación &quot;19/06/2024, 25/06/2024. No se observa evidencia de ejecución de la actividad de control cargada en el repositorio&quot;, sin embargo, las evidencias de la ejecución del control C.9.1 &quot;Colaborador de la Oficina del Inspector de la Gestión de Tierras comunica cuatrimestralmente el diagnóstico y análisis de las denuncias recibidas en la entidad  a través de la publicación del informe de denuncias en la página web de la entidad detallando el número de denuncias recibidas en el periodo de análisis, así como la relación de la gestión realizada y la clasificación de las denuncias.&quot; se encuentran cargadas en la carpeta MUESTRAS DE SOPORTE DE ACTIVIDADES DE CONTROL (PARA OCI) del repositorio Sharepoit RIESGOS DE GESTIÓN 2024 de la Oficina de Planeación. Oficina del Inspector de la Gestión de Tierras - Riesgos de gestión (tomo pantallazo)._x000a__x000a_En lo relacionado al control C9.2 &quot;Colaborador de la Oficina del Inspector de la Gestión de Tierras prioriza el tramite a través del Gestor Documental ORFEO para la subsanación y respuesta inmediata de la denuncia&quot;, este se trata de un control de tipo CORRECTIVO que solo se aplica cuando se ha identificado la materialización del riesgo, cosa que este despacho no ha reportado. En consecuencia, no se ha aplicado el control correctivo porque no se ha materializado el riesgo y por ese motivo no hay evidencias de ejecución._x000a__x000a_ Finalmente en lo relacionado a la actividad preventiva P9.1 &quot;Identificar mensualmente el estado del tramite y gestión de las denuncias de corrupción asignadas en Orfeo, reportándolo como parte de las metas del plan de acción de la Oficina. En caso que se identifiquen denuncias sin tramitar se enviará correo electrónico al colaborador responsable para avanzar en la gestión de la denuncia y actualización de la información. La información se consolidará en un archivo Excel de relación de denuncias.&quot;, el reporte y evidencias de ejecución se encuentran debidamente cargadas en la carpeta EVIDENCIAS ACCIONES PREVENTIVAS._x000a__x000a_Agradecemos su acostumbrada gestión para revisar la información y ajustar la valoración a los controles C9.1 y C9.2. "/>
  </r>
  <r>
    <s v="COMUNICACIÓN Y GESTIÓN CON GRUPOS DE INTERÉS"/>
    <x v="2"/>
    <s v="R 9"/>
    <s v="Omitir la gestión y/o respuesta  a las denuncias por posibles hechos de corrupción"/>
    <s v="Pérdida Reputacional"/>
    <s v="Posibilidad de pérdida reputacional en la imagen institucional por el desconocimiento en el registro, gestión y tramite de denuncias"/>
    <x v="20"/>
    <s v="COLABORADOR DE LA OFICINA DEL INSPECTOR DE LA GESTIÓN DE TIERRAS"/>
    <s v="Colaborador de la Oficina del Inspector de la Gestión de Tierras prioriza el tramite a través del Gestor Documental ORFEO para la subsanación y respuesta inmediata de la denuncia"/>
    <s v="Correctivo"/>
    <s v="Impacto"/>
    <s v="Manual"/>
    <s v="25%"/>
    <s v="Documentado"/>
    <s v="Continua"/>
    <s v="Con registro"/>
    <m/>
    <s v=""/>
    <m/>
    <s v=""/>
    <s v=""/>
    <e v="#N/A"/>
    <s v="Si"/>
    <s v="Si"/>
    <s v="Si"/>
    <s v="Si"/>
    <s v="Si"/>
    <s v="Si"/>
    <s v="Si"/>
    <s v="Si"/>
    <s v="No Aplica"/>
    <s v="No Aplica"/>
    <s v="Si"/>
    <s v="Si"/>
    <m/>
    <s v="Ninguna"/>
    <s v="Cumple"/>
    <s v="No"/>
    <s v="No"/>
    <s v="19/06/2024, 25/06/2024. No se observa evidencia de ejecución de la actividad de control cargada en el repositorio._x000a__x000a_03/07/2024: Teniendo en cuenta que el control es correctivo, este solo se requiere ejecutar cuando hay desviaciones derivadas de los controles preventivos, el cual no se requierió ejecutar en el periodo evaluado."/>
    <x v="1"/>
    <s v="Carlos Alberto Quiñones"/>
    <s v="28/06/2024. En atención al correo que antecede, la Oficina del Inspector de la Gestión de Tierras manifiesta su desacuerdo con la información contenida en el informe, en lo relacionado al Riesgo N° 9 &quot;Posibilidad de pérdida reputacional en la imagen institucional por el desconocimiento en el registro, gestión y tramite de denuncias&quot;._x000a_Frente a los controles C9.1 y C9.2, la OCI valora como actividades no cumplidas con la observación &quot;19/06/2024, 25/06/2024. No se observa evidencia de ejecución de la actividad de control cargada en el repositorio&quot;, sin embargo, las evidencias de la ejecución del control C.9.1 &quot;Colaborador de la Oficina del Inspector de la Gestión de Tierras comunica cuatrimestralmente el diagnóstico y análisis de las denuncias recibidas en la entidad  a través de la publicación del informe de denuncias en la página web de la entidad detallando el número de denuncias recibidas en el periodo de análisis, así como la relación de la gestión realizada y la clasificación de las denuncias.&quot; se encuentran cargadas en la carpeta MUESTRAS DE SOPORTE DE ACTIVIDADES DE CONTROL (PARA OCI) del repositorio Sharepoit RIESGOS DE GESTIÓN 2024 de la Oficina de Planeación. Oficina del Inspector de la Gestión de Tierras - Riesgos de gestión (tomo pantallazo)._x000a_En lo relacionado al control C9.2 &quot;Colaborador de la Oficina del Inspector de la Gestión de Tierras prioriza el tramite a través del Gestor Documental ORFEO para la subsanación y respuesta inmediata de la denuncia&quot;, este se trata de un control de tipo CORRECTIVO que solo se aplica cuando se ha identificado la materialización del riesgo, cosa que este despacho no ha reportado. En consecuencia, no se ha aplicado el control correctivo porque no se ha materializado el riesgo y por ese motivo no hay evidencias de ejecución._x000a_ Finalmente en lo relacionado a la actividad preventiva P9.1 &quot;Identificar mensualmente el estado del tramite y gestión de las denuncias de corrupción asignadas en Orfeo, reportándolo como parte de las metas del plan de acción de la Oficina. En caso que se identifiquen denuncias sin tramitar se enviará correo electrónico al colaborador responsable para avanzar en la gestión de la denuncia y actualización de la información. La información se consolidará en un archivo Excel de relación de denuncias.&quot;, el reporte y evidencias de ejecución se encuentran debidamente cargadas en la carpeta EVIDENCIAS ACCIONES PREVENTIVAS._x000a_Agradecemos su acostumbrada gestión para revisar la información y ajustar la valoración a los controles C9.1 y C9.2. "/>
  </r>
  <r>
    <s v="INTELIGENCIA DE LA INFORMACIÓN"/>
    <x v="0"/>
    <s v="R 10"/>
    <s v="Aprobación y publicación de información documentada no pertinente a los Procesos de la entidad"/>
    <s v="Pérdida Reputacional"/>
    <s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
    <x v="21"/>
    <s v="OFICINA DE PLANEACIÓN"/>
    <s v="La Oficina de Planeación Evalúa la pertinencia de la solicitud de elaboración o actualización de información documentada a través de la forma SOLICITUD DE ELABORACIÓN O MODIFICACIÓN DE DOCUMENTOS INTI-F-007 donde se verifica el tipo de solicitud, el criterio de la solicitud y si es pertinente con base a la necesidad y el cumplimiento del Sistema Integrado de Gestión "/>
    <s v="Preventivo"/>
    <s v="Probabilidad"/>
    <s v="Manual"/>
    <s v="40%"/>
    <s v="Documentado"/>
    <s v="Continua"/>
    <s v="Con registro"/>
    <n v="0.36"/>
    <s v="Baja"/>
    <n v="0.6"/>
    <s v="Moderado"/>
    <s v="Moderado"/>
    <s v="Reducir"/>
    <s v="Si"/>
    <s v="Si"/>
    <s v="Si"/>
    <s v="Si"/>
    <s v="Si"/>
    <s v="Si"/>
    <s v="Si"/>
    <s v="Si"/>
    <s v="Si"/>
    <s v="No Aplica"/>
    <s v="No Aplica"/>
    <s v="Si"/>
    <m/>
    <s v="Ninguna"/>
    <s v="Cumple"/>
    <s v="No"/>
    <s v="No"/>
    <s v="19/06/2024, 25/06/2024. No se observa evidencia de ejecución de la actividad de control cargada en el repositorio._x000a__x000a_03/07/2024, En atención a la observación se procede a verificar la carpeta, en donde se observa que la evidencia fue remitida posterior a la fecha establecida, pero se procede a analizar, con lo cual se determina que, se cuenta con los soprtes del formato de elaboración o modificación de documentos, con lo cual se ajusta el resultado a &quot;cumple&quot;"/>
    <x v="2"/>
    <s v="Carlos Alberto Quiñones"/>
    <s v="Cordial saludo_x000a_En el marco del Seguimiento a los Riesgos de Gestión, en atención al resultado preliminar obtenido de la verificación de las evidencias suministradas en la carpeta compartida de Riesgos de Gestión 2024 nos permitimos mencionar que:_x000a_En la pestaña Preliminar PT. Control_x000a_8.      Riesgo R10; Control C10.1; la evidencia se encuentra en la carpeta correspondiente_x000a_"/>
  </r>
  <r>
    <s v="INTELIGENCIA DE LA INFORMACIÓN"/>
    <x v="0"/>
    <s v="R 10"/>
    <s v="Aprobación y publicación de información documentada no pertinente a los Procesos de la entidad"/>
    <s v="Pérdida Reputacional"/>
    <s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
    <x v="22"/>
    <s v="OFICINA DE PLANEACIÓN"/>
    <s v="La Oficina de Planeación informa a la dependencia responsable del documento a través de una comunicación por correo electrónico las observaciones encontradas y solicitando la actualización inmediata de este, creando una solicitud de elaboración o modificación del documento"/>
    <s v="Correctivo"/>
    <s v="Impacto"/>
    <s v="Manual"/>
    <s v="25%"/>
    <s v="Documentado"/>
    <s v="Continua"/>
    <s v="Con registro"/>
    <m/>
    <s v=""/>
    <m/>
    <s v=""/>
    <s v=""/>
    <e v="#N/A"/>
    <s v="Si"/>
    <s v="Si"/>
    <s v="Si"/>
    <s v="Si"/>
    <s v="Si"/>
    <s v="Si"/>
    <s v="Si"/>
    <s v="Si"/>
    <s v="No Aplica"/>
    <s v="No Aplica"/>
    <s v="Si"/>
    <s v="Si"/>
    <m/>
    <s v="Ninguna"/>
    <s v="Cumple"/>
    <s v="No"/>
    <s v="No"/>
    <s v="19/06/2024, 25/06/2024. No se observa evidencia de ejecución de la actividad de control cargada en el repositorio._x000a__x000a_03/07/2024: Teniendo en cuenta que el control es correctivo, este solo se requiere ejecutar cuando hay desviaciones derivadas de los controles preventivos, el cual no se requierió ejecutar en el periodo evaluado."/>
    <x v="1"/>
    <s v="Carlos Alberto Quiñones"/>
    <m/>
  </r>
  <r>
    <s v="INTELIGENCIA DE LA INFORMACIÓN"/>
    <x v="3"/>
    <s v="R 11"/>
    <s v="Fuga parcial o completa del conocimiento tácito o explicito de la Entidad"/>
    <s v="Pérdida Reputacional"/>
    <s v="Posibilidad de pérdida reputacional en la desaparición del conocimiento organizacional por falta de mecanismos que permitan retener el conocimiento tácito y explícito tanto individual como grupal u organizacional"/>
    <x v="23"/>
    <s v="ASESOR DE GESTIÓN DEL CONOCIMIENTO / DIRECCIÓN GENERAL"/>
    <s v="Asesor de Gestión del Conocimiento / Dirección General revisa el autodiagnóstico de MIPG para la dimensión de Gestión del conocimiento a través de la recolección y/o confirmación de los aportes que brinda cada dependencia a la Gestión del Conocimiento y la mitigación en la fuga de conocimiento de la entidad mediante reuniones con los enlaces de Gestión del Conocimiento de las dependencias o la actualización por parte del equipo asesor a partir de la información resultante sobre la identificación y revisión de insumos potencialmente reportables dentro de la dimensión ya mencionada"/>
    <s v="Detectivo"/>
    <s v="Impacto"/>
    <s v="Manual"/>
    <s v="30%"/>
    <s v="Documentado"/>
    <s v="Continuo"/>
    <s v="Con registro"/>
    <n v="1"/>
    <s v="Muy Alta"/>
    <n v="0.7"/>
    <s v="Mayor"/>
    <s v="Alto"/>
    <s v="Reducir"/>
    <s v="Si"/>
    <s v="Si"/>
    <s v="Si"/>
    <s v="Si"/>
    <s v="Si"/>
    <s v="Si"/>
    <s v="Si"/>
    <s v="Si"/>
    <s v="No Aplica"/>
    <s v="Si"/>
    <s v="No Aplica"/>
    <s v="Si"/>
    <s v="Si"/>
    <s v="Ninguna"/>
    <s v="Cumple"/>
    <s v="Si"/>
    <s v="Si"/>
    <s v="26/6/2024. Se observan los soportes de las actividades de gestión del conocimiento realizados en el semestre."/>
    <x v="2"/>
    <s v="Carlos Alberto Quiñones"/>
    <m/>
  </r>
  <r>
    <s v="INTELIGENCIA DE LA INFORMACIÓN"/>
    <x v="3"/>
    <s v="R 11"/>
    <s v="Fuga parcial o completa del conocimiento tácito o explicito de la Entidad"/>
    <s v="Pérdida Reputacional"/>
    <s v="Posibilidad de pérdida reputacional en la desaparición del conocimiento organizacional por falta de mecanismos que permitan retener el conocimiento tácito y explícito tanto individual como grupal u organizacional"/>
    <x v="24"/>
    <s v="EQUIPO DE GESTIÓN DEL CONOCIMIENTO"/>
    <s v="Equipo de Gestión del conocimiento actualiza el inventario de documentos vigentes cargados en el Sistema Integrado de Gestión - SIG a través de una lista de chequeo mensual de los documentos aprobados en el mes por medio de reuniones programadas a los cinco (5) días hábiles máximo del mes siguiente para revalidar la verificación"/>
    <s v="Correctivo"/>
    <s v="Impacto"/>
    <s v="Manual"/>
    <s v="25%"/>
    <s v="Sin documentar"/>
    <s v="Continuo"/>
    <s v="Con registro"/>
    <m/>
    <s v=""/>
    <m/>
    <s v=""/>
    <s v=""/>
    <e v="#N/A"/>
    <s v="Si"/>
    <s v="Si"/>
    <s v="Si"/>
    <s v="Si"/>
    <s v="Si"/>
    <s v="Si"/>
    <s v="Si"/>
    <s v="Si"/>
    <s v="No Aplica"/>
    <s v="No Aplica"/>
    <s v="Si"/>
    <s v="Si"/>
    <s v="No"/>
    <s v="Ninguna"/>
    <s v="Cumple"/>
    <s v="No"/>
    <s v="No"/>
    <s v="19/06/2024, 25/06/2024. No se observa evidencia de ejecución de la actividad de control cargada en el repositorio._x000a__x000a_03/07/2024: Teniendo en cuenta que el control es correctivo, este solo se requiere ejecutar cuando hay desviaciones derivadas de los controles preventivos, el cual no se requierió ejecutar en el periodo evaluado."/>
    <x v="1"/>
    <s v="Carlos Alberto Quiñones"/>
    <m/>
  </r>
  <r>
    <s v="INTELIGENCIA DE LA INFORMACIÓN"/>
    <x v="4"/>
    <s v="R 12"/>
    <s v="Incumplimiento en la implementación del PETI"/>
    <s v="Afectación Económica o presupuestal"/>
    <s v="Posibilidad de afectación económica en los costos de la ejecución de las actividades de la política de gobierno digital y arquitectura de TI  de la entidad por una ejecución inadecuada debido a inconsistencias presupuestales en la planeación de los proyectos PETI"/>
    <x v="25"/>
    <s v="SUBDIRECCIÓN SISTEMAS INFORMACIÓN DE TIERRAS"/>
    <s v="Subdirección Sistemas Información de Tierras Verifica la implementación del PETI a través del cuadro de mando integral del PETI  Donde revisan la información resultante de la gestión incluyendo ajustes y/o actualizaciones requeridos por adaptación, innovación o cambio de estrategia"/>
    <s v="Detectivo"/>
    <s v="Impacto"/>
    <s v="Manual"/>
    <s v="30%"/>
    <s v="Documentado"/>
    <s v="Continua"/>
    <s v="Con registro"/>
    <n v="0.2"/>
    <s v="Muy Baja"/>
    <n v="0.7"/>
    <s v="Mayor"/>
    <s v="Alto"/>
    <s v="Reducir"/>
    <s v="Si"/>
    <s v="Si"/>
    <s v="Si"/>
    <s v="Si"/>
    <s v="Si"/>
    <s v="Si"/>
    <s v="Si"/>
    <s v="Si"/>
    <s v="No Aplica"/>
    <s v="Si"/>
    <s v="No Aplica"/>
    <s v="Si"/>
    <s v="Si"/>
    <s v="20/06/2024. La acción de verificación no indica claramente las acciones que realiza dependiendo del resultado de la verificación."/>
    <s v="Cumple"/>
    <s v="Si"/>
    <s v="Si"/>
    <s v="20/06/2024. Se observó en el repositorio el cronograma de actividades junto con la evidencia de la actividad realizada; informe de gestión de información y analítica de datos."/>
    <x v="2"/>
    <s v="Carlos Alberto Quiñones"/>
    <m/>
  </r>
  <r>
    <s v="INTELIGENCIA DE LA INFORMACIÓN"/>
    <x v="4"/>
    <s v="R 12"/>
    <s v="Incumplimiento en la implementación del PETI"/>
    <s v="Afectación Económica o presupuestal"/>
    <s v="Posibilidad de afectación económica en los costos de la ejecución de las actividades de la política de gobierno digital y arquitectura de TI  de la entidad por una ejecución inadecuada debido a inconsistencias presupuestales en la planeación de los proyectos PETI"/>
    <x v="26"/>
    <s v="SUBDIRECCIÓN SISTEMAS INFORMACIÓN DE TIERRAS"/>
    <s v="Subdirección Sistemas Información de Tierras Reformula la estrategia de TI de la Entidad a través del PETI actualizado  Realizando los ajustes necesarios a los proyectos que se identificaron con incumplimiento en el seguimiento"/>
    <s v="Correctivo"/>
    <s v="Impacto"/>
    <s v="Manual"/>
    <s v="25%"/>
    <s v="Documentado"/>
    <s v="Continua"/>
    <s v="Con registro"/>
    <m/>
    <s v=""/>
    <m/>
    <s v=""/>
    <s v=""/>
    <e v="#N/A"/>
    <s v="Si"/>
    <s v="Si"/>
    <s v="Si"/>
    <s v="Si"/>
    <s v="Si"/>
    <s v="Si"/>
    <s v="Si"/>
    <s v="Si"/>
    <s v="No Aplica"/>
    <s v="No Aplica"/>
    <s v="Si"/>
    <s v="Si"/>
    <s v="No"/>
    <s v="Ninguna"/>
    <s v="Cumple"/>
    <s v="No"/>
    <s v="No"/>
    <s v="19/06/2024, 25/06/2024. No se observa evidencia de ejecución de la actividad de control cargada en el repositorio._x000a__x000a_03/07/2024: Teniendo en cuenta que el control es correctivo, este solo se requiere ejecutar cuando hay desviaciones derivadas de los controles preventivos, el cual no se requierió ejecutar en el periodo evaluado."/>
    <x v="1"/>
    <s v="Carlos Alberto Quiñones"/>
    <m/>
  </r>
  <r>
    <s v="INTELIGENCIA DE LA INFORMACIÓN"/>
    <x v="4"/>
    <s v="R 13"/>
    <s v="Definición y evolución de la arquitectura empresarial de TI que no responda a las necesidades de la entidad"/>
    <s v="Pérdida Reputacional"/>
    <s v="Posibilidad de pérdida reputacional en la imagen institucional para los usuarios dado el incumplimiento en la misión y visión, afectando la prestación de los servicios debido a un diagnóstico equivocado e incompleto de las necesidades de la entidad y su entorno"/>
    <x v="27"/>
    <s v="SUBDIRECCIÓN SISTEMAS INFORMACIÓN DE TIERRAS"/>
    <s v="Subdirección Sistemas Información de Tierras Implementa y gobierna la Arquitectura empresarial de TI definida para la ANT a través del diagnóstico o estado actual (AS IS) de TI  Verificando que se hayan realizado todas las definiciones requeridas para el establecimiento de la Arquitectura de TI para la entidad"/>
    <s v="Preventivo"/>
    <s v="Probabilidad"/>
    <s v="Manual"/>
    <s v="40%"/>
    <s v="Documentado"/>
    <s v="Continua"/>
    <s v="Con registro"/>
    <n v="0.48"/>
    <s v="Media"/>
    <n v="0.6"/>
    <s v="Moderado"/>
    <s v="Moderado"/>
    <s v="Reducir"/>
    <s v="Si"/>
    <s v="Si"/>
    <s v="Si"/>
    <s v="Si"/>
    <s v="Si"/>
    <s v="Si"/>
    <s v="Si"/>
    <s v="Si"/>
    <s v="Si"/>
    <s v="No Aplica"/>
    <s v="No Aplica"/>
    <s v="Si"/>
    <s v="Si"/>
    <s v="Ninguna"/>
    <s v="Cumple"/>
    <s v="Si"/>
    <s v="Si"/>
    <s v="26/6/2024. Se observan los documentos relacionados con la construcción de la ficha técnica para la implementación del modelo de arquitectura empresarial. "/>
    <x v="2"/>
    <s v="Carlos Alberto Quiñones"/>
    <m/>
  </r>
  <r>
    <s v="INTELIGENCIA DE LA INFORMACIÓN"/>
    <x v="4"/>
    <s v="R 13"/>
    <s v="Definición y evolución de la arquitectura empresarial de TI que no responda a las necesidades de la entidad"/>
    <s v="Pérdida Reputacional"/>
    <s v="Posibilidad de pérdida reputacional en la imagen institucional para los usuarios dado el incumplimiento en la misión y visión, afectando la prestación de los servicios debido a un diagnóstico equivocado e incompleto de las necesidades de la entidad y su entorno"/>
    <x v="28"/>
    <s v="SUBDIRECCIÓN SISTEMAS INFORMACIÓN DE TIERRAS"/>
    <s v="Subdirección Sistemas Información de Tierras Realiza seguimiento y mantenimiento de la arquitectura empresarial a través de informes de seguimiento a los ejercicios de arquitectura empresarial de TI adelantados en la entidad Verificando que se hayan aplicado los lineamientos establecidos por el MINTIC para el desarrollo de la arquitectura de TI "/>
    <s v="Detectivo"/>
    <s v="Impacto"/>
    <s v="Manual"/>
    <s v="30%"/>
    <s v="Documentado"/>
    <s v="Continua"/>
    <s v="Con registro"/>
    <n v="0.48"/>
    <s v="Media"/>
    <n v="0.42"/>
    <s v="Moderado"/>
    <s v="Moderado"/>
    <s v="Reducir"/>
    <s v="Si"/>
    <s v="Si"/>
    <s v="Si"/>
    <s v="Si"/>
    <s v="Si"/>
    <s v="Si"/>
    <s v="Si"/>
    <s v="Si"/>
    <s v="No Aplica"/>
    <s v="Si"/>
    <s v="No Aplica"/>
    <s v="Si"/>
    <s v="No"/>
    <s v="Ninguna"/>
    <s v="Cumple"/>
    <s v="No"/>
    <s v="No"/>
    <s v="19/06/2024, 25/06/2024. No se observa evidencia de ejecución de la actividad de control cargada en el repositorio._x000a_"/>
    <x v="3"/>
    <s v="Carlos Alberto Quiñones"/>
    <m/>
  </r>
  <r>
    <s v="INTELIGENCIA DE LA INFORMACIÓN"/>
    <x v="4"/>
    <s v="R 13"/>
    <s v="Definición y evolución de la arquitectura empresarial de TI que no responda a las necesidades de la entidad"/>
    <s v="Pérdida Reputacional"/>
    <s v="Posibilidad de pérdida reputacional en la imagen institucional para los usuarios dado el incumplimiento en la misión y visión, afectando la prestación de los servicios debido a un diagnóstico equivocado e incompleto de las necesidades de la entidad y su entorno"/>
    <x v="29"/>
    <s v="SUBDIRECCIÓN SISTEMAS INFORMACIÓN DE TIERRAS"/>
    <s v="Subdirección Sistemas Información de Tierras Actualiza la estrategia de TI de la Entidad a través de la actualización del PETI Ajustando la Arquitectura objetivo (TO-BE) de los dominios que no cumplieron con las necesidades de la entidad "/>
    <s v="Correctivo"/>
    <s v="Impacto"/>
    <s v="Manual"/>
    <s v="25%"/>
    <s v="Documentado"/>
    <s v="Continua"/>
    <s v="Con registro"/>
    <m/>
    <s v=""/>
    <m/>
    <s v=""/>
    <s v=""/>
    <e v="#N/A"/>
    <s v="Si"/>
    <s v="Si"/>
    <s v="Si"/>
    <s v="Si"/>
    <s v="Si"/>
    <s v="Si"/>
    <s v="Si"/>
    <s v="Si"/>
    <s v="No Aplica"/>
    <s v="No Aplica"/>
    <s v="Si"/>
    <s v="Si"/>
    <s v="No"/>
    <s v="Ninguna"/>
    <s v="Cumple"/>
    <s v="No"/>
    <s v="No"/>
    <s v="19/06/2024, 25/06/2024. No se observa evidencia de ejecución de la actividad de control cargada en el repositorio._x000a__x000a_03/07/2024: Teniendo en cuenta que el control es correctivo, este solo se requiere ejecutar cuando hay desviaciones derivadas de los controles preventivos, el cual no se requierió ejecutar en el periodo evaluado."/>
    <x v="1"/>
    <s v="Carlos Alberto Quiñones"/>
    <m/>
  </r>
  <r>
    <s v="INTELIGENCIA DE LA INFORMACIÓN"/>
    <x v="4"/>
    <s v="R 14"/>
    <s v="Incumplimiento en la implementación del Modelo de Seguridad y Privacidad  de la información de la estrategia de Gobierno Digital"/>
    <s v="Pérdida Reputacional"/>
    <s v="Posibilidad de pérdida reputacional en la imagen institucional debido a la inadecuada priorización de las tareas necesarias para planificar e implementar el componente de seguridad digital de la estrategia de gobierno digital"/>
    <x v="30"/>
    <s v="SUBDIRECCIÓN SISTEMAS INFORMACIÓN DE TIERRAS"/>
    <s v="Subdirección Sistemas Información de Tierras Verifica el cumplimiento de las Políticas de Seguridad y Privacidad INTI-Política-001 POLÍTICA GENERAL DE SEGURIDAD DE LA INFORMACIÓN, TRATAMIENTO Y PROTECCIÓN DE DATOS PERSONALES, Numeral 5,3 a través del informe de verificación anual  mediante el autodiagnóstico del MSPI dispuesto por MINTIC "/>
    <s v="Detectivo"/>
    <s v="Impacto"/>
    <s v="Manual"/>
    <s v="30%"/>
    <s v="Documentado"/>
    <s v="Continua"/>
    <s v="Con registro"/>
    <n v="1"/>
    <s v="Muy Alta"/>
    <n v="0.56000000000000005"/>
    <s v="Moderado"/>
    <s v="Alto"/>
    <s v="Reducir"/>
    <s v="Si"/>
    <s v="Si"/>
    <s v="Si"/>
    <s v="Si"/>
    <s v="Si"/>
    <s v="Si"/>
    <s v="Si"/>
    <s v="Si"/>
    <s v="No Aplica"/>
    <s v="Si"/>
    <s v="No Aplica"/>
    <s v="Si"/>
    <s v="Si"/>
    <s v="Ninguna"/>
    <s v="Cumple"/>
    <s v="Si"/>
    <s v="Si"/>
    <s v="26/6/2024. Se observa la evidencia del informe de reporte de las actividades del modelo de seguridad y privacidad de información entre enero y mayo de la vigencia. "/>
    <x v="2"/>
    <s v="Carlos Alberto Quiñones"/>
    <m/>
  </r>
  <r>
    <s v="INTELIGENCIA DE LA INFORMACIÓN"/>
    <x v="4"/>
    <s v="R 14"/>
    <s v="Incumplimiento en la implementación del Modelo de Seguridad y Privacidad  de la información de la estrategia de Gobierno Digital"/>
    <s v="Pérdida Reputacional"/>
    <s v="Posibilidad de pérdida reputacional en la imagen institucional debido a la inadecuada priorización de las tareas necesarias para planificar e implementar el componente de seguridad digital de la estrategia de gobierno digital"/>
    <x v="31"/>
    <s v="SUBDIRECCIÓN SISTEMAS INFORMACIÓN DE TIERRAS"/>
    <s v="Subdirección Sistemas Información de Tierras Actualiza el proceso de implementación del MSPI  a través del cronograma establecido para la actualización del modelo de Seguridad y Privacidad de la Información Teniendo en cuentas las prioridades identificadas con las áreas impactadas"/>
    <s v="Correctivo"/>
    <s v="Impacto"/>
    <s v="Manual"/>
    <s v="25%"/>
    <s v="Sin documentar"/>
    <s v="Continua"/>
    <s v="Con registro"/>
    <m/>
    <s v=""/>
    <m/>
    <s v=""/>
    <s v=""/>
    <e v="#N/A"/>
    <s v="Si"/>
    <s v="Si"/>
    <s v="Si"/>
    <s v="Si"/>
    <s v="Si"/>
    <s v="Si"/>
    <s v="Si"/>
    <s v="Si"/>
    <s v="No Aplica"/>
    <s v="No Aplica"/>
    <s v="Si"/>
    <s v="Si"/>
    <m/>
    <s v="Ninguna"/>
    <s v="Cumple"/>
    <s v="No"/>
    <s v="No"/>
    <s v="03/07/2024: Teniendo en cuenta que el control es correctivo, este solo se requiere ejecutar cuando hay desviaciones derivadas de los controles preventivos, el cual no se requierió ejecutar en el periodo evaluado."/>
    <x v="1"/>
    <s v="Carlos Alberto Quiñones"/>
    <s v="A continuación, se presentan por parte de la DGSOP y sus subdirecciones las siguientes respuestas/subsanaciones de las acciones de control del MdRG para que sean tenidas en cuenta:_x000a_Con respecto a los controles correctivos C.14.2, C.39.3, C.40.2, C.41.3, se solicita de manera mas cordial pasar a estado de &quot;cumple&quot; ya que este tipo de controles correctivos se activan  cuando se han materializado los riesgos asociados y como no ha sucedido no se genera reporte._x000a_Con respecto a los controles C.19.2 y C.41.2, se solicita de manera mas cordial pasar a estado de &quot;cumple&quot;, ya que se cargaron las respectivas evidencias."/>
  </r>
  <r>
    <s v="GESTIÓN DEL MODELO DE ATENCIÓN"/>
    <x v="5"/>
    <s v="R 15"/>
    <s v="Programar municipios que posteriormente presenten limitantes para su intervención"/>
    <s v="Afectación Económica o presupuestal"/>
    <s v="Posibilidad de afectación económica en los sobrecostos de la operación debido a las Inconsistencias de la información considerada para la programación de los municipios frente a la situación real del territorio"/>
    <x v="32"/>
    <s v="DIRECCIÓN DE GESTIÓN DEL ORDENAMIENTO SOCIAL DE LA PROPIEDAD"/>
    <s v="Dirección de Gestión del Ordenamiento Social de la Propiedad Aprueba el POSPR operativo a través de la resolución de aprobación de POSPR Determinando la viabilidad de la implementación del POSPR, bajo el modelo de gestión por oferta y se comunica a las dependencias misionales respectivas y entes territoriales para su conocimiento"/>
    <s v="Preventivo"/>
    <s v="Probabilidad"/>
    <s v="Manual"/>
    <s v="40%"/>
    <s v="Documentado"/>
    <s v="Continua"/>
    <s v="Con registro"/>
    <n v="0.12"/>
    <s v="Muy Baja"/>
    <n v="1"/>
    <s v="Catastrófico"/>
    <s v="Extremo"/>
    <s v="Reducir"/>
    <s v="Si"/>
    <s v="Si"/>
    <s v="Si"/>
    <s v="Si"/>
    <s v="Si"/>
    <s v="Si"/>
    <s v="Si"/>
    <s v="Si"/>
    <s v="Si"/>
    <s v="No Aplica"/>
    <s v="No Aplica"/>
    <s v="Si"/>
    <s v="Si"/>
    <s v="Ninguna"/>
    <s v="Cumple"/>
    <s v="Si"/>
    <s v="Si"/>
    <s v="26/6/2024. Se observa la Resolución del plan de ordenamiento social de mayo de la vigencia. "/>
    <x v="2"/>
    <s v="Carlos Alberto Quiñones"/>
    <m/>
  </r>
  <r>
    <s v="GESTIÓN DEL MODELO DE ATENCIÓN"/>
    <x v="5"/>
    <s v="R 15"/>
    <s v="Programar municipios que posteriormente presenten limitantes para su intervención"/>
    <s v="Afectación Económica o presupuestal"/>
    <s v="Posibilidad de afectación económica en los sobrecostos de la operación debido a las Inconsistencias de la información considerada para la programación de los municipios frente a la situación real del territorio"/>
    <x v="33"/>
    <s v="DIRECCIÓN DE GESTIÓN DEL ORDENAMIENTO SOCIAL DE LA PROPIEDAD"/>
    <s v="Dirección de Gestión del Ordenamiento Social de la Propiedad Determinan la necesidad de suspender o desprogramar la intervención en el municipio A través del Acta de la Mesa de Ordenamiento de la ANT Donde se revisa la  proposición realizada por la DGOSP, definiendo que acción se toma con relación a la desprogramación o suspensión"/>
    <s v="Correctivo"/>
    <s v="Impacto"/>
    <s v="Manual"/>
    <s v="25%"/>
    <s v="Documentado"/>
    <s v="Continua"/>
    <s v="Con registro"/>
    <m/>
    <s v=""/>
    <m/>
    <s v=""/>
    <s v=""/>
    <e v="#N/A"/>
    <s v="Si"/>
    <s v="Si"/>
    <s v="Si"/>
    <s v="Si"/>
    <s v="Si"/>
    <s v="Si"/>
    <s v="Si"/>
    <s v="Si"/>
    <s v="No Aplica"/>
    <s v="No Aplica"/>
    <s v="Si"/>
    <s v="Si"/>
    <s v="No"/>
    <s v="Ninguna"/>
    <s v="Cumple"/>
    <s v="No"/>
    <s v="No"/>
    <s v="19/06/2024, 25/06/2024. No se observa evidencia de ejecución de la actividad de control cargada en el repositorio._x000a__x000a_03/07/2024: Teniendo en cuenta que el control es correctivo, este solo se requiere ejecutar cuando hay desviaciones derivadas de los controles preventivos, el cual no se requierió ejecutar en el periodo evaluado."/>
    <x v="1"/>
    <s v="Carlos Alberto Quiñones"/>
    <m/>
  </r>
  <r>
    <s v="GESTIÓN DEL MODELO DE ATENCIÓN"/>
    <x v="6"/>
    <s v="R 16"/>
    <s v="Respuesta inoportuna a las PQRSD"/>
    <s v="Pérdida Reputacional"/>
    <s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
    <x v="34"/>
    <s v="SECRETARÍA GENERAL"/>
    <s v="Secretaría General Realiza seguimiento a la gestión y respuestas a las PQRSD a través de correos electrónicos de seguimiento informando sobre el estado de gestión de las PQRSD a cada dependencia. "/>
    <s v="Detectivo"/>
    <s v="Impacto"/>
    <s v="Manual"/>
    <s v="30%"/>
    <s v="Documentado"/>
    <s v="Continua"/>
    <s v="Con registro"/>
    <n v="1"/>
    <s v="Muy Alta"/>
    <n v="0.7"/>
    <s v="Mayor"/>
    <s v="Alto"/>
    <s v="Reducir"/>
    <s v="Si"/>
    <s v="Si"/>
    <s v="Si"/>
    <s v="Si"/>
    <s v="Si"/>
    <s v="Si"/>
    <s v="Si"/>
    <s v="Si"/>
    <s v="No Aplica"/>
    <s v="Si"/>
    <s v="No Aplica"/>
    <s v="Si"/>
    <s v="Si"/>
    <s v="Ninguna"/>
    <s v="Cumple"/>
    <s v="Si"/>
    <s v="Si"/>
    <s v="26/6/2024. Se observó la generación del seguimiento de las PQRSD de manera mensual de enero a mayo de 2024 de acuerdo con la actividad de control."/>
    <x v="2"/>
    <s v="Carlos Alberto Quiñones"/>
    <m/>
  </r>
  <r>
    <s v="GESTIÓN DEL MODELO DE ATENCIÓN"/>
    <x v="6"/>
    <s v="R 16"/>
    <s v="Respuesta inoportuna a las PQRSD"/>
    <s v="Pérdida Reputacional"/>
    <s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
    <x v="35"/>
    <s v="SECRETARÍA GENERAL"/>
    <s v="Secretaría General Valida la ejecución del plan de atención de las PQRSD a través de reporte de ORFEO  donde se evidencia la implementación del plan de atención generado por las dependencias de las PQRSD rezagadas"/>
    <s v="Detectivo"/>
    <s v="Impacto"/>
    <s v="Manual"/>
    <s v="30%"/>
    <s v="Sin documentar"/>
    <s v="Continua"/>
    <s v="Con registro"/>
    <n v="1"/>
    <s v="Muy Alta"/>
    <n v="0.49"/>
    <s v="Moderado"/>
    <s v="Alto"/>
    <s v="Reducir"/>
    <s v="Si"/>
    <s v="Si"/>
    <s v="Si"/>
    <s v="Si"/>
    <s v="Si"/>
    <s v="Si"/>
    <s v="Si"/>
    <s v="Si"/>
    <s v="No Aplica"/>
    <s v="Si"/>
    <s v="No Aplica"/>
    <s v="Si"/>
    <s v="Si"/>
    <s v="Ninguna"/>
    <s v="Cumple"/>
    <s v="Si"/>
    <s v="Si"/>
    <s v="26/6/2024. Se observa correo electrónico en donde se relaciona el seguimiento a las PQR que no cumplieron los términos para su gestión."/>
    <x v="2"/>
    <s v="Carlos Alberto Quiñones"/>
    <m/>
  </r>
  <r>
    <s v="GESTIÓN DEL MODELO DE ATENCIÓN"/>
    <x v="6"/>
    <s v="R 16"/>
    <s v="Respuesta inoportuna a las PQRSD"/>
    <s v="Pérdida Reputacional"/>
    <s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
    <x v="36"/>
    <s v="SECRETARÍA GENERAL"/>
    <s v="Secretaría General Solicita la elaboración de un plan de atención de las PQRSD pendientes de gestión a través de un correo electrónico  donde la dependencia genera una estrategia oportuna para la PQRSD rezagadas"/>
    <s v="Correctivo"/>
    <s v="Impacto"/>
    <s v="Manual"/>
    <s v="25%"/>
    <s v="Sin documentar"/>
    <s v="Continua"/>
    <s v="Con registro"/>
    <m/>
    <s v=""/>
    <m/>
    <s v=""/>
    <s v=""/>
    <e v="#N/A"/>
    <s v="Si"/>
    <s v="Si"/>
    <s v="Si"/>
    <s v="Si"/>
    <s v="Si"/>
    <s v="Si"/>
    <s v="Si"/>
    <s v="Si"/>
    <s v="No Aplica"/>
    <s v="No Aplica"/>
    <s v="Si"/>
    <s v="Si"/>
    <s v="Si"/>
    <s v="Ninguna"/>
    <s v="Cumple"/>
    <s v="Si"/>
    <s v="Si"/>
    <s v="26/6/2024. Se observa correo electrónico en donde se relaciona el seguimiento a las PQR que no cumplieron los términos para su gestión."/>
    <x v="2"/>
    <s v="Carlos Alberto Quiñones"/>
    <m/>
  </r>
  <r>
    <s v="PLANIFICACIÓN DEL ORDENAMIENTO SOCIAL DE LA PROPIEDAD"/>
    <x v="4"/>
    <s v="R 17"/>
    <s v="Expedir Acto administrativo que resuelve solicitud de inclusión en el RESO, sin la completitud del análisis dentro del proceso de valoración para determinar el cumplimiento de requisitos mínimos (omisión de validaciones en bases de datos/soportes documentales) "/>
    <s v="Pérdida Reputacional"/>
    <s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
    <x v="37"/>
    <s v="SUBDIRECCIÓN SISTEMAS INFORMACIÓN DE TIERRAS"/>
    <s v="Subdirección Sistemas Información de Tierras revisa el cumplimiento de calidad de los actos administrativos según lo establecido por RESO a través de Matrices y consolidados de verificación de calidad mediante el análisis de la información suministrada por el solicitante en el formulario FISO, al igual que la documentación adjunta, de acuerdo con los requerimientos establecidos en el Decreto 902 y la Resolución 740 de 2017 y las demás que la modifican, adicionan y o derogan"/>
    <s v="Preventivo"/>
    <s v="Probabilidad"/>
    <s v="Manual"/>
    <s v="40%"/>
    <s v="Documentado"/>
    <s v="Continua"/>
    <s v="Con registro"/>
    <n v="0.6"/>
    <s v="Media"/>
    <n v="1"/>
    <s v="Catastrófico"/>
    <s v="Extremo"/>
    <s v="Reducir"/>
    <s v="Si"/>
    <s v="Si"/>
    <s v="No"/>
    <s v="Si"/>
    <s v="Si"/>
    <s v="Si"/>
    <s v="No"/>
    <s v="Si"/>
    <s v="Si"/>
    <s v="No Aplica"/>
    <s v="No Aplica"/>
    <s v="Si"/>
    <s v="Si"/>
    <s v="La actividad no describe claramente  que pasa cuando se identifican deficiencias en la calidad de los actos administrativos. No obstante, se observa que se definió correctamente un control correctivo para atender la desviación."/>
    <s v="Oportunidad de Mejora"/>
    <s v="Si"/>
    <s v="Si"/>
    <s v="26/6/2024. Se observa el archivo con el consolidado de verificación de criterios de calidad con consultas de febrero a mayo de la vigencia de revisión. "/>
    <x v="2"/>
    <s v="Carlos Alberto Quiñones"/>
    <m/>
  </r>
  <r>
    <s v="PLANIFICACIÓN DEL ORDENAMIENTO SOCIAL DE LA PROPIEDAD"/>
    <x v="4"/>
    <s v="R 17"/>
    <s v="Expedir Acto administrativo que resuelve solicitud de inclusión en el RESO, sin la completitud del análisis dentro del proceso de valoración para determinar el cumplimiento de requisitos mínimos (omisión de validaciones en bases de datos/soportes documentales) "/>
    <s v="Pérdida Reputacional"/>
    <s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
    <x v="38"/>
    <s v="SUBDIRECCIÓN SISTEMAS INFORMACIÓN DE TIERRAS"/>
    <s v="Subdirección Sistemas Información de Tierras resuelve el recurso de reposición modificando o confirmando la decisión de la solicitud de inclusión en el RESO a través de un acto administrativo mediante un análisis de las objeciones, la revisión de la consistencia de los soportes y argumentos que se utilizaron para tomar la decisión inicial "/>
    <s v="Correctivo"/>
    <s v="Impacto"/>
    <s v="Manual"/>
    <s v="25%"/>
    <s v="Sin documentar"/>
    <s v="Continua"/>
    <s v="Con registro"/>
    <m/>
    <s v=""/>
    <m/>
    <s v=""/>
    <s v=""/>
    <e v="#N/A"/>
    <s v="Si"/>
    <s v="Si"/>
    <s v="Si"/>
    <s v="Si"/>
    <s v="Si"/>
    <s v="Si"/>
    <s v="Si"/>
    <s v="Si"/>
    <s v="No Aplica"/>
    <s v="No Aplica"/>
    <s v="Si"/>
    <s v="Si"/>
    <s v="No"/>
    <s v="Ninguna"/>
    <s v="Cumple"/>
    <s v="No"/>
    <s v="No"/>
    <s v="19/06/2024, 25/06/2024. No se observa evidencia de ejecución de la actividad de control cargada en el repositorio._x000a__x000a_03/07/2024: Teniendo en cuenta que el control es correctivo, este solo se requiere ejecutar cuando hay desviaciones derivadas de los controles preventivos, el cual no se requierió ejecutar en el periodo evaluado."/>
    <x v="1"/>
    <s v="Carlos Alberto Quiñones"/>
    <m/>
  </r>
  <r>
    <s v="PLANIFICACIÓN DEL ORDENAMIENTO SOCIAL DE LA PROPIEDAD"/>
    <x v="7"/>
    <s v="R 18"/>
    <s v="Incumplimiento en la formulación e implementación de los POSPR en los municipios programados por razones técnicas y operativas"/>
    <s v="Afectación Económica o presupuestal"/>
    <s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
    <x v="39"/>
    <s v="SUBDIRECCIÓN DE PLANEACIÓN OPERATIVA"/>
    <s v="Subdirección de Planeación Operativa Realiza monitoreo y seguimiento a la formulación, implementación y consolidación de los POSPR A través de reportes de seguimiento donde se evidencia la ejecución de las actividades y productos a desarrollar en el marco de la ruta metodológica para la formulación, implementación y consolidación de los Planes de Ordenamiento Social de la Propiedad Rural - POSPR"/>
    <s v="Preventivo"/>
    <s v="Probabilidad"/>
    <s v="Manual"/>
    <s v="40%"/>
    <s v="Documentado"/>
    <s v="Continua"/>
    <s v="Con registro"/>
    <n v="0.24"/>
    <s v="Baja"/>
    <n v="1"/>
    <s v="Catastrófico"/>
    <s v="Extremo"/>
    <s v="Reducir"/>
    <s v="Si"/>
    <s v="Si"/>
    <s v="Si"/>
    <s v="Si"/>
    <s v="Si"/>
    <s v="Si"/>
    <s v="Si"/>
    <s v="Si"/>
    <s v="Si"/>
    <s v="No Aplica"/>
    <s v="No Aplica"/>
    <s v="Si"/>
    <s v="Si"/>
    <s v="Ninguna"/>
    <s v="Cumple"/>
    <s v="Si"/>
    <s v="Si"/>
    <s v="26/6/2024. Se observan los informes de reporte de avance y seguimiento al POSPR de la vigencia de la revisión. "/>
    <x v="2"/>
    <s v="Carlos Alberto Quiñones"/>
    <m/>
  </r>
  <r>
    <s v="PLANIFICACIÓN DEL ORDENAMIENTO SOCIAL DE LA PROPIEDAD"/>
    <x v="7"/>
    <s v="R 18"/>
    <s v="Incumplimiento en la formulación e implementación de los POSPR en los municipios programados por razones técnicas y operativas"/>
    <s v="Afectación Económica o presupuestal"/>
    <s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
    <x v="40"/>
    <s v="SUBDIRECCIÓN DE PLANEACIÓN OPERATIVA"/>
    <s v="Subdirección de Planeación Operativa Actualiza Cronogramas de Operación en el municipio programado para el ajuste del desarrollo de la operación A través de actas de Comités Técnicos Operativos o de mesas técnicas  Mediante la revisión de las desviaciones en la elaboración y entrega de productos, proponiendo acciones de mejora para la corrección de estas"/>
    <s v="Correctivo"/>
    <s v="Impacto"/>
    <s v="Manual"/>
    <s v="25%"/>
    <s v="Documentado"/>
    <s v="Continua"/>
    <s v="Con registro"/>
    <m/>
    <s v=""/>
    <m/>
    <s v=""/>
    <s v=""/>
    <e v="#N/A"/>
    <s v="Si"/>
    <s v="Si"/>
    <s v="Si"/>
    <s v="Si"/>
    <s v="Si"/>
    <s v="Si"/>
    <s v="Si"/>
    <s v="Si"/>
    <s v="No Aplica"/>
    <s v="No Aplica"/>
    <s v="Si"/>
    <s v="Si"/>
    <s v="No"/>
    <s v="Ninguna"/>
    <s v="Cumple"/>
    <s v="No"/>
    <s v="No"/>
    <s v="19/06/2024, 25/06/2024. No se observa evidencia de ejecución de la actividad de control cargada en el repositorio._x000a__x000a_03/07/2024: Teniendo en cuenta que el control es correctivo, este solo se requiere ejecutar cuando hay desviaciones derivadas de los controles preventivos, el cual no se requierió ejecutar en el periodo evaluado."/>
    <x v="1"/>
    <s v="Carlos Alberto Quiñones"/>
    <m/>
  </r>
  <r>
    <s v="PLANIFICACIÓN DEL ORDENAMIENTO SOCIAL DE LA PROPIEDAD"/>
    <x v="7"/>
    <s v="R 19"/>
    <s v="Retrasos o suspensión en la formulación e implementación de POSPR en los municipios programados por condiciones de seguridad adversas a la operación"/>
    <s v="Afectación Económica o presupuestal"/>
    <s v="Posibilidad de afectación económica en sobrecostos de operación debido a las situaciones de orden público sobrevinientes, que impidan desarrollar las actividades operativas en la formulación e implementación de POSPR en los municipios programados"/>
    <x v="41"/>
    <s v="SUBDIRECCIÓN DE PLANEACIÓN OPERATIVA"/>
    <s v="Subdirección de Planeación Operativa Realiza análisis de condiciones de riesgo en asuntos de seguridad  en el marco de la ruta de Formulación e Implementación del POSPR A través de actas de reuniones e  informes en materia de seguridad  mediante el análisis de variables de condiciones de seguridad y reuniones de articulación con autoridades del sector defensa "/>
    <s v="Preventivo"/>
    <s v="Probabilidad"/>
    <s v="Manual"/>
    <s v="40%"/>
    <s v="Documentado"/>
    <s v="Continua"/>
    <s v="Con registro"/>
    <n v="0.24"/>
    <s v="Baja"/>
    <n v="1"/>
    <s v="Catastrófico"/>
    <s v="Extremo"/>
    <s v="Reducir"/>
    <s v="Si"/>
    <s v="Si"/>
    <s v="Si"/>
    <s v="Si"/>
    <s v="Si"/>
    <s v="Si"/>
    <s v="Si"/>
    <s v="Si"/>
    <s v="Si"/>
    <s v="No Aplica"/>
    <s v="No Aplica"/>
    <s v="Si"/>
    <s v="Si"/>
    <s v="Ninguna"/>
    <s v="Cumple"/>
    <s v="Si"/>
    <s v="Si"/>
    <s v="26/6/2024. Se observa el informe de seguridad y contexto de la vigencia de revisión, y los soportes de las reuniones de marzo a mayo de 2024. "/>
    <x v="2"/>
    <s v="Carlos Alberto Quiñones"/>
    <m/>
  </r>
  <r>
    <s v="PLANIFICACIÓN DEL ORDENAMIENTO SOCIAL DE LA PROPIEDAD"/>
    <x v="7"/>
    <s v="R 19"/>
    <s v="Retrasos o suspensión en la formulación e implementación de POSPR en los municipios programados por condiciones de seguridad adversas a la operación"/>
    <s v="Afectación Económica o presupuestal"/>
    <s v="Posibilidad de afectación económica en sobrecostos de operación debido a las situaciones de orden público sobrevinientes, que impidan desarrollar las actividades operativas en la formulación e implementación de POSPR en los municipios programados"/>
    <x v="42"/>
    <s v="SUBDIRECCIÓN DE PLANEACIÓN OPERATIVA"/>
    <s v="Subdirección de Planeación Operativa Revisa que los POSPR operativos contengan el capitulo de las recomendaciones de viabilización para la implementación como insumo para la toma de decisiones a través del POSPR operativo  Mediante la revisión de este documento, el cual debe tener el capitulo No 4 &quot;recomendaciones para la implementación de POSPR&quot;"/>
    <s v="Preventivo"/>
    <s v="Probabilidad"/>
    <s v="Manual"/>
    <s v="40%"/>
    <s v="Documentado"/>
    <s v="Continua"/>
    <s v="Con registro"/>
    <n v="0.14399999999999999"/>
    <s v="Muy Baja"/>
    <n v="1"/>
    <s v="Catastrófico"/>
    <s v="Extremo"/>
    <s v="Reducir"/>
    <s v="Si"/>
    <s v="Si"/>
    <s v="Si"/>
    <s v="Si"/>
    <s v="Si"/>
    <s v="Si"/>
    <s v="Si"/>
    <s v="Si"/>
    <s v="Si"/>
    <s v="No Aplica"/>
    <s v="No Aplica"/>
    <s v="Si"/>
    <s v="Si"/>
    <s v="Ninguna"/>
    <s v="Cumple"/>
    <s v="No"/>
    <s v="No"/>
    <s v="26/6/2024. Es un control preventivo, pero en la carpeta no se observa el reporte de la actividad de control_x000a__x000a_03/07/2024, En atención a la observación se procede a verificar la carpeta, en donde se observa que la evidencia fue remitida posterior a la fecha establecida, pero se procede a analizar, con lo cual se determina que, se cuenta con el soporte del informe POSPR correspondiente, con lo cual se ajusta el resutlado a &quot;cumple&quot;"/>
    <x v="2"/>
    <s v="Carlos Alberto Quiñones"/>
    <s v="A continuación, se presentan por parte de la DGSOP y sus subdirecciones las siguientes respuestas/subsanaciones de las acciones de control del MdRG para que sean tenidas en cuenta:_x000a_Con respecto a los controles correctivos C.14.2, C.39.3, C.40.2, C.41.3, se solicita de manera mas cordial pasar a estado de &quot;cumple&quot; ya que este tipo de controles correctivos se activan  cuando se han materializado los riesgos asociados y como no ha sucedido no se genera reporte._x000a_Con respecto a los controles C.19.2 y C.41.2, se solicita de manera mas cordial pasar a estado de &quot;cumple&quot;, ya que se cargaron las respectivas evidencias."/>
  </r>
  <r>
    <s v="PLANIFICACIÓN DEL ORDENAMIENTO SOCIAL DE LA PROPIEDAD"/>
    <x v="7"/>
    <s v="R 19"/>
    <s v="Retrasos o suspensión en la formulación e implementación de POSPR en los municipios programados por condiciones de seguridad adversas a la operación"/>
    <s v="Afectación Económica o presupuestal"/>
    <s v="Posibilidad de afectación económica en sobrecostos de operación debido a las situaciones de orden público sobrevinientes, que impidan desarrollar las actividades operativas en la formulación e implementación de POSPR en los municipios programados"/>
    <x v="43"/>
    <s v="SUBDIRECCIÓN DE PLANEACIÓN OPERATIVA"/>
    <s v="Subdirección de Planeación Operativa Determinan la necesidad de suspender o desprogramar la intervención en el municipio A través del Acta de la Mesa de Ordenamiento de la ANT Donde se revisa la  proposición en condiciones de seguridad realizada por la DGOSP, definiendo que acción se toma con relación a la desprogramación o suspensión"/>
    <s v="Correctivo"/>
    <s v="Impacto"/>
    <s v="Manual"/>
    <s v="25%"/>
    <s v="Documentado"/>
    <s v="Continua"/>
    <s v="Con registro"/>
    <m/>
    <s v=""/>
    <m/>
    <s v=""/>
    <s v=""/>
    <e v="#N/A"/>
    <s v="Si"/>
    <s v="Si"/>
    <s v="Si"/>
    <s v="Si"/>
    <s v="Si"/>
    <s v="Si"/>
    <s v="Si"/>
    <s v="Si"/>
    <s v="No Aplica"/>
    <s v="No Aplica"/>
    <s v="Si"/>
    <s v="Si"/>
    <s v="No"/>
    <s v="Ninguna"/>
    <s v="Cumple"/>
    <s v="No"/>
    <s v="No"/>
    <s v="19/06/2024, 25/06/2024. No se observa evidencia de ejecución de la actividad de control cargada en el repositorio._x000a__x000a_03/07/2024: Teniendo en cuenta que el control es correctivo, este solo se requiere ejecutar cuando hay desviaciones derivadas de los controles preventivos, el cual no se requierió ejecutar en el periodo evaluado."/>
    <x v="1"/>
    <s v="Carlos Alberto Quiñones"/>
    <m/>
  </r>
  <r>
    <s v="PLANIFICACIÓN DEL ORDENAMIENTO SOCIAL DE LA PROPIEDAD"/>
    <x v="7"/>
    <s v="R 20"/>
    <s v="Incumplimientos por parte de los socios estratégicos y/u operadores de catastro en la entrega de insumos / productos requeridos para la formulación e implementación de POSPR, en el marco de los convenios celebrados"/>
    <s v="Afectación Económica o presupuestal"/>
    <s v="Posibilidad de afectación económica por multa y sanción del ente regulador debido al inadecuado seguimiento a la ejecución en las actividades desarrolladas por socios estratégicos y/u operadores de catastro en la formulación e implementación de POSPR"/>
    <x v="44"/>
    <s v="SUBDIRECCIÓN DE PLANEACIÓN OPERATIVA"/>
    <s v="Subdirección de Planeación Operativa Realiza seguimiento al cumplimiento de los convenios por socios estratégicos y/ u operadores de catastro para la formulación e implementación de POSPR A través de informes de seguimiento y mesas técnicas operativas para el acompañamiento a socios estratégicos en la implementación de POSPR Mediante la revisión del avance de la información operativa y financiera frente a las metas pactadas de los convenios por socios estratégicos y/u operadores de catastro "/>
    <s v="Detectivo"/>
    <s v="Impacto"/>
    <s v="Manual"/>
    <s v="30%"/>
    <s v="Documentado"/>
    <s v="Continua"/>
    <s v="Con registro"/>
    <n v="0.6"/>
    <s v="Media"/>
    <n v="0.7"/>
    <s v="Mayor"/>
    <s v="Alto"/>
    <s v="Reducir"/>
    <s v="Si"/>
    <s v="Si"/>
    <s v="Si"/>
    <s v="Si"/>
    <s v="Si"/>
    <s v="Si"/>
    <s v="Si"/>
    <s v="Si"/>
    <s v="No Aplica"/>
    <s v="Si"/>
    <s v="No Aplica"/>
    <s v="Si"/>
    <s v="Si"/>
    <s v="Ninguna"/>
    <s v="Cumple"/>
    <s v="Si"/>
    <s v="Si"/>
    <s v="26/6/2024. Se observan informes y actas de seguimiento al cumplimiento de convenios operativa y financiera desde enero de la vigencia evaluada. "/>
    <x v="2"/>
    <s v="Carlos Alberto Quiñones"/>
    <m/>
  </r>
  <r>
    <s v="PLANIFICACIÓN DEL ORDENAMIENTO SOCIAL DE LA PROPIEDAD"/>
    <x v="7"/>
    <s v="R 20"/>
    <s v="Incumplimientos por parte de los socios estratégicos y/u operadores de catastro en la entrega de insumos / productos requeridos para la formulación e implementación de POSPR, en el marco de los convenios celebrados"/>
    <s v="Afectación Económica o presupuestal"/>
    <s v="Posibilidad de afectación económica por multa y sanción del ente regulador debido al inadecuado seguimiento a la ejecución en las actividades desarrolladas por socios estratégicos y/u operadores de catastro en la formulación e implementación de POSPR"/>
    <x v="45"/>
    <s v="SUBDIRECCIÓN DE PLANEACIÓN OPERATIVA"/>
    <s v="Subdirección de Planeación Operativa Actualiza Cronogramas de Operación en el municipio programado A través de informes de seguimiento o mesas técnicas operativas para el acompañamiento a socios estratégicos en la implementación de POSPR Mediante la revisión del avance de la información operativa y financiera frente a las metas pactadas de los convenios por socios estratégicos y/u operadores de catastro "/>
    <s v="Correctivo"/>
    <s v="Impacto"/>
    <s v="Manual"/>
    <s v="25%"/>
    <s v="Documentado"/>
    <s v="Continua"/>
    <s v="Con registro"/>
    <m/>
    <s v=""/>
    <m/>
    <s v=""/>
    <s v=""/>
    <e v="#N/A"/>
    <s v="Si"/>
    <s v="Si"/>
    <s v="Si"/>
    <s v="Si"/>
    <s v="Si"/>
    <s v="Si"/>
    <s v="Si"/>
    <s v="Si"/>
    <s v="No Aplica"/>
    <s v="No Aplica"/>
    <s v="Si"/>
    <s v="Si"/>
    <s v="No"/>
    <s v="Ninguna"/>
    <s v="Cumple"/>
    <s v="No"/>
    <s v="No"/>
    <s v="19/06/2024, 25/06/2024. No se observa evidencia de ejecución de la actividad de control cargada en el repositorio._x000a__x000a_03/07/2024: Teniendo en cuenta que el control es correctivo, este solo se requiere ejecutar cuando hay desviaciones derivadas de los controles preventivos, el cual no se requierió ejecutar en el periodo evaluado."/>
    <x v="1"/>
    <s v="Carlos Alberto Quiñones"/>
    <m/>
  </r>
  <r>
    <s v="SEGURIDAD JURÍDICA SOBRE LA TITULARIDAD DE LA TIERRA Y LOS TERRITORIOS"/>
    <x v="8"/>
    <s v="R 21"/>
    <s v="Tomar decisiones incorrectas en los procesos agrarios y la formalización de la propiedad privada rural (zonas no focalizadas)"/>
    <s v="Pérdida Reputacional"/>
    <s v="Posibilidad de pérdida reputacional en la credibilidad institucional por la decisión generada erradamente en el acto administrativo para las zonas no focalizadas"/>
    <x v="46"/>
    <s v="SUBDIRECCIÓN DE PROCESOS AGRARIOS Y GESTIÓN JURÍDICA"/>
    <s v="Subdirección de Procesos Agrarios y Gestión Jurídica revisa los actos administrativos de los procesos agrarios en zonas no focalizadas antes de ser suscritos por parte del Subdirector a través del listado de los actos administrativos donde consta la revisión indicando el número de expediente y el número del acto administrativo que está en los sistemas de información de la ANT"/>
    <s v="Preventivo"/>
    <s v="Probabilidad"/>
    <s v="Manual"/>
    <s v="40%"/>
    <s v="Documentado"/>
    <s v="Continua"/>
    <s v="Con registro"/>
    <n v="0.6"/>
    <s v="Media"/>
    <n v="0.8"/>
    <s v="Mayor"/>
    <s v="Alto"/>
    <s v="Reducir"/>
    <s v="Si"/>
    <s v="Si"/>
    <s v="Si"/>
    <s v="Si"/>
    <s v="Si"/>
    <s v="Si"/>
    <s v="Si"/>
    <s v="Si"/>
    <s v="Si"/>
    <s v="No Aplica"/>
    <s v="No Aplica"/>
    <s v="Si"/>
    <s v="Si"/>
    <s v="Ninguna"/>
    <s v="Cumple"/>
    <s v="Si"/>
    <s v="Si"/>
    <s v="26/6/2024. Se observan los soportes de marzo a mayo de acuerdo a lo indicado en el cronograma."/>
    <x v="2"/>
    <s v="Carlos Alberto Quiñones"/>
    <m/>
  </r>
  <r>
    <s v="SEGURIDAD JURÍDICA SOBRE LA TITULARIDAD DE LA TIERRA Y LOS TERRITORIOS"/>
    <x v="8"/>
    <s v="R 21"/>
    <s v="Tomar decisiones incorrectas en los procesos agrarios y la formalización de la propiedad privada rural (zonas no focalizadas)"/>
    <s v="Pérdida Reputacional"/>
    <s v="Posibilidad de pérdida reputacional en la credibilidad institucional por la decisión generada erradamente en el acto administrativo para las zonas no focalizadas"/>
    <x v="47"/>
    <s v="SUBDIRECCIÓN DE PROCESOS AGRARIOS Y GESTIÓN JURÍDICA"/>
    <s v="Subdirección de Procesos Agrarios y Gestión Jurídica profiere un nuevo acto administrativo corrigiendo las inconsistencias del proceso agrario en zonas no focalizadas a través del listado de los actos administrativos que corrigen las inconsistencias corrigiendo la decisión tomada mediante un nuevo acto administrativo, cada vez que se presente un acto administrativo con decisión errónea"/>
    <s v="Correctivo"/>
    <s v="Impacto"/>
    <s v="Manual"/>
    <s v="25%"/>
    <s v="Sin documentar"/>
    <s v="Continua"/>
    <s v="Con registro"/>
    <m/>
    <s v=""/>
    <m/>
    <s v=""/>
    <s v=""/>
    <e v="#N/A"/>
    <s v="Si"/>
    <s v="Si"/>
    <s v="Si"/>
    <s v="Si"/>
    <s v="Si"/>
    <s v="Si"/>
    <s v="Si"/>
    <s v="Si"/>
    <s v="No Aplica"/>
    <s v="No Aplica"/>
    <s v="Si"/>
    <s v="Si"/>
    <s v="No"/>
    <s v="Ninguna"/>
    <s v="Cumple"/>
    <s v="No"/>
    <s v="No"/>
    <s v="19/06/2024, 25/06/2024. No se observa evidencia de ejecución de la actividad de control cargada en el repositorio._x000a__x000a_03/07/2024: Teniendo en cuenta que el control es correctivo, este solo se requiere ejecutar cuando hay desviaciones derivadas de los controles preventivos, el cual no se requierió ejecutar en el periodo evaluado."/>
    <x v="1"/>
    <s v="Carlos Alberto Quiñones"/>
    <m/>
  </r>
  <r>
    <s v="SEGURIDAD JURÍDICA SOBRE LA TITULARIDAD DE LA TIERRA Y LOS TERRITORIOS"/>
    <x v="8"/>
    <s v="R 22"/>
    <s v="Tomar decisiones incorrectas en los procesos agrarios y la formalización de la propiedad privada rural (zonas focalizadas)"/>
    <s v="Pérdida Reputacional"/>
    <s v="Posibilidad de pérdida reputacional en la credibilidad institucional por la decisión generada erradamente en el acto administrativo para las zonas focalizadas y formalización de la propiedad privada rural"/>
    <x v="48"/>
    <s v="SUBDIRECCIÓN DE SEGURIDAD JURÍDICA"/>
    <s v="Subdirección de Seguridad Jurídica revisa los actos administrativos de los procesos agrarios en zonas focalizadas y formalización de la propiedad privada rural antes de ser suscritos por parte del Subdirector a través del listado de los actos administrativos donde consta la revisión indicando el número de expediente y el número del acto administrativo que está en los sistemas de información de la ANT"/>
    <s v="Preventivo"/>
    <s v="Probabilidad"/>
    <s v="Manual"/>
    <s v="40%"/>
    <s v="Documentado"/>
    <s v="Continua"/>
    <s v="Con registro"/>
    <n v="0.6"/>
    <s v="Media"/>
    <n v="0.8"/>
    <s v="Mayor"/>
    <s v="Alto"/>
    <s v="Reducir"/>
    <s v="Si"/>
    <s v="Si"/>
    <s v="Si"/>
    <s v="Si"/>
    <s v="Si"/>
    <s v="Si"/>
    <s v="Si"/>
    <s v="Si"/>
    <s v="Si"/>
    <s v="No Aplica"/>
    <s v="No Aplica"/>
    <s v="Si"/>
    <s v="Si"/>
    <s v="Ninguna"/>
    <s v="Cumple"/>
    <s v="Si"/>
    <s v="Si"/>
    <s v="26/6/2024. Se observan los archivos de marzo y abril de acuerdo con el cronograma de actividades. "/>
    <x v="2"/>
    <s v="Carlos Alberto Quiñones"/>
    <m/>
  </r>
  <r>
    <s v="SEGURIDAD JURÍDICA SOBRE LA TITULARIDAD DE LA TIERRA Y LOS TERRITORIOS"/>
    <x v="8"/>
    <s v="R 22"/>
    <s v="Tomar decisiones incorrectas en los procesos agrarios y la formalización de la propiedad privada rural (zonas focalizadas)"/>
    <s v="Pérdida Reputacional"/>
    <s v="Posibilidad de pérdida reputacional en la credibilidad institucional por la decisión generada erradamente en el acto administrativo para las zonas focalizadas y formalización de la propiedad privada rural"/>
    <x v="49"/>
    <s v="SUBDIRECCIÓN DE SEGURIDAD JURÍDICA"/>
    <s v="Subdirección de Seguridad Jurídica profiere un nuevo acto administrativo corrigiendo las inconsistencias del proceso agrario en zonas focalizadas y formalización de la propiedad privada rural a través del listado de los actos administrativos que corrigen las inconsistencias corrigiendo la decisión tomada mediante un nuevo acto administrativo, cada vez que se presente un acto administrativo con decisión errónea"/>
    <s v="Correctivo"/>
    <s v="Impacto"/>
    <s v="Manual"/>
    <s v="25%"/>
    <s v="Sin documentar"/>
    <s v="Continua"/>
    <s v="Con registro"/>
    <m/>
    <s v=""/>
    <m/>
    <s v=""/>
    <s v=""/>
    <e v="#N/A"/>
    <s v="Si"/>
    <s v="Si"/>
    <s v="Si"/>
    <s v="Si"/>
    <s v="Si"/>
    <s v="Si"/>
    <s v="Si"/>
    <s v="Si"/>
    <s v="No Aplica"/>
    <s v="No Aplica"/>
    <s v="Si"/>
    <s v="Si"/>
    <s v="No"/>
    <s v="Ninguna"/>
    <s v="Cumple"/>
    <s v="No"/>
    <s v="No"/>
    <s v="19/06/2024, 25/06/2024. No se observa evidencia de ejecución de la actividad de control cargada en el repositorio._x000a__x000a_03/07/2024: Teniendo en cuenta que el control es correctivo, este solo se requiere ejecutar cuando hay desviaciones derivadas de los controles preventivos, el cual no se requierió ejecutar en el periodo evaluado."/>
    <x v="1"/>
    <s v="Carlos Alberto Quiñones"/>
    <m/>
  </r>
  <r>
    <s v="SEGURIDAD JURÍDICA SOBRE LA TITULARIDAD DE LA TIERRA Y LOS TERRITORIOS"/>
    <x v="8"/>
    <s v="R 23"/>
    <s v="Incumplimiento de términos para dar respuesta a las nuevas solicitudes de recursos, de decisiones finales de procesos agrarios y formalización de la propiedad privada rural"/>
    <s v="Pérdida Reputacional"/>
    <s v="Posibilidad de pérdida reputacional en la credibilidad institucional por el incumpliendo de los términos para resolver un recurso"/>
    <x v="50"/>
    <s v="SUBDIRECCIÓN DE PROCESOS AGRARIOS Y GESTIÓN JURÍDICA"/>
    <s v="Subdirección de Procesos Agrarios y Gestión Jurídica reporta los actos administrativos expedidos que resuelven recursos solicitados a las decisiones finales de procesos agrarios en zonas no focalizadas. a través del listado de los actos administrativos que resuelven los recursos interpuestos donde consta el número de expediente y el número del acto administrativo que está en los sistemas de información de la ANT"/>
    <s v="Preventivo"/>
    <s v="Probabilidad"/>
    <s v="Manual"/>
    <s v="40%"/>
    <s v="Documentado"/>
    <s v="Continua"/>
    <s v="Con registro"/>
    <n v="0.36"/>
    <s v="Baja"/>
    <n v="1"/>
    <s v="Catastrófico"/>
    <s v="Extremo"/>
    <s v="Reducir"/>
    <s v="Si"/>
    <s v="Si"/>
    <s v="Si"/>
    <s v="Si"/>
    <s v="Si"/>
    <s v="Si"/>
    <s v="Si"/>
    <s v="Si"/>
    <s v="Si"/>
    <s v="Parcialmente"/>
    <s v="No Aplica"/>
    <s v="Si"/>
    <s v="Si"/>
    <s v="Analizar si al reportar los casos identificados pueda ser detectivo en lugar de preventivo"/>
    <s v="Cumple"/>
    <s v="Si"/>
    <s v="Si"/>
    <s v="26/6/2024. Se observan los soportes de los listados en Excel de los meses del alcance. "/>
    <x v="2"/>
    <s v="Carlos Alberto Quiñones"/>
    <m/>
  </r>
  <r>
    <s v="SEGURIDAD JURÍDICA SOBRE LA TITULARIDAD DE LA TIERRA Y LOS TERRITORIOS"/>
    <x v="8"/>
    <s v="R 23"/>
    <s v="Incumplimiento de términos para dar respuesta a las nuevas solicitudes de recursos, de decisiones finales de procesos agrarios y formalización de la propiedad privada rural"/>
    <s v="Pérdida Reputacional"/>
    <s v="Posibilidad de pérdida reputacional en la credibilidad institucional por el incumpliendo de los términos para resolver un recurso"/>
    <x v="51"/>
    <s v="SUBDIRECCIÓN DE SEGURIDAD JURÍDICA"/>
    <s v="Subdirección de Seguridad Jurídica reporta los actos administrativos expedidos que resuelven recursos solicitados a las decisiones finales de procesos agrarios en zonas focalizadas y formalización de la propiedad privada rural. a través del listado de los actos administrativos que resuelven los recursos interpuestos donde consta el número de expediente y el número del acto administrativo que está en los sistemas de información de la ANT"/>
    <s v="Preventivo"/>
    <s v="Probabilidad"/>
    <s v="Manual"/>
    <s v="40%"/>
    <s v="Documentado"/>
    <s v="Continua"/>
    <s v="Con registro"/>
    <n v="0.216"/>
    <s v="Baja"/>
    <n v="1"/>
    <s v="Catastrófico"/>
    <s v="Extremo"/>
    <s v="Reducir"/>
    <s v="Si"/>
    <s v="Si"/>
    <s v="Si"/>
    <s v="Si"/>
    <s v="Si"/>
    <s v="Si"/>
    <s v="Si"/>
    <s v="Si"/>
    <s v="Si"/>
    <s v="Parcialmente"/>
    <s v="No Aplica"/>
    <s v="Si"/>
    <s v="Si"/>
    <s v="Analizar si al reportar los casos identificados pueda ser detectivo en lugar de preventivo"/>
    <s v="Cumple"/>
    <s v="Si"/>
    <s v="Si"/>
    <s v="26/6/2024. Se observan los soportes de los listados en Excel de los meses del alcance. "/>
    <x v="2"/>
    <s v="Carlos Alberto Quiñones"/>
    <m/>
  </r>
  <r>
    <s v="SEGURIDAD JURÍDICA SOBRE LA TITULARIDAD DE LA TIERRA Y LOS TERRITORIOS"/>
    <x v="8"/>
    <s v="R 23"/>
    <s v="Incumplimiento de términos para dar respuesta a las nuevas solicitudes de recursos, de decisiones finales de procesos agrarios y formalización de la propiedad privada rural"/>
    <s v="Pérdida Reputacional"/>
    <s v="Posibilidad de pérdida reputacional en la credibilidad institucional por el incumpliendo de los términos para resolver un recurso"/>
    <x v="52"/>
    <s v="SUBDIRECCIÓN DE PROCESOS AGRARIOS Y GESTIÓN JURÍDICA"/>
    <s v="Subdirección de Procesos Agrarios y Gestión Jurídica contesta inmediatamente el recurso solicitado de procesos agrarios en zonas no focalizadas. a través del listado de los actos administrativos que resuelven los recursos interpuestos profiriendo el acto administrativo y comunicarlo a las partes interesadas"/>
    <s v="Correctivo"/>
    <s v="Impacto"/>
    <s v="Manual"/>
    <s v="25%"/>
    <s v="Documentado"/>
    <s v="Continua"/>
    <s v="Con registro"/>
    <m/>
    <s v=""/>
    <m/>
    <s v=""/>
    <s v=""/>
    <e v="#N/A"/>
    <s v="Si"/>
    <s v="Si"/>
    <s v="Si"/>
    <s v="Si"/>
    <s v="Si"/>
    <s v="Si"/>
    <s v="Si"/>
    <s v="Si"/>
    <s v="No Aplica"/>
    <s v="No Aplica"/>
    <s v="Si"/>
    <s v="Si"/>
    <s v="No"/>
    <s v="Ninguna"/>
    <s v="Cumple"/>
    <s v="No"/>
    <s v="No"/>
    <s v="19/06/2024, 25/06/2024. No se observa evidencia de ejecución de la actividad de control cargada en el repositorio._x000a__x000a_03/07/2024: Teniendo en cuenta que el control es correctivo, este solo se requiere ejecutar cuando hay desviaciones derivadas de los controles preventivos, el cual no se requierió ejecutar en el periodo evaluado."/>
    <x v="1"/>
    <s v="Carlos Alberto Quiñones"/>
    <m/>
  </r>
  <r>
    <s v="SEGURIDAD JURÍDICA SOBRE LA TITULARIDAD DE LA TIERRA Y LOS TERRITORIOS"/>
    <x v="8"/>
    <s v="R 23"/>
    <s v="Incumplimiento de términos para dar respuesta a las nuevas solicitudes de recursos, de decisiones finales de procesos agrarios y formalización de la propiedad privada rural"/>
    <s v="Pérdida Reputacional"/>
    <s v="Posibilidad de pérdida reputacional en la credibilidad institucional por el incumpliendo de los términos para resolver un recurso"/>
    <x v="53"/>
    <s v="SUBDIRECCIÓN DE PROCESOS AGRARIOS Y GESTIÓN JURÍDICA"/>
    <s v="Subdirección de Seguridad Jurídica contesta inmediatamente recurso solicitado de procesos agrarios en zonas focalizadas y formalización de la propiedad privada rural. a través del listado de los actos administrativos que resuelven los recursos interpuestos profiriendo el acto administrativo y comunicarlo a las partes interesadas"/>
    <s v="Correctivo"/>
    <s v="Impacto"/>
    <s v="Manual"/>
    <s v="25%"/>
    <s v="Documentado"/>
    <s v="Continua"/>
    <s v="Con registro"/>
    <m/>
    <s v=""/>
    <m/>
    <s v=""/>
    <s v=""/>
    <e v="#N/A"/>
    <s v="Si"/>
    <s v="Si"/>
    <s v="Si"/>
    <s v="Si"/>
    <s v="Si"/>
    <s v="Si"/>
    <s v="Si"/>
    <s v="Si"/>
    <s v="No Aplica"/>
    <s v="No Aplica"/>
    <s v="Si"/>
    <s v="Si"/>
    <s v="No"/>
    <s v="Ninguna"/>
    <s v="Cumple"/>
    <s v="No"/>
    <s v="No"/>
    <s v="19/06/2024, 25/06/2024. No se observa evidencia de ejecución de la actividad de control cargada en el repositorio._x000a__x000a_03/07/2024: Teniendo en cuenta que el control es correctivo, este solo se requiere ejecutar cuando hay desviaciones derivadas de los controles preventivos, el cual no se requierió ejecutar en el periodo evaluado."/>
    <x v="1"/>
    <s v="Carlos Alberto Quiñones"/>
    <m/>
  </r>
  <r>
    <s v="SEGURIDAD JURÍDICA SOBRE LA TITULARIDAD DE LA TIERRA Y LOS TERRITORIOS"/>
    <x v="8"/>
    <s v="R 24"/>
    <s v="Realizar el reparto de una solicitud a dos o más, diferentes dependencias"/>
    <s v="Pérdida Reputacional"/>
    <s v="Posibilidad de pérdida reputacional en la credibilidad institucional por falta de bases de datos unificadas y estandarizadas como única matriz de control y seguimiento a respuestas"/>
    <x v="54"/>
    <s v="GESTOR DOCUMENTAL DE LA SUBDIRECCIÓN DE PROCESOS AGRARIOS Y GESTIÓN JURÍDICA"/>
    <s v="Gestor documental de la Subdirección de Procesos Agrarios y Gestión Jurídica verifica que la solicitud de procesos agrarios en zonas no focalizadas no contenga expediente creado en el Orfeo a través del listado de creación de expedientes en Orfeo realizar la verificación con diferentes variables (numero, nombre del predio, folio de matrícula, entre otros) en Orfeo, para identificar que el expediente no se encuentre creado"/>
    <s v="Preventivo"/>
    <s v="Probabilidad"/>
    <s v="Manual"/>
    <s v="40%"/>
    <s v="Sin documentar"/>
    <s v="Continua"/>
    <s v="Con registro"/>
    <n v="0.36"/>
    <s v="Baja"/>
    <n v="0.6"/>
    <s v="Moderado"/>
    <s v="Moderado"/>
    <s v="Reducir"/>
    <s v="Si"/>
    <s v="Si"/>
    <s v="Si"/>
    <s v="Si"/>
    <s v="Si"/>
    <s v="Si"/>
    <s v="Si"/>
    <s v="Si"/>
    <s v="Si"/>
    <s v="No Aplica"/>
    <s v="No Aplica"/>
    <s v="Si"/>
    <s v="Si"/>
    <s v="Ninguna"/>
    <s v="Cumple"/>
    <s v="Si"/>
    <s v="Si"/>
    <s v="26/6/2024. Se observa listado en Excel con los datos de los expedientes creados para los meses del alcance de la revisión. "/>
    <x v="2"/>
    <s v="Carlos Alberto Quiñones"/>
    <m/>
  </r>
  <r>
    <s v="SEGURIDAD JURÍDICA SOBRE LA TITULARIDAD DE LA TIERRA Y LOS TERRITORIOS"/>
    <x v="8"/>
    <s v="R 24"/>
    <s v="Realizar el reparto de una solicitud a dos o más, diferentes dependencias"/>
    <s v="Pérdida Reputacional"/>
    <s v="Posibilidad de pérdida reputacional en la credibilidad institucional por falta de bases de datos unificadas y estandarizadas como única matriz de control y seguimiento a respuestas"/>
    <x v="55"/>
    <s v="GESTOR DOCUMENTAL DE LA SUBDIRECCIÓN DE SEGURIDAD JURÍDICA"/>
    <s v="Gestor documental de la Subdirección de Seguridad Jurídica verifica que la solicitud de procesos agrarios en zonas focalizadas y formalización de la propiedad privada rural no contenga expediente creado en el Orfeo a través del listado de creación de expedientes en Orfeo realizar la verificación con diferentes variables (numero, nombre del predio, folio de matrícula, entre otros) en Orfeo, para identificar que el expediente no se encuentre creado"/>
    <s v="Preventivo"/>
    <s v="Probabilidad"/>
    <s v="Manual"/>
    <s v="40%"/>
    <s v="Documentado"/>
    <s v="Continua"/>
    <s v="Con registro"/>
    <n v="0.216"/>
    <s v="Baja"/>
    <n v="0.6"/>
    <s v="Moderado"/>
    <s v="Moderado"/>
    <s v="Reducir"/>
    <s v="Si"/>
    <s v="Si"/>
    <s v="Si"/>
    <s v="Si"/>
    <s v="Si"/>
    <s v="Si"/>
    <s v="Si"/>
    <s v="Si"/>
    <s v="Si"/>
    <s v="No Aplica"/>
    <s v="No Aplica"/>
    <s v="Si"/>
    <s v="Si"/>
    <s v="Ninguna"/>
    <s v="Cumple"/>
    <s v="Si"/>
    <s v="Si"/>
    <s v="26/6/2024. Se observa listado en Excel con los datos de los expedientes creados para los meses del alcance de la revisión. "/>
    <x v="2"/>
    <s v="Carlos Alberto Quiñones"/>
    <m/>
  </r>
  <r>
    <s v="SEGURIDAD JURÍDICA SOBRE LA TITULARIDAD DE LA TIERRA Y LOS TERRITORIOS"/>
    <x v="8"/>
    <s v="R 24"/>
    <s v="Realizar el reparto de una solicitud a dos o más, diferentes dependencias"/>
    <s v="Pérdida Reputacional"/>
    <s v="Posibilidad de pérdida reputacional en la credibilidad institucional por falta de bases de datos unificadas y estandarizadas como única matriz de control y seguimiento a respuestas"/>
    <x v="56"/>
    <s v="SUBDIRECCIÓN DE PROCESOS AGRARIOS Y GESTIÓN JURÍDICA"/>
    <s v="Subdirección de Procesos Agrarios y Gestión Jurídica unifica las respuestas para el mismo número de radicado en Orfeo para los procesos agrarios en zonas no focalizadas a través del listado de creación de expedientes en Orfeo realizar la unificación de las respuestas en el sistema Orfeo"/>
    <s v="Correctivo"/>
    <s v="Impacto"/>
    <s v="Manual"/>
    <s v="25%"/>
    <s v="Sin documentar"/>
    <s v="Continua"/>
    <s v="Con registro"/>
    <m/>
    <s v=""/>
    <m/>
    <s v=""/>
    <s v=""/>
    <e v="#N/A"/>
    <s v="Si"/>
    <s v="Si"/>
    <s v="Si"/>
    <s v="Si"/>
    <s v="Si"/>
    <s v="Si"/>
    <s v="Si"/>
    <s v="Si"/>
    <s v="No Aplica"/>
    <s v="No Aplica"/>
    <s v="Si"/>
    <s v="Si"/>
    <s v="No"/>
    <s v="Ninguna"/>
    <s v="Cumple"/>
    <s v="No"/>
    <s v="No"/>
    <s v="19/06/2024, 25/06/2024. No se observa evidencia de ejecución de la actividad de control cargada en el repositorio._x000a__x000a_03/07/2024: Teniendo en cuenta que el control es correctivo, este solo se requiere ejecutar cuando hay desviaciones derivadas de los controles preventivos, el cual no se requierió ejecutar en el periodo evaluado."/>
    <x v="1"/>
    <s v="Carlos Alberto Quiñones"/>
    <m/>
  </r>
  <r>
    <s v="SEGURIDAD JURÍDICA SOBRE LA TITULARIDAD DE LA TIERRA Y LOS TERRITORIOS"/>
    <x v="8"/>
    <s v="R 24"/>
    <s v="Realizar el reparto de una solicitud a dos o más, diferentes dependencias"/>
    <s v="Pérdida Reputacional"/>
    <s v="Posibilidad de pérdida reputacional en la credibilidad institucional por falta de bases de datos unificadas y estandarizadas como única matriz de control y seguimiento a respuestas"/>
    <x v="56"/>
    <s v="SUBDIRECCIÓN DE SEGURIDAD JURÍDICA"/>
    <s v="Subdirección de Seguridad Jurídica unifica las respuestas para el mismo número de radicado en Orfeo para los procesos agrarios en zonas focalizadas y formalización de la propiedad privada rural a través del listado de creación de expedientes en Orfeo realizar la unificación de las respuestas en el sistema Orfeo"/>
    <s v="Correctivo"/>
    <s v="Impacto"/>
    <s v="Manual"/>
    <s v="25%"/>
    <s v="Sin documentar"/>
    <s v="Continua"/>
    <s v="Con registro"/>
    <m/>
    <s v=""/>
    <m/>
    <s v=""/>
    <s v=""/>
    <e v="#N/A"/>
    <s v="Si"/>
    <s v="Si"/>
    <s v="Si"/>
    <s v="Si"/>
    <s v="Si"/>
    <s v="Si"/>
    <s v="Si"/>
    <s v="Si"/>
    <s v="No Aplica"/>
    <s v="No Aplica"/>
    <s v="Si"/>
    <s v="Si"/>
    <s v="No"/>
    <s v="26/06/2024. Se observó que el control tiene una definición adecuada cumpliendo con los lineamientos de la Guia de Gestión del Riesgo V6"/>
    <s v="Cumple"/>
    <s v="No"/>
    <s v="No"/>
    <s v="correctivo. Posiblemente no se requirió ejecutar la actividad en el periodo evaluado."/>
    <x v="2"/>
    <s v="Juan David Baquero"/>
    <m/>
  </r>
  <r>
    <s v="ACCESO A LA PROPIEDAD DE LA TIERRA Y LOS TERRITORIOS"/>
    <x v="9"/>
    <s v="R 25"/>
    <s v="Incumplimiento por parte de los proveedores de servicios e insumos de las Iniciativas Cofinanciadas"/>
    <s v="Afectación Económica o presupuestal"/>
    <s v="Posibilidad de afectación económica  presentando incrementos en los costos por la suspensión de la iniciativa cofinanciada debido a la falta de verificación de la capacidad operativa de los proveedores en la región"/>
    <x v="57"/>
    <s v="EQUIPO DE INICIATIVAS COMUNITARIAS DAE"/>
    <s v="El equipo de Iniciativas Comunitarias DAE realiza seguimiento y acompañamiento a través del diligenciamiento de las formas INTI-F-008 FORMA ACTA DE REUNIÓN e INTI-F-009 FORMA LISTADO DE ASISTENCIA mediante la práctica de la visita para el seguimiento a la implementación de la Iniciativa Comunitaria"/>
    <s v="Detectivo"/>
    <s v="Impacto"/>
    <s v="Manual"/>
    <s v="30%"/>
    <s v="Documentado"/>
    <s v="Continua"/>
    <s v="Con registro"/>
    <n v="0.4"/>
    <s v="Baja"/>
    <n v="0.7"/>
    <s v="Mayor"/>
    <s v="Alto"/>
    <s v="Reducir"/>
    <s v="Si"/>
    <s v="Si"/>
    <s v="Si"/>
    <s v="Si"/>
    <s v="Si"/>
    <s v="No"/>
    <s v="Si"/>
    <s v="Si"/>
    <s v="No Aplica"/>
    <s v="Si"/>
    <s v="No Aplica"/>
    <s v="Si"/>
    <s v="Si"/>
    <s v="26/06/2024. Se observó que el control tiene una definición adecuada cumpliendo con los lineamientos de la Guía de Gestión del Riesgo V6"/>
    <s v="Cumple"/>
    <s v="Si"/>
    <s v="Si"/>
    <s v="21/06/2024. Se observó en el repositorio las evidencia de la actividad realizada."/>
    <x v="2"/>
    <s v="Juan David Baquero"/>
    <m/>
  </r>
  <r>
    <s v="ACCESO A LA PROPIEDAD DE LA TIERRA Y LOS TERRITORIOS"/>
    <x v="9"/>
    <s v="R 25"/>
    <s v="Incumplimiento por parte de los proveedores de servicios e insumos de las Iniciativas Cofinanciadas"/>
    <s v="Afectación Económica o presupuestal"/>
    <s v="Posibilidad de afectación económica  presentando incrementos en los costos por la suspensión de la iniciativa cofinanciada debido a la falta de verificación de la capacidad operativa de los proveedores en la región"/>
    <x v="58"/>
    <s v="EQUIPO DE INICIATIVAS COMUNITARIAS DAE"/>
    <s v="El equipo de Iniciativas Comunitarias DAE actualiza el documento de la iniciativa a través del diligenciamiento de las formas INTI-F-008 FORMA ACTA DE REUNIÓN e INTI-F-009 FORMA LISTADO DE ASISTENCIA donde se presenta las novedades y observaciones y se analiza las nuevas directrices para el cumplimiento por parte de los proveedores hacia la comunidad"/>
    <s v="Correctivo"/>
    <s v="Impacto"/>
    <s v="Manual"/>
    <s v="25%"/>
    <s v="Documentado"/>
    <s v="Continua"/>
    <s v="Con registro"/>
    <m/>
    <s v=""/>
    <m/>
    <s v=""/>
    <s v=""/>
    <e v="#N/A"/>
    <s v="Si"/>
    <s v="Si"/>
    <s v="Si"/>
    <s v="Si"/>
    <s v="Si"/>
    <s v="No"/>
    <s v="Si"/>
    <s v="Si"/>
    <s v="No Aplica"/>
    <s v="No Aplica"/>
    <s v="Si"/>
    <s v="Si"/>
    <s v="Si"/>
    <s v="26/06/2024. Se observó que el control tiene una definición adecuada cumpliendo con los lineamientos de la Guía de Gestión del Riesgo V6"/>
    <s v="Cumple"/>
    <s v="Si"/>
    <s v="Si"/>
    <s v="21/06/2024. Se observó en el repositorio las evidencia de la actividad realizada."/>
    <x v="2"/>
    <s v="Juan David Baquero"/>
    <m/>
  </r>
  <r>
    <s v="ACCESO A LA PROPIEDAD DE LA TIERRA Y LOS TERRITORIOS"/>
    <x v="9"/>
    <s v="R 25"/>
    <s v="Incumplimiento por parte de los proveedores de servicios e insumos de las Iniciativas Cofinanciadas"/>
    <s v="Afectación Económica o presupuestal"/>
    <s v="Posibilidad de afectación económica  presentando incrementos en los costos por la suspensión de la iniciativa cofinanciada debido a la falta de verificación de la capacidad operativa de los proveedores en la región"/>
    <x v="59"/>
    <s v=""/>
    <m/>
    <m/>
    <s v=""/>
    <m/>
    <s v=""/>
    <m/>
    <m/>
    <m/>
    <s v=""/>
    <s v=""/>
    <s v=""/>
    <s v=""/>
    <s v=""/>
    <e v="#N/A"/>
    <s v="Si"/>
    <s v="Si"/>
    <s v="Si"/>
    <s v="Si"/>
    <s v="Si"/>
    <s v="No"/>
    <s v="Si"/>
    <s v="Si"/>
    <s v="No Aplica"/>
    <s v="No Aplica"/>
    <s v="No Aplica"/>
    <s v="No"/>
    <s v="No"/>
    <s v="26/06/2024. Se observó que el control tiene una definición adecuada cumpliendo con los lineamientos de la Guía de Gestión del Riesgo V6"/>
    <s v="Cumple"/>
    <s v="No"/>
    <s v="No"/>
    <s v="21/06/2024. No existe definición del control, solo está su numeración"/>
    <x v="4"/>
    <s v="Juan David Baquero"/>
    <s v="La evidencia correspondiente se encuentra en el link https://agenciadetierras-my.sharepoint.com/personal/planeacionant_ant_gov_co/_layouts/15/onedrive.aspx?id=%2Fpersonal%2Fplaneacionant%5Fant%5Fgov%5Fco%2FDocuments%2FESIG%202024%2FRIESGOS%20DE%20GESTI%C3%93N%202024%2F2%2E%20MISIONALES%2F4%2E%20Direcci%C3%B3n%20de%20Asuntos%20%C3%89tnicos%20%2D%20Riesgos%20de%20Gesti%C3%B3n%2FMUESTRA%20SOPORTE%20DE%20ACTIVIDADES%20CONTROL%20%28PARA%20OCI%29&amp;ct=1720014222388&amp;or=OWA%2DNT%2DMail&amp;cid=8717d962%2D6198%2D94be%2Df8ad%2D0616eecc3848&amp;ga=1"/>
  </r>
  <r>
    <s v="ACCESO A LA PROPIEDAD DE LA TIERRA Y LOS TERRITORIOS"/>
    <x v="10"/>
    <s v="R 26"/>
    <s v="Interrupción del proceso de compra directa de un predio y/o mejora"/>
    <s v="Afectación Económica o presupuestal"/>
    <s v="Posibilidad de afectación económica  en los incrementos de los costos por el desarrollo del procedimiento y/o el cumplimiento a Fallos judiciales debido a falta de articulación entre los diversos actores que inciden en el procedimiento de compra directa de un predio y/o mejora"/>
    <x v="60"/>
    <s v="EQUIPO DE ADQUISICIONES DE PREDIOS Y/O MEJORAS DAE"/>
    <s v="El equipo de Adquisiciones de predios y/o mejoras DAE verifica la oferta voluntaria de predio a través del diligenciamiento de la forma ACCTI-F-021 FORMA OFERTA VOLUNTARIA DE PREDIOS donde se revisa los requisitos para la oferta voluntaria de los propietarios hacia la ANT"/>
    <s v="Preventivo"/>
    <s v="Probabilidad"/>
    <s v="Manual"/>
    <s v="40%"/>
    <s v="Documentado"/>
    <s v="Continua"/>
    <s v="Con registro"/>
    <n v="0.36"/>
    <s v="Baja"/>
    <n v="1"/>
    <s v="Catastrófico"/>
    <s v="Extremo"/>
    <s v="Reducir"/>
    <s v="Si"/>
    <s v="Si"/>
    <s v="Si"/>
    <s v="Si"/>
    <s v="Si"/>
    <s v="No"/>
    <s v="Si"/>
    <s v="Si"/>
    <s v="Si"/>
    <s v="No Aplica"/>
    <s v="No Aplica"/>
    <s v="Si"/>
    <s v="Si"/>
    <s v="26/06/2024. Se observó que el control tiene una definición adecuada cumpliendo con los lineamientos de la Guía de Gestión del Riesgo V6"/>
    <s v="Cumple"/>
    <s v="Si"/>
    <s v="Si"/>
    <s v="21/06/2024. Se observó en el repositorio la evidencia de la actividad realizada. "/>
    <x v="2"/>
    <s v="Juan David Baquero"/>
    <m/>
  </r>
  <r>
    <s v="ACCESO A LA PROPIEDAD DE LA TIERRA Y LOS TERRITORIOS"/>
    <x v="10"/>
    <s v="R 26"/>
    <s v="Interrupción del proceso de compra directa de un predio y/o mejora"/>
    <s v="Afectación Económica o presupuestal"/>
    <s v="Posibilidad de afectación económica  en los incrementos de los costos por el desarrollo del procedimiento y/o el cumplimiento a Fallos judiciales debido a falta de articulación entre los diversos actores que inciden en el procedimiento de compra directa de un predio y/o mejora"/>
    <x v="61"/>
    <s v="EQUIPO COMPRA DE PREDIOS"/>
    <s v="El equipo compra de predios verifica la documentación para solicitar visita técnica a través del diligenciamiento de la forma:_x000a_ACCTI-F-020 FORMA LISTA DE CHEQUEO donde se revisa el cumplimiento de todos los requisitos documentos aportados para la compra del predio y los relacionados a la comunidad que se va a beneficiar"/>
    <s v="Preventivo"/>
    <s v="Probabilidad"/>
    <s v="Manual"/>
    <s v="40%"/>
    <s v="Documentado"/>
    <s v="Continua"/>
    <s v="Con registro"/>
    <n v="0.216"/>
    <s v="Baja"/>
    <n v="1"/>
    <s v="Catastrófico"/>
    <s v="Extremo"/>
    <s v="Reducir"/>
    <s v="Si"/>
    <s v="Si"/>
    <s v="Si"/>
    <s v="Si"/>
    <s v="Si"/>
    <s v="No"/>
    <s v="Si"/>
    <s v="Si"/>
    <s v="Si"/>
    <s v="No Aplica"/>
    <s v="No Aplica"/>
    <s v="Si"/>
    <s v="No"/>
    <s v="26/06/2024. Se observó que el control tiene una definición adecuada cumpliendo con los lineamientos de la Guía de Gestión del Riesgo V6"/>
    <s v="Cumple"/>
    <s v="No"/>
    <s v="No"/>
    <s v="21/06/2024. No se observó en el repositorio las evidencia de la actividad realizada. 4/7/2024 Teniendo en cuenta las observaciones por la dependencia, se observó que fueeron cargadas las evidencias el dia 3/7/2024, se modifica el estado de la ejecución de la actividad a Cumple"/>
    <x v="2"/>
    <s v="Juan David Baquero"/>
    <s v="La evidencia correspondiente se encuentra en el link https://agenciadetierras-my.sharepoint.com/personal/planeacionant_ant_gov_co/_layouts/15/onedrive.aspx?id=%2Fpersonal%2Fplaneacionant%5Fant%5Fgov%5Fco%2FDocuments%2FESIG%202024%2FRIESGOS%20DE%20GESTI%C3%93N%202024%2F2%2E%20MISIONALES%2F4%2E%20Direcci%C3%B3n%20de%20Asuntos%20%C3%89tnicos%20%2D%20Riesgos%20de%20Gesti%C3%B3n%2FMUESTRA%20SOPORTE%20DE%20ACTIVIDADES%20CONTROL%20%28PARA%20OCI%29&amp;ct=1720014222388&amp;or=OWA%2DNT%2DMail&amp;cid=8717d962%2D6198%2D94be%2Df8ad%2D0616eecc3848&amp;ga=1"/>
  </r>
  <r>
    <s v="ACCESO A LA PROPIEDAD DE LA TIERRA Y LOS TERRITORIOS"/>
    <x v="10"/>
    <s v="R 26"/>
    <s v="Interrupción del proceso de compra directa de un predio y/o mejora"/>
    <s v="Afectación Económica o presupuestal"/>
    <s v="Posibilidad de afectación económica  en los incrementos de los costos por el desarrollo del procedimiento y/o el cumplimiento a Fallos judiciales debido a falta de articulación entre los diversos actores que inciden en el procedimiento de compra directa de un predio y/o mejora"/>
    <x v="62"/>
    <s v="EQUIPO COMPRA DE PREDIOS"/>
    <s v="El equipo compra de predios requiere a través de oficio radicado en el sistema de gestión documental ORFEO remitido al propietario del predio, la solicitud de los documentos faltantes para la oferta voluntaria del predio"/>
    <s v="Correctivo"/>
    <s v="Impacto"/>
    <s v="Manual"/>
    <s v="25%"/>
    <s v="Documentado"/>
    <s v="Continua"/>
    <s v="Con registro"/>
    <m/>
    <s v=""/>
    <m/>
    <s v=""/>
    <s v=""/>
    <e v="#N/A"/>
    <s v="Si"/>
    <s v="Si"/>
    <s v="Si"/>
    <s v="Si"/>
    <s v="Si"/>
    <s v="No"/>
    <s v="Si"/>
    <s v="Si"/>
    <s v="No Aplica"/>
    <s v="No Aplica"/>
    <s v="Si"/>
    <s v="Si"/>
    <s v="No"/>
    <s v="26/06/2024. Se observó que el control tiene una definición adecuada cumpliendo con los lineamientos de la Guía de Gestión del Riesgo V6"/>
    <s v="Cumple"/>
    <s v="No"/>
    <s v="No"/>
    <s v="21/06/2024. No se observó en el repositorio las evidencia de la actividad realizada.  4/7/2024 Teniendo en cuenta las observaciones por la dependencia, se observó que fueeron cargadas las evidencias el dia 3/7/2024, se modifica el estado de la ejecución de la actividad a Cumple"/>
    <x v="2"/>
    <s v="Juan David Baquero"/>
    <s v="La evidencia correspondiente se encuentra en el link https://agenciadetierras-my.sharepoint.com/personal/planeacionant_ant_gov_co/_layouts/15/onedrive.aspx?id=%2Fpersonal%2Fplaneacionant%5Fant%5Fgov%5Fco%2FDocuments%2FESIG%202024%2FRIESGOS%20DE%20GESTI%C3%93N%202024%2F2%2E%20MISIONALES%2F4%2E%20Direcci%C3%B3n%20de%20Asuntos%20%C3%89tnicos%20%2D%20Riesgos%20de%20Gesti%C3%B3n%2FMUESTRA%20SOPORTE%20DE%20ACTIVIDADES%20CONTROL%20%28PARA%20OCI%29&amp;ct=1720014222388&amp;or=OWA%2DNT%2DMail&amp;cid=8717d962%2D6198%2D94be%2Df8ad%2D0616eecc3848&amp;ga=1"/>
  </r>
  <r>
    <s v="ACCESO A LA PROPIEDAD DE LA TIERRA Y LOS TERRITORIOS"/>
    <x v="11"/>
    <s v="R 27"/>
    <s v="Falta de unificación en la información reportada"/>
    <s v="Pérdida Reputacional"/>
    <s v="Posibilidad de Pérdida Reputacional por reporte de información imprecisa y variada debido a las diferentes archivos de datos para almacenamiento de la información y las distintas fuentes finales para el envío de la información"/>
    <x v="63"/>
    <s v="EQUIPO SISTEMAS DE INFORMACIÓN DAE"/>
    <s v="El equipo Sistemas de Información DAE realiza seguimiento mensual a la cantidad de requerimientos allegados de comunidades étnicas a través de un reporte en Excel donde se estipula la cantidad de requerimientos de acuerdo a cada uno de los procedimientos a cargo de la DAE"/>
    <s v="Detectivo"/>
    <s v="Impacto"/>
    <s v="Manual"/>
    <s v="30%"/>
    <s v="Sin documentar"/>
    <s v="Continua"/>
    <s v="Con registro"/>
    <n v="0.4"/>
    <s v="Baja"/>
    <n v="0.42"/>
    <s v="Moderado"/>
    <s v="Moderado"/>
    <s v="Reducir"/>
    <s v="Si"/>
    <s v="Si"/>
    <s v="Si"/>
    <s v="Si"/>
    <s v="Si"/>
    <s v="No"/>
    <s v="Si"/>
    <s v="Si"/>
    <s v="No Aplica"/>
    <s v="Si"/>
    <s v="No Aplica"/>
    <s v="Si"/>
    <s v="No"/>
    <s v="26/06/2024. Se observó que el control tiene una definición adecuada cumpliendo con los lineamientos de la Guía de Gestión del Riesgo V6"/>
    <s v="Cumple"/>
    <s v="Si"/>
    <s v="Si"/>
    <s v="21/06/2024. Se observó en el repositorio la evidencia de la actividad realizada. "/>
    <x v="2"/>
    <s v="Juan David Baquero"/>
    <m/>
  </r>
  <r>
    <s v="ACCESO A LA PROPIEDAD DE LA TIERRA Y LOS TERRITORIOS"/>
    <x v="11"/>
    <s v="R 27"/>
    <s v="Falta de unificación en la información reportada"/>
    <s v="Pérdida Reputacional"/>
    <s v="Posibilidad de Pérdida Reputacional por reporte de información imprecisa y variada debido a las diferentes archivos de datos para almacenamiento de la información y las distintas fuentes finales para el envío de la información"/>
    <x v="64"/>
    <s v="EQUIPO SISTEMAS DE INFORMACIÓN DAE"/>
    <s v="El equipo Sistemas de Información DAE actualiza la información que entregan los diferentes equipos de trabajo de la DAE a través de correo electrónico donde se reporta la información que se validó y debe modificar datos"/>
    <s v="Correctivo"/>
    <s v="Impacto"/>
    <s v="Manual"/>
    <s v="25%"/>
    <s v="Sin documentar"/>
    <s v="Continua"/>
    <s v="Con registro"/>
    <m/>
    <s v=""/>
    <m/>
    <s v=""/>
    <s v=""/>
    <e v="#N/A"/>
    <s v="Si"/>
    <s v="Si"/>
    <s v="Si"/>
    <s v="Si"/>
    <s v="Si"/>
    <s v="No"/>
    <s v="Si"/>
    <s v="Si"/>
    <s v="No Aplica"/>
    <s v="No Aplica"/>
    <s v="Si"/>
    <s v="Si"/>
    <s v="No"/>
    <s v="26/06/2024. Se observó que el control tiene una definición adecuada cumpliendo con los lineamientos de la Guía de Gestión del Riesgo V6"/>
    <s v="Cumple"/>
    <s v="No"/>
    <s v="No"/>
    <s v="21/06/2024. No se observó en el repositorio las evidencia de la actividad realizada.4/7/2024 Teniendo en cuenta as observaciones por la dependencia, se observó que fue cargadas las evidencias el dia 3/7/2024, se  modifica el estado de la ejecución de la activiadad a Cumple"/>
    <x v="2"/>
    <s v="Juan David Baquero"/>
    <s v="La evidencia correspondiente se encuentra en el link https://agenciadetierras-my.sharepoint.com/personal/planeacionant_ant_gov_co/_layouts/15/onedrive.aspx?id=%2Fpersonal%2Fplaneacionant%5Fant%5Fgov%5Fco%2FDocuments%2FESIG%202024%2FRIESGOS%20DE%20GESTI%C3%93N%202024%2F2%2E%20MISIONALES%2F4%2E%20Direcci%C3%B3n%20de%20Asuntos%20%C3%89tnicos%20%2D%20Riesgos%20de%20Gesti%C3%B3n%2FMUESTRA%20SOPORTE%20DE%20ACTIVIDADES%20CONTROL%20%28PARA%20OCI%29&amp;ct=1720014222388&amp;or=OWA%2DNT%2DMail&amp;cid=8717d962%2D6198%2D94be%2Df8ad%2D0616eecc3848&amp;ga=1"/>
  </r>
  <r>
    <s v="ACCESO A LA PROPIEDAD DE LA TIERRA Y LOS TERRITORIOS"/>
    <x v="11"/>
    <s v="R 28"/>
    <s v="Demora en la revisión de las diferentes peticiones presentadas por las comunidades étnicas a cargo de la DAE"/>
    <s v="Pérdida Reputacional"/>
    <s v="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étnicas cargo de la DAE_x000a_"/>
    <x v="65"/>
    <s v="EQUIPO SISTEMAS DE INFORMACIÓN DAE"/>
    <s v="El equipo Sistemas de Información DAE registra los requerimientos realizados a las comunidades étnicas a través del Archivo Base de Datos DAE  para llevar un control al cumplimiento en los requisitos mínimos establecidos dentro los tiempo requeridos"/>
    <s v="Preventivo"/>
    <s v="Probabilidad"/>
    <s v="Manual"/>
    <s v="40%"/>
    <s v="Documentado"/>
    <s v="Continua"/>
    <s v="Con registro"/>
    <n v="0.36"/>
    <s v="Baja"/>
    <n v="1"/>
    <s v="Catastrófico"/>
    <s v="Extremo"/>
    <s v="Reducir"/>
    <s v="Si"/>
    <s v="Si"/>
    <s v="Si"/>
    <s v="Si"/>
    <s v="Si"/>
    <s v="No"/>
    <s v="Si"/>
    <s v="Si"/>
    <s v="Si"/>
    <s v="No Aplica"/>
    <s v="No Aplica"/>
    <s v="Si"/>
    <s v="Si"/>
    <s v="26/06/2024. Se observó que el control tiene una definición adecuada cumpliendo con los lineamientos de la Guía de Gestión del Riesgo V6"/>
    <s v="Cumple"/>
    <s v="Si"/>
    <s v="Si"/>
    <s v="21/06/2024. Se observó en el repositorio la evidencia de la actividad realizada. "/>
    <x v="2"/>
    <s v="Juan David Baquero"/>
    <m/>
  </r>
  <r>
    <s v="ACCESO A LA PROPIEDAD DE LA TIERRA Y LOS TERRITORIOS"/>
    <x v="11"/>
    <s v="R 28"/>
    <s v="Demora en la revisión de las diferentes peticiones presentadas por las comunidades étnicas a cargo de la DAE"/>
    <s v="Pérdida Reputacional"/>
    <s v="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étnicas cargo de la DAE_x000a_"/>
    <x v="66"/>
    <s v="EQUIPO SISTEMAS DE INFORMACIÓN DAE"/>
    <s v="El equipo Sistemas de Información DAE reitera el requerimiento a la comunidad a través de ORFEO donde se recuerda el cumplimiento de requisitos para continuar el procedimiento requerido por la comunidad étnica"/>
    <s v="Correctivo"/>
    <s v="Impacto"/>
    <s v="Manual"/>
    <s v="25%"/>
    <s v="Documentado"/>
    <s v="Continua"/>
    <s v="Con registro"/>
    <m/>
    <s v=""/>
    <m/>
    <s v=""/>
    <s v=""/>
    <e v="#N/A"/>
    <s v="Si"/>
    <s v="Si"/>
    <s v="Si"/>
    <s v="Si"/>
    <s v="Si"/>
    <s v="No"/>
    <s v="Si"/>
    <s v="Si"/>
    <s v="No Aplica"/>
    <s v="No Aplica"/>
    <s v="Si"/>
    <s v="Si"/>
    <s v="Si"/>
    <s v="26/06/2024. Se observó que el control tiene una definición adecuada cumpliendo con los lineamientos de la Guía de Gestión del Riesgo V6"/>
    <s v="Cumple"/>
    <s v="Si"/>
    <s v="Si"/>
    <s v="21/06/2024. Se observó en el repositorio la evidencia de la actividad realizada. "/>
    <x v="2"/>
    <s v="Juan David Baquero"/>
    <m/>
  </r>
  <r>
    <s v="ACCESO A LA PROPIEDAD DE LA TIERRA Y LOS TERRITORIOS"/>
    <x v="12"/>
    <s v="R 29"/>
    <s v="Incumplimiento  de adquisición de predios en el marco de Políticas del Gobierno"/>
    <s v="Pérdida Reputacional"/>
    <s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
    <x v="67"/>
    <s v="DIRECCIÓN DE ACCESO A TIERRAS"/>
    <s v="Dirección de Acceso a Tierras reduce la posibilidad de avanzar en procesos de compra dirigidos a predios cuyas ofertas no sean viables para la entidad._x000a_ a través del diligenciamiento de la forma ACCTI-F-021 FORMA OFERTA VOLUNTARIA DE PREDIOS - ACCTI-F-020 FORMA LISTA DE CHEQUEO donde se registra el cumplimiento de aspectos obligatorios de la información de la oferta voluntaria"/>
    <s v="Preventivo"/>
    <s v="Probabilidad"/>
    <s v="Manual"/>
    <s v="40%"/>
    <s v="Documentado"/>
    <s v="Continua"/>
    <s v="Con registro"/>
    <n v="0.48"/>
    <s v="Media"/>
    <n v="1"/>
    <s v="Catastrófico"/>
    <s v="Extremo"/>
    <s v="Reducir"/>
    <s v="Si"/>
    <s v="Si"/>
    <s v="Si"/>
    <s v="Si"/>
    <s v="Si"/>
    <s v="No"/>
    <s v="Si"/>
    <s v="Si"/>
    <s v="Si"/>
    <s v="No Aplica"/>
    <s v="No Aplica"/>
    <s v="Si"/>
    <s v="Si"/>
    <s v="26/06/2024. Se observó que el control tiene una definición adecuada cumpliendo con los lineamientos de la Guía de Gestión del Riesgo V6"/>
    <s v="Cumple"/>
    <s v="Si"/>
    <s v="Si"/>
    <s v="21/06/2024. Se observó en el repositorio la evidencia de la actividad realizada. "/>
    <x v="2"/>
    <s v="Juan David Baquero"/>
    <s v="Sin observación"/>
  </r>
  <r>
    <s v="ACCESO A LA PROPIEDAD DE LA TIERRA Y LOS TERRITORIOS"/>
    <x v="12"/>
    <s v="R 29"/>
    <s v="Incumplimiento  de adquisición de predios en el marco de Políticas del Gobierno"/>
    <s v="Pérdida Reputacional"/>
    <s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
    <x v="68"/>
    <s v="DIRECCIÓN DE ACCESO A TIERRAS"/>
    <s v="Dirección de Acceso a Tierras reduce la posibilidad de avanzar en procesos de compra dirigidos a predios que no cumplan requisitos técnicos. a través del diligenciamiento de la forma ACCTI-F-022 donde se realiza un estudio complementario de títulos, confrontando la información del expediente con la obtenida en la visita técnica."/>
    <s v="Preventivo"/>
    <s v="Probabilidad"/>
    <s v="Manual"/>
    <s v="40%"/>
    <s v="Documentado"/>
    <s v="Continua"/>
    <s v="Con registro"/>
    <n v="0.28799999999999998"/>
    <s v="Baja"/>
    <n v="1"/>
    <s v="Catastrófico"/>
    <s v="Extremo"/>
    <s v="Reducir"/>
    <s v="Si"/>
    <s v="Si"/>
    <s v="Si"/>
    <s v="Si"/>
    <s v="Si"/>
    <s v="No"/>
    <s v="Si"/>
    <s v="Si"/>
    <s v="Si"/>
    <s v="No Aplica"/>
    <s v="No Aplica"/>
    <s v="Si"/>
    <s v="No"/>
    <s v="26/06/2024. Se observó que el control tiene una definición adecuada cumpliendo con los lineamientos de la Guía de Gestión del Riesgo V6"/>
    <s v="Cumple"/>
    <s v="No"/>
    <s v="No"/>
    <s v="21/06/2024. No se observó en el repositorio las evidencia de la actividad realizada. 4/7/2024 Teniendo en cuenta las observaciones por la dependencia, se modifica el estado de la ejecución de la ctividad a Oportunidad de Mejora"/>
    <x v="5"/>
    <s v="Juan David Baquero"/>
    <s v="Se anota en la matriz de reporte&quot;No se envía soporte, debido a que está en desuso y ha sido eliminado del procedimiento. En coordinación con la Oficina de Planeación se adelantará la actualización del riesgo y solicitar su aprobación al Comité Institucional Coordinador de Control Interno - CICCI o el Comité de Gestión de la Agencia.&quot;._x000a_Debido a que hasta tanto no se actualice la matriz de riesgos, no es poible aportar documentación que no se está usando por los procesos."/>
  </r>
  <r>
    <s v="ACCESO A LA PROPIEDAD DE LA TIERRA Y LOS TERRITORIOS"/>
    <x v="12"/>
    <s v="R 29"/>
    <s v="Incumplimiento  de adquisición de predios en el marco de Políticas del Gobierno"/>
    <s v="Pérdida Reputacional"/>
    <s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
    <x v="69"/>
    <s v="DIRECCIÓN DE ACCESO A TIERRAS"/>
    <s v="Dirección de Acceso a Tierras subsana los requisitos de predios cuyas ofertas no son viables y/o que no cumplen con los requisitos técnicos  a través de gestiones ante la Oficina de Planeación de la ANT y de ser necesario frente al ministerio de Hacienda, solicitando la ampliación presupuestal, y/o estudiando la posibilidad de adquisición de predios aledaños que cumplan las expectativas de los compromisos adquiridos soportando con los expedientes incluyendo, la documentación pertinente."/>
    <s v="Correctivo"/>
    <s v="Impacto"/>
    <s v="Manual"/>
    <s v="25%"/>
    <s v="Documentado"/>
    <s v="Continua"/>
    <s v="Con registro"/>
    <m/>
    <s v=""/>
    <m/>
    <s v=""/>
    <s v=""/>
    <e v="#N/A"/>
    <s v="Si"/>
    <s v="Si"/>
    <s v="Si"/>
    <s v="Si"/>
    <s v="Si"/>
    <s v="No"/>
    <s v="Si"/>
    <s v="Si"/>
    <s v="No Aplica"/>
    <s v="No Aplica"/>
    <s v="Si"/>
    <s v="Si"/>
    <s v="No"/>
    <s v="26/06/2024. Se observó que el control tiene una definición adecuada cumpliendo con los lineamientos de la Guía de Gestión del Riesgo V6"/>
    <s v="Cumple"/>
    <s v="No"/>
    <s v="No"/>
    <s v="21/06/2024. No se observó en el repositorio las evidencia de la actividad realizada.4/7/2024 Teniendo en cuenta as observaciones por la dependencia, se  modifica el estado de la ejecución de la activiadad a No requerido en el periodo"/>
    <x v="1"/>
    <s v="Juan David Baquero"/>
    <s v="Actividad de control correctiva._x000a_Cuando se formuló el plan de mejoramiento, en la matriz actualmente usada, se incluyeron acciones correctivas para ser ejecutadas en el momento que desde el proceso se presentaran desvíos en su ejecución, materializando un riesgo identificado. Debido a que desde el proceso no se ha presentado el desvío identificado, no se activa la actividad de control correctiva."/>
  </r>
  <r>
    <s v="ACCESO A LA PROPIEDAD DE LA TIERRA Y LOS TERRITORIOS"/>
    <x v="13"/>
    <s v="R 30"/>
    <s v="Materializar un subsidio que no cumpla con los requisitos establecidos"/>
    <s v="Afectación Económica o presupuestal"/>
    <s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
    <x v="70"/>
    <s v="SUBDIRECCIÓN DE ACCESO A TIERRAS EN ZONAS FOCALIZADAS"/>
    <s v="Subdirección de Acceso a Tierras en Zonas Focalizadas verifica las condiciones (del aspirante y su cónyuge o compañero(a)) bajo las cuales se realizaron las adjudicaciones, al uno por ciento (1%) trimestralmente del Subsidio -SIRA-, conforme a los artículos 8 y 9 del Acuerdo 005 de 2016 y/o a lo establecido en cumplimiento al fallo judicial. a través del acta de verificación y sus anexos donde se consulta la forma solicitud de inscripción única, los documentos soporte allegados por el postulante y las bases de datos como: DIAN, Policía Nacional, SISBÉN, RUV, RUES, Procuraduría General de la Nación, Contraloría General de la República, ANT- Histórico, CNSC y/o SIGEP y las demás que se consideren necesarias"/>
    <s v="Preventivo"/>
    <s v="Probabilidad"/>
    <s v="Manual"/>
    <s v="40%"/>
    <s v="Documentado"/>
    <s v="Aleatoria"/>
    <s v="Con registro"/>
    <n v="0.36"/>
    <s v="Baja"/>
    <n v="1"/>
    <s v="Catastrófico"/>
    <s v="Extremo"/>
    <s v="Reducir"/>
    <s v="Si"/>
    <s v="Si"/>
    <s v="Si"/>
    <s v="Si"/>
    <s v="Si"/>
    <s v="No"/>
    <s v="Si"/>
    <s v="Si"/>
    <s v="Si"/>
    <s v="No Aplica"/>
    <s v="No Aplica"/>
    <s v="Parcialmente"/>
    <s v="No"/>
    <s v="26/06/2024. Se observó que el control tiene una definición adecuada cumpliendo con los lineamientos de la Guía de Gestión del Riesgo V6"/>
    <s v="Cumple"/>
    <s v="No"/>
    <s v="No"/>
    <s v="21/06/2024. No se observó en el repositorio las evidencia de la actividad realizada. 4/7/2024 Tteniendo en cuenta las observaciones por la dependencia se observó que las evidencias fueron cargadas el dia 28/6/2024 , se modifica el estado de ejecución de a actividad a Cumple"/>
    <x v="2"/>
    <s v="Juan David Baquero"/>
    <s v="Se anexa evidencia a marzo de 2024"/>
  </r>
  <r>
    <s v="ACCESO A LA PROPIEDAD DE LA TIERRA Y LOS TERRITORIOS"/>
    <x v="13"/>
    <s v="R 30"/>
    <s v="Materializar un subsidio que no cumpla con los requisitos establecidos"/>
    <s v="Afectación Económica o presupuestal"/>
    <s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
    <x v="71"/>
    <s v="SUBDIRECCIÓN DE ACCESO A TIERRAS EN ZONAS FOCALIZADAS"/>
    <s v="Subdirección de Acceso a Tierras en Zonas Focalizadas verifica el uno por ciento (1%) de los predios con postulaciones activas trimestralmente a través del acta de verificación y sus anexos donde se validan los requisitos jurídicos, técnicos y ambientales de acuerdo con lo descrito en el procedimiento MATERIALIZACIÓN DEL SUBSIDIO – ADQUISICIÓN DEL PREDIO ACCTI-P-016, vigente"/>
    <s v="Preventivo"/>
    <s v="Probabilidad"/>
    <s v="Manual"/>
    <s v="40%"/>
    <s v="Documentado"/>
    <s v="Aleatoria"/>
    <s v="Con registro"/>
    <n v="0.216"/>
    <s v="Baja"/>
    <n v="1"/>
    <s v="Catastrófico"/>
    <s v="Extremo"/>
    <s v="Reducir"/>
    <s v="Si"/>
    <s v="Si"/>
    <s v="Si"/>
    <s v="Si"/>
    <s v="Si"/>
    <s v="No"/>
    <s v="Si"/>
    <s v="Si"/>
    <s v="Si"/>
    <s v="No Aplica"/>
    <s v="No Aplica"/>
    <s v="Parcialmente"/>
    <s v="Si"/>
    <s v="26/06/2024. Se observó que el control tiene una definición adecuada cumpliendo con los lineamientos de la Guía de Gestión del Riesgo V6"/>
    <s v="Cumple"/>
    <s v="Si"/>
    <s v="Si"/>
    <s v="21/06/2024. Se observó en el repositorio la evidencia de la actividad realizada. "/>
    <x v="2"/>
    <s v="Juan David Baquero"/>
    <s v="Sin observación"/>
  </r>
  <r>
    <s v="ACCESO A LA PROPIEDAD DE LA TIERRA Y LOS TERRITORIOS"/>
    <x v="13"/>
    <s v="R 30"/>
    <s v="Materializar un subsidio que no cumpla con los requisitos establecidos"/>
    <s v="Afectación Económica o presupuestal"/>
    <s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
    <x v="72"/>
    <s v="SUBDIRECCIÓN DE ACCESO A TIERRAS EN ZONAS FOCALIZADAS"/>
    <s v="Subdirección de Acceso a Tierras en Zonas Focalizadas valida la implementación del uno por ciento (1%) de los proyectos productivos trimestralmente a través del acta de verificación y sus anexos donde se revisa la viabilidad técnica, ambiental y financiera  de los proyectos formulados participativamente  con los beneficiarios de acuerdo a las condiciones del predio con lo descrito en el procedimiento ACCTI-P-017 MATERIALIZACIÓN DEL SUBSIDIO – PROYECTOS PRODUCTIVOS"/>
    <s v="Detectivo"/>
    <s v="Impacto"/>
    <s v="Manual"/>
    <s v="30%"/>
    <s v="Documentado"/>
    <s v="Aleatoria"/>
    <s v="Con registro"/>
    <n v="0.216"/>
    <s v="Baja"/>
    <n v="0.7"/>
    <s v="Mayor"/>
    <s v="Alto"/>
    <s v="Reducir"/>
    <s v="Si"/>
    <s v="Si"/>
    <s v="Si"/>
    <s v="Si"/>
    <s v="Si"/>
    <s v="No"/>
    <s v="Si"/>
    <s v="Si"/>
    <s v="No Aplica"/>
    <s v="Si"/>
    <s v="No Aplica"/>
    <s v="Parcialmente"/>
    <s v="No"/>
    <s v="26/06/2024. Se observó que el control tiene una definición adecuada cumpliendo con los lineamientos de la Guía de Gestión del Riesgo V6"/>
    <s v="Cumple"/>
    <s v="No"/>
    <s v="No"/>
    <s v="21/06/2024. No se observó en el repositorio las evidencia de la actividad realizada.  4/7/2024 Tteniendo en cuenta las observaciones por la dependencia se observó que las evidencias fueron cargadas el dia 28/6/2024 , se modifica el estado de ejecución de a actividad a Cumple"/>
    <x v="2"/>
    <s v="Juan David Baquero"/>
    <s v="Se anexa evidencia a marzo de 2024"/>
  </r>
  <r>
    <s v="ACCESO A LA PROPIEDAD DE LA TIERRA Y LOS TERRITORIOS"/>
    <x v="13"/>
    <s v="R 30"/>
    <s v="Materializar un subsidio que no cumpla con los requisitos establecidos"/>
    <s v="Afectación Económica o presupuestal"/>
    <s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
    <x v="73"/>
    <s v="SUBDIRECCIÓN DE ACCESO A TIERRAS EN ZONAS FOCALIZADAS"/>
    <s v="Subdirección de Acceso a Tierras en Zonas Focalizadas revoca acto administrativo a través de una resolución de revocatoria donde se revoca el acto administrativo que materializó el subsidio en un predio que no cumplía con los requisitos de la materialización y se puede solicitar una nueva postulación, realizando el seguimiento semestral del estado del expediente y/o revocatoria (Matriz de Seguimiento revocatorias)."/>
    <s v="Correctivo"/>
    <s v="Impacto"/>
    <s v="Manual"/>
    <s v="25%"/>
    <s v="Documentado"/>
    <s v="Continua"/>
    <s v="Con registro"/>
    <m/>
    <s v=""/>
    <m/>
    <s v=""/>
    <s v=""/>
    <e v="#N/A"/>
    <s v="Si"/>
    <s v="Si"/>
    <s v="Si"/>
    <s v="Si"/>
    <s v="Si"/>
    <s v="No"/>
    <s v="Si"/>
    <s v="Si"/>
    <s v="No Aplica"/>
    <s v="No Aplica"/>
    <s v="Si"/>
    <s v="Si"/>
    <s v="No"/>
    <s v="26/06/2024. Se observó que el control tiene una definición adecuada cumpliendo con los lineamientos de la Guía de Gestión del Riesgo V6"/>
    <s v="Cumple"/>
    <s v="No"/>
    <s v="No"/>
    <s v="21/06/2024. No se observó en el repositorio las evidencia de la actividad realizada.4/7/2024 Teniendo en cuenta as observaciones por la dependencia, se  modifica el estado de la ejecución de la activiadad a No requerido en el periodo"/>
    <x v="1"/>
    <s v="Juan David Baquero"/>
    <s v="Actividad de control correctiva._x000a_Cuando se formuló el plan de mejoramiento, en la matriz actualmente usada, se incluyeron acciones correctivas para ser ejecutadas en el momento que desde el proceso se presentaran desvíos en su ejecución, materializando un riesgo identificado. Debido a que desde el proceso no se ha presentado el desvío identificado, no se activa la actividad de control correctiva."/>
  </r>
  <r>
    <s v="ACCESO A LA PROPIEDAD DE LA TIERRA Y LOS TERRITORIOS"/>
    <x v="13"/>
    <s v="R 31"/>
    <s v="Adjudicación de baldíos a persona natural, sin el cumplimiento de requisitos jurídicos, agronómicos y catastrales en los municipios focalizados"/>
    <s v="Pérdida Reputacional"/>
    <s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
    <x v="74"/>
    <s v="SUBDIRECCIÓN DE ACCESO A TIERRAS EN ZONAS FOCALIZADAS"/>
    <s v="Subdirección de Acceso a Tierras en Zonas Focalizadas asegura el cumplimiento de los requisitos para ser sujeto de reforma agraria y los requisitos ambientales, sociales, de infraestructura y técnicas del predio, en el marco de la Ley 160/94 a través del acta de verificación y sus anexos donde se validan los requisitos jurídicos, técnicos y ambientales de acuerdo con lo descrito en el procedimiento ACCTI-P-003 Adjudicación de baldíos a persona natural (ley 160/94), a través de la ACCTI-F-026 FORMA REVISIÓN JURÍDICA"/>
    <s v="Preventivo"/>
    <s v="Probabilidad"/>
    <s v="Manual"/>
    <s v="40%"/>
    <s v="Documentado"/>
    <s v="Continua"/>
    <s v="Con registro"/>
    <n v="0.48"/>
    <s v="Media"/>
    <n v="1"/>
    <s v="Catastrófico"/>
    <s v="Extremo"/>
    <s v="Reducir"/>
    <s v="Si"/>
    <s v="Si"/>
    <s v="Si"/>
    <s v="Si"/>
    <s v="Si"/>
    <s v="No"/>
    <s v="Si"/>
    <s v="Si"/>
    <s v="Si"/>
    <s v="No Aplica"/>
    <s v="No Aplica"/>
    <s v="Si"/>
    <s v="Si"/>
    <s v="26/06/2024. Se observó que el control tiene una definición adecuada cumpliendo con los lineamientos de la Guía de Gestión del Riesgo V6"/>
    <s v="Cumple"/>
    <s v="Si"/>
    <s v="Si"/>
    <s v="21/06/2024. Se observó en el repositorio la evidencia de la actividad realizada. "/>
    <x v="2"/>
    <s v="Juan David Baquero"/>
    <s v="Sin observación"/>
  </r>
  <r>
    <s v="ACCESO A LA PROPIEDAD DE LA TIERRA Y LOS TERRITORIOS"/>
    <x v="13"/>
    <s v="R 31"/>
    <s v="Adjudicación de baldíos a persona natural, sin el cumplimiento de requisitos jurídicos, agronómicos y catastrales en los municipios focalizados"/>
    <s v="Pérdida Reputacional"/>
    <s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
    <x v="75"/>
    <s v="SUBDIRECCIÓN DE ACCESO A TIERRAS EN ZONAS FOCALIZADAS"/>
    <s v="Subdirección de Acceso a Tierras en Zonas Focalizadas asegura el cumplimiento de los requisitos para ser sujeto de reforma agraria y los requisitos ambientales, sociales, de infraestructura y técnicas del predio, en el marco del Decreto Ley 902/2017 a través del acta de verificación y sus anexos donde se validan los requisitos jurídicos, técnicos y ambientales de acuerdo con lo descrito en el procedimiento ACCTI-P-020 Único en municipios focalizados, a través de la forma POSPR-F-015 INFORME TÉCNICO JURÍDICO DEFINITIVO."/>
    <s v="Preventivo"/>
    <s v="Probabilidad"/>
    <s v="Manual"/>
    <s v="40%"/>
    <s v="Documentado"/>
    <s v="Continua"/>
    <s v="Con registro"/>
    <n v="0.28799999999999998"/>
    <s v="Baja"/>
    <n v="1"/>
    <s v="Catastrófico"/>
    <s v="Extremo"/>
    <s v="Reducir"/>
    <s v="Si"/>
    <s v="Si"/>
    <s v="Si"/>
    <s v="Si"/>
    <s v="Si"/>
    <s v="No"/>
    <s v="Si"/>
    <s v="Si"/>
    <s v="Si"/>
    <s v="No Aplica"/>
    <s v="No Aplica"/>
    <s v="Si"/>
    <s v="No"/>
    <s v="26/06/2024. Se observó que el control tiene una definición adecuada cumpliendo con los lineamientos de la Guía de Gestión del Riesgo V6"/>
    <s v="Cumple"/>
    <s v="No"/>
    <s v="No"/>
    <s v="21/06/2024. No se observó en el repositorio las evidencia de la actividad realizada. 4/7/2024 Teniendo en cuenta as observaciones por la dependencia, se  modifica el estado de la ejecución de la activiadad a en Términos"/>
    <x v="0"/>
    <s v="Juan David Baquero"/>
    <s v="Se anota en la matriz de reporte: &quot;Para este periodo, no se ejecutó el control ya que aun no se ha iniciado el proceso de realización, y el ITJD es realizado únicamente si el predio presenta modificaciones durante su etapa de audiencia pública.&quot;. _x000a_Debido a que no se han presentado procesos, no es posible llamra a imposibles a la subdirección, en el sentido de aportar documentación de evidencia. Por ello Subdirección de Acceso a Tierras en Zonas Focalizadas ha dado cumplimiento a la actividad de control."/>
  </r>
  <r>
    <s v="ACCESO A LA PROPIEDAD DE LA TIERRA Y LOS TERRITORIOS"/>
    <x v="13"/>
    <s v="R 31"/>
    <s v="Adjudicación de baldíos a persona natural, sin el cumplimiento de requisitos jurídicos, agronómicos y catastrales en los municipios focalizados"/>
    <s v="Pérdida Reputacional"/>
    <s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
    <x v="76"/>
    <s v="SUBDIRECCIÓN DE ACCESO A TIERRAS EN ZONAS FOCALIZADAS"/>
    <s v="Subdirección de Acceso a Tierras en Zonas Focalizadas invalida el acto administrativo de adjudicación a través de la realización de la revocatoria aplicando los procedimientos de revocatoria ACCTI-P-014 Revocatoria de Titulación de Baldíos en el Marco del Procedimiento Único OSPR y el ACCTI-P-005 Revocatoria del Acto de Adjudicación de Baldíos a Persona Natural (ley 160/94).  "/>
    <s v="Correctivo"/>
    <s v="Impacto"/>
    <s v="Manual"/>
    <s v="25%"/>
    <s v="Documentado"/>
    <s v="Continua"/>
    <s v="Con registro"/>
    <m/>
    <s v=""/>
    <m/>
    <s v=""/>
    <s v=""/>
    <e v="#N/A"/>
    <s v="Si"/>
    <s v="Si"/>
    <s v="Si"/>
    <s v="Si"/>
    <s v="Si"/>
    <s v="No"/>
    <s v="Si"/>
    <s v="Si"/>
    <s v="No Aplica"/>
    <s v="No Aplica"/>
    <s v="Si"/>
    <s v="Si"/>
    <s v="No"/>
    <s v="26/06/2024. Se observó que el control tiene una definición adecuada cumpliendo con los lineamientos de la Guía de Gestión del Riesgo V6"/>
    <s v="Cumple"/>
    <s v="No"/>
    <s v="No"/>
    <s v="21/06/2024. No se observó en el repositorio las evidencia de la actividad realizada.4/7/2024 Teniendo en cuenta as observaciones por la dependencia, se  modifica el estado de la ejecución de la activiadad a No requerido en el periodo"/>
    <x v="1"/>
    <s v="Juan David Baquero"/>
    <s v="Actividad de control correctiva._x000a_Cuando se formuló el plan de mejoramiento, en la matriz actualmente usada, se incluyeron acciones correctivas para ser ejecutadas en el momento que desde el proceso se presentaran desvíos en su ejecución, materializando un riesgo identificado. Debido a que desde el proceso no se ha presentado el desvío identificado, no se activa la actividad de control correctiva."/>
  </r>
  <r>
    <s v="ACCESO A LA PROPIEDAD DE LA TIERRA Y LOS TERRITORIOS"/>
    <x v="14"/>
    <s v="R 32"/>
    <s v="Demoras en ejecutar las etapas propias del procedimiento por causas internas de revocatoria de predios no focalizados "/>
    <s v="Pérdida Reputacional"/>
    <s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
    <x v="77"/>
    <s v="SUBDIRECCIÓN DE ACCESO A TIERRAS POR DEMANDA Y DESCONGESTIÓN"/>
    <s v="Subdirección de Acceso a Tierras por Demanda y Descongestión determina oportunamente la procedencia para predios no focalizados y darle continuidad en la ruta correspondiente a través del Acto administrativo que llega para que revise y valore la solicitud de revocatoria, la documentación aportada por el solicitante y/o el expediente recibido, a la luz de los requisitos previstos por el artículo 72 de la Ley 160 de 1994, artículo 94 del Código de Procedimiento Administrativo y de lo Contencioso Administrativo - Ley 1437 de 2011 y artículo 58 del Decreto Ley 902 de 2017, a efectos de determinar la procedencia o no del inicio de la actuación administrativa de Revocatoria Directa o su continuación (frente al expediente)."/>
    <s v="Preventivo"/>
    <s v="Probabilidad"/>
    <s v="Manual"/>
    <s v="40%"/>
    <s v="Documentado"/>
    <s v="Continua"/>
    <s v="Con registro"/>
    <n v="0.48"/>
    <s v="Media"/>
    <n v="1"/>
    <s v="Catastrófico"/>
    <s v="Extremo"/>
    <s v="Reducir"/>
    <s v="Si"/>
    <s v="Si"/>
    <s v="Si"/>
    <s v="Si"/>
    <s v="Si"/>
    <s v="No"/>
    <s v="Si"/>
    <s v="Si"/>
    <s v="Si"/>
    <s v="No Aplica"/>
    <s v="No Aplica"/>
    <s v="Si"/>
    <s v="Si"/>
    <s v="26/06/2024. Se observó que el control tiene una definición adecuada cumpliendo con los lineamientos de la Guía de Gestión del Riesgo V6"/>
    <s v="Cumple"/>
    <s v="Si"/>
    <s v="Si"/>
    <s v="24/06/2024. Se observó en el repositorio la evidencia de la actividad realizada. "/>
    <x v="2"/>
    <s v="Juan David Baquero"/>
    <s v="Sin observación"/>
  </r>
  <r>
    <s v="ACCESO A LA PROPIEDAD DE LA TIERRA Y LOS TERRITORIOS"/>
    <x v="14"/>
    <s v="R 32"/>
    <s v="Demoras en ejecutar las etapas propias del procedimiento por causas internas de revocatoria de predios no focalizados "/>
    <s v="Pérdida Reputacional"/>
    <s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
    <x v="78"/>
    <s v="SUBDIRECCIÓN DE ACCESO A TIERRAS POR DEMANDA Y DESCONGESTIÓN"/>
    <s v="Subdirección de Acceso a Tierras por Demanda y Descongestión detecta con anticipación la proximidad de vencimiento de términos en el procedimiento de revocatoria de predios no focalizados a través ACCTI-F-097 - Matriz de Revocatoria Directa actualizada mediante la verificación del estado del procedimiento de revocatoria y sus términos en cada caso."/>
    <s v="Detectivo"/>
    <s v="Impacto"/>
    <s v="Manual"/>
    <s v="30%"/>
    <s v="Documentado"/>
    <s v="Continua"/>
    <s v="Con registro"/>
    <n v="0.48"/>
    <s v="Media"/>
    <n v="0.7"/>
    <s v="Mayor"/>
    <s v="Alto"/>
    <s v="Reducir"/>
    <s v="Si"/>
    <s v="Si"/>
    <s v="Si"/>
    <s v="Si"/>
    <s v="Si"/>
    <s v="No"/>
    <s v="Si"/>
    <s v="Si"/>
    <s v="No Aplica"/>
    <s v="Si"/>
    <s v="No Aplica"/>
    <s v="Si"/>
    <s v="No"/>
    <s v="26/06/2024. Se observó que el control tiene una definición adecuada cumpliendo con los lineamientos de la Guía de Gestión del Riesgo V6"/>
    <s v="Cumple"/>
    <s v="No"/>
    <s v="No"/>
    <s v="24/06/2024. No se observó en el repositorio las evidencia de la actividad realizada. 4/7/2024 Teniendo en cuenta as observaciones por la dependencia, se  modifica el estado de la ejecución de la activiadad a Cumple"/>
    <x v="2"/>
    <s v="Juan David Baquero"/>
    <s v="Las evidencias se encautran aportadas en la respectiva carpeta del SharePoint, para cada uno de los meses del quinquenio y conforme a lo descrito en la matriz de reporte: ACCTI-F-097 - Matriz de Revocatoria Directa actualizada."/>
  </r>
  <r>
    <s v="ACCESO A LA PROPIEDAD DE LA TIERRA Y LOS TERRITORIOS"/>
    <x v="14"/>
    <s v="R 32"/>
    <s v="Demoras en ejecutar las etapas propias del procedimiento por causas internas de revocatoria de predios no focalizados "/>
    <s v="Pérdida Reputacional"/>
    <s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
    <x v="79"/>
    <s v="SUBDIRECCIÓN DE ACCESO A TIERRAS POR DEMANDA Y DESCONGESTIÓN"/>
    <s v="Subdirección de Acceso a Tierras por Demanda y Descongestión prioriza la gestión  a través del tipo de requerimiento donde se revisa si es un derecho de petición o solicitud de revocatoria de predios no focalizados qué incumplió los tiempo de ejecución del procedimiento o que presenta información como caso emblemático para la ANT"/>
    <s v="Correctivo"/>
    <s v="Impacto"/>
    <s v="Manual"/>
    <s v="25%"/>
    <s v="Documentado"/>
    <s v="Continua"/>
    <s v="Con registro"/>
    <m/>
    <s v=""/>
    <m/>
    <s v=""/>
    <s v=""/>
    <e v="#N/A"/>
    <s v="Si"/>
    <s v="Si"/>
    <s v="Si"/>
    <s v="Si"/>
    <s v="Si"/>
    <s v="No"/>
    <s v="Si"/>
    <s v="Si"/>
    <s v="No Aplica"/>
    <s v="No Aplica"/>
    <s v="Si"/>
    <s v="Si"/>
    <s v="No"/>
    <s v="26/06/2024. Se observó que el control tiene una definición adecuada cumpliendo con los lineamientos de la Guía de Gestión del Riesgo V6"/>
    <s v="Cumple"/>
    <s v="No"/>
    <s v="No"/>
    <s v="24/06/2024. No se observó en el repositorio las evidencia de la actividad realizada. 4/7/2024 Teniendo en cuenta as observaciones por la dependencia, se  modifica el estado de la ejecución de la activiadad a No requerido en el periodo"/>
    <x v="1"/>
    <s v="Juan David Baquero"/>
    <s v="Actividad de control correctiva._x000a_Cuando se formuló el plan de mejoramiento, en la matriz actualmente usada, se incluyeron acciones correctivas para ser ejecutadas en el momento que desde el proceso se presentaran desvíos en su ejecución, materializando un riesgo identificado. Debido a que desde el proceso no se ha presentado el desvío identificado, no se activa la actividad de control correctiva."/>
  </r>
  <r>
    <s v="ACCESO A LA PROPIEDAD DE LA TIERRA Y LOS TERRITORIOS"/>
    <x v="13"/>
    <s v="R 33"/>
    <s v="Demoras en ejecutar las etapas propias del procedimiento por causas internas de revocatoria de predios focalizados "/>
    <s v="Pérdida Reputacional"/>
    <s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
    <x v="80"/>
    <s v="SUBDIRECCIÓN DE ACCESO A TIERRAS EN ZONAS FOCALIZADAS"/>
    <s v="Subdirección de Acceso a tierras en Zonas Focalizadas determina oportunamente la procedencia para predios focalizados y darle continuidad en la ruta correspondiente a través del Acto administrativo que llega para que revise y valore la solicitud de revocatoria, la documentación aportada por el solicitante y/o el expediente recibido, a la luz de los requisitos previstos por el artículo 72 de la Ley 160 de 1994, artículo 94 del Código de Procedimiento Administrativo y de lo Contencioso Administrativo - Ley 1437 de 2011 y artículo 58 del Decreto Ley 902 de 2017, a efectos de determinar la procedencia o no del inicio de la actuación administrativa de Revocatoria Directa o su continuación (frente al expediente)."/>
    <s v="Preventivo"/>
    <s v="Probabilidad"/>
    <s v="Manual"/>
    <s v="40%"/>
    <s v="Documentado"/>
    <s v="Continua"/>
    <s v="Con registro"/>
    <n v="0.48"/>
    <s v="Media"/>
    <n v="1"/>
    <s v="Catastrófico"/>
    <s v="Extremo"/>
    <s v="Reducir"/>
    <s v="Si"/>
    <s v="Si"/>
    <s v="Si"/>
    <s v="Si"/>
    <s v="Si"/>
    <s v="No"/>
    <s v="Si"/>
    <s v="Si"/>
    <s v="Si"/>
    <s v="No Aplica"/>
    <s v="No Aplica"/>
    <s v="Si"/>
    <s v="Si"/>
    <s v="26/06/2024. Se observó que el control tiene una definición adecuada cumpliendo con los lineamientos de la Guía de Gestión del Riesgo V6"/>
    <s v="Cumple"/>
    <s v="Si"/>
    <s v="Si"/>
    <s v="24/06/2024. Se observó en el repositorio la evidencia de la actividad realizada. "/>
    <x v="2"/>
    <s v="Juan David Baquero"/>
    <s v="Sin observación"/>
  </r>
  <r>
    <s v="ACCESO A LA PROPIEDAD DE LA TIERRA Y LOS TERRITORIOS"/>
    <x v="13"/>
    <s v="R 33"/>
    <s v="Demoras en ejecutar las etapas propias del procedimiento por causas internas de revocatoria de predios focalizados "/>
    <s v="Pérdida Reputacional"/>
    <s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
    <x v="81"/>
    <s v="SUBDIRECCIÓN DE ACCESO A TIERRAS EN ZONAS FOCALIZADAS"/>
    <s v="Subdirección de Acceso a tierras en Zonas Focalizadas detecta con anticipación la proximidad de vencimiento de términos en el procedimiento de revocatoria predios focalizados a través ACCTI-F-097 - Matriz de Revocatoria Directa actualizada mediante la verificación del estado del procedimiento de revocatoria y sus términos en cada caso."/>
    <s v="Detectivo"/>
    <s v="Impacto"/>
    <s v="Manual"/>
    <s v="30%"/>
    <s v="Documentado"/>
    <s v="Continua"/>
    <s v="Con registro"/>
    <n v="0.48"/>
    <s v="Media"/>
    <n v="0.7"/>
    <s v="Mayor"/>
    <s v="Alto"/>
    <s v="Reducir"/>
    <s v="Si"/>
    <s v="Si"/>
    <s v="Si"/>
    <s v="Si"/>
    <s v="Si"/>
    <s v="No"/>
    <s v="Si"/>
    <s v="Si"/>
    <s v="No Aplica"/>
    <s v="Si"/>
    <s v="No Aplica"/>
    <s v="Si"/>
    <s v="No"/>
    <s v="26/06/2024. Se observó que el control tiene una definición adecuada cumpliendo con los lineamientos de la Guía de Gestión del Riesgo V6"/>
    <s v="Cumple"/>
    <s v="No"/>
    <s v="No"/>
    <s v="24/06/2024. No se observó en el repositorio las evidencia de la actividad realizada. 4/7/2024 Tteniendo en cuenta las observaciones por la dependencia se observó que las evidencias fueron cargadas el dia 28/6/2024 , se modifica el estado de ejecución de a actividad a Cumple"/>
    <x v="2"/>
    <s v="Juan David Baquero"/>
    <s v="Se anexa evidencia a marzo de 2024. Para los demás meses del quinquenio no se ejecutaron procesos de revocatoria directa, por no presentarse."/>
  </r>
  <r>
    <s v="ACCESO A LA PROPIEDAD DE LA TIERRA Y LOS TERRITORIOS"/>
    <x v="13"/>
    <s v="R 33"/>
    <s v="Demoras en ejecutar las etapas propias del procedimiento por causas internas de revocatoria de predios focalizados "/>
    <s v="Pérdida Reputacional"/>
    <s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
    <x v="82"/>
    <s v="SUBDIRECCIÓN DE ACCESO A TIERRAS EN ZONAS FOCALIZADAS"/>
    <s v="Subdirección de Acceso a tierras en Zonas Focalizadas prioriza la gestión  a través del tipo de requerimiento donde se revisa si es un derecho de petición o solicitud de revocatoria de predios focalizados que incumplió los tiempo de ejecución del procedimiento o que presenta información como caso emblemático para la ANT"/>
    <s v="Correctivo"/>
    <s v="Impacto"/>
    <s v="Manual"/>
    <s v="25%"/>
    <s v="Documentado"/>
    <s v="Continua"/>
    <s v="Con registro"/>
    <m/>
    <s v=""/>
    <m/>
    <s v=""/>
    <s v=""/>
    <e v="#N/A"/>
    <s v="Si"/>
    <s v="Si"/>
    <s v="Si"/>
    <s v="Si"/>
    <s v="Si"/>
    <s v="No"/>
    <s v="Si"/>
    <s v="Si"/>
    <s v="No Aplica"/>
    <s v="No Aplica"/>
    <s v="Si"/>
    <s v="Si"/>
    <s v="No"/>
    <s v="26/06/2024. Se observó que el control tiene una definición adecuada cumpliendo con los lineamientos de la Guía de Gestión del Riesgo V6"/>
    <s v="Cumple"/>
    <s v="No"/>
    <s v="No"/>
    <s v="24/06/2024. No se observó en el repositorio las evidencia de la actividad realizada. 4/7/2024 Teniendo en cuenta as observaciones por la dependencia, se  modifica el estado de la ejecución de la activiadad a No requerido en el periodo"/>
    <x v="1"/>
    <s v="Juan David Baquero"/>
    <s v="Actividad de control correctiva._x000a_Cuando se formuló el plan de mejoramiento, en la matriz actualmente usada, se incluyeron acciones correctivas para ser ejecutadas en el momento que desde el proceso se presentaran desvíos en su ejecución, materializando un riesgo identificado. Debido a que desde el proceso no se ha presentado el desvío identificado, no se activa la actividad de control correctiva."/>
  </r>
  <r>
    <s v="ACCESO A LA PROPIEDAD DE LA TIERRA Y LOS TERRITORIOS"/>
    <x v="12"/>
    <s v="R 34"/>
    <s v="Redireccionamiento equivocado de las solicitudes que ingresan a la DAT"/>
    <s v="Pérdida Reputacional"/>
    <s v="Posibilidad de pérdida reputacional en la imagen institucional secundario a peticiones, quejas y/o reclamos de la comunidad y por in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
    <x v="83"/>
    <s v="DIRECCIÓN DE ACCESO A TIERRAS"/>
    <s v="Dirección de Acceso a Tierras identifica los trámites que pueden incumplir los términos establecidos a través de la realización del reportes de alertas semanales verificando el estado de cada trámite en curso y determinando cuáles podrían hallarse por superar algún término"/>
    <s v="Preventivo"/>
    <s v="Probabilidad"/>
    <s v="Manual"/>
    <s v="40%"/>
    <s v="Documentado"/>
    <s v="Continua"/>
    <s v="Con registro"/>
    <n v="0.6"/>
    <s v="Media"/>
    <n v="1"/>
    <s v="Catastrófico"/>
    <s v="Extremo"/>
    <s v="Reducir"/>
    <s v="Si"/>
    <s v="Si"/>
    <s v="Si"/>
    <s v="Si"/>
    <s v="Si"/>
    <s v="No"/>
    <s v="Si"/>
    <s v="Si"/>
    <s v="Si"/>
    <s v="No Aplica"/>
    <s v="No Aplica"/>
    <s v="Si"/>
    <s v="Si"/>
    <s v="26/06/2024. Se observó que el control tiene una definición adecuada cumpliendo con los lineamientos de la Guía de Gestión del Riesgo V6"/>
    <s v="Cumple"/>
    <s v="Si"/>
    <s v="Si"/>
    <s v="24/06/2024. Se observó en el repositorio la evidencia de la actividad realizada. "/>
    <x v="2"/>
    <s v="Juan David Baquero"/>
    <s v="Sin observación"/>
  </r>
  <r>
    <s v="ACCESO A LA PROPIEDAD DE LA TIERRA Y LOS TERRITORIOS"/>
    <x v="12"/>
    <s v="R 34"/>
    <s v="Redireccionamiento equivocado de las solicitudes que ingresan a la DAT"/>
    <s v="Pérdida Reputacional"/>
    <s v="Posibilidad de pérdida reputacional en la imagen institucional secundario a peticiones, quejas y/o reclamos de la comunidad y por in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
    <x v="84"/>
    <s v="DIRECCIÓN DE ACCESO A TIERRAS"/>
    <s v="Dirección de Acceso a Tierras tramita el proceso con el equipo funcional de titulación a través de la realización de nuevo trámite y/o la Orden Judicial (Cuando aplique) verificando el estado de cada trámite en curso y determinando cuáles se encuentran superando algún término"/>
    <s v="Correctivo"/>
    <s v="Impacto"/>
    <s v="Manual"/>
    <s v="25%"/>
    <s v="Documentado"/>
    <s v="Continua"/>
    <s v="Con registro"/>
    <m/>
    <s v=""/>
    <m/>
    <s v=""/>
    <s v=""/>
    <e v="#N/A"/>
    <s v="Si"/>
    <s v="Si"/>
    <s v="Si"/>
    <s v="Si"/>
    <s v="Si"/>
    <s v="No"/>
    <s v="Si"/>
    <s v="Si"/>
    <s v="No Aplica"/>
    <s v="No Aplica"/>
    <s v="Si"/>
    <s v="Si"/>
    <s v="No"/>
    <s v="26/06/2024. Se observó que el control tiene una definición adecuada cumpliendo con los lineamientos de la Guía de Gestión del Riesgo V6"/>
    <s v="Cumple"/>
    <s v="No"/>
    <s v="No"/>
    <s v="24/06/2024. No se observó en el repositorio las evidencia de la actividad realizada. 4/7/2024 Teniendo en cuenta as observaciones por la dependencia, se  modifica el estado de la ejecución de la activiadad a No requerido en el periodo"/>
    <x v="1"/>
    <s v="Juan David Baquero"/>
    <s v="Actividad de control correctiva._x000a_Cuando se formuló el plan de mejoramiento, en la matriz actualmente usada, se incluyeron acciones correctivas para ser ejecutadas en el momento que desde el proceso se presentaran desvíos en su ejecución, materializando un riesgo identificado. Debido a que desde el proceso no se ha presentado el desvío identificado, no se activa la actividad de control correctiva."/>
  </r>
  <r>
    <s v="ADMINISTRACIÓN DE TIERRAS"/>
    <x v="15"/>
    <s v="R 36"/>
    <s v="Inventario de predios desactualizado de Fondo de Tierras para la Reforma Rural Integral"/>
    <s v="Pérdida Reputacional"/>
    <s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
    <x v="85"/>
    <s v="SUBDIRECCIÓN DE ADMINISTRACIÓN DE TIERRAS DE LA NACIÓN"/>
    <s v="Subdirección de Administración de Tierras de la Nación determina la veracidad y exactitud de la información registrada de predios en el fondo de tierras a través de un documento de conciliación entre la Subdirección de Administración de Tierras de la Nación y contabilidad de la Subdirección Administrativa y Financiera donde se valida la información registrada de predios en el  fondo de tierras versus la información registrada en contabilidad en la subcuenta acceso para población campesina, comunidades, familias y asociaciones rurales"/>
    <s v="Detectivo"/>
    <s v="Impacto"/>
    <s v="Manual"/>
    <s v="30%"/>
    <s v="Documentado"/>
    <s v="Continua"/>
    <s v="Con registro"/>
    <n v="0.8"/>
    <s v="Alta"/>
    <n v="0.7"/>
    <s v="Mayor"/>
    <s v="Alto"/>
    <s v="Reducir"/>
    <s v="Si"/>
    <s v="Si"/>
    <s v="Si"/>
    <s v="Si"/>
    <s v="Si"/>
    <s v="No"/>
    <s v="Si"/>
    <s v="Si"/>
    <s v="No Aplica"/>
    <s v="Si"/>
    <s v="No Aplica"/>
    <s v="Si"/>
    <s v="Si"/>
    <s v="26/06/2024. Se observó que el control tiene una definición adecuada cumpliendo con los lineamientos de la Guía de Gestión del Riesgo V6"/>
    <s v="Cumple"/>
    <s v="Si"/>
    <s v="Si"/>
    <s v="24/06/2024. Se observó en el repositorio la evidencia de la actividad realizada. "/>
    <x v="2"/>
    <s v="Juan David Baquero"/>
    <s v="Sin observación"/>
  </r>
  <r>
    <s v="ADMINISTRACIÓN DE TIERRAS"/>
    <x v="15"/>
    <s v="R 36"/>
    <s v="Inventario de predios desactualizado de Fondo de Tierras para la Reforma Rural Integral"/>
    <s v="Pérdida Reputacional"/>
    <s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
    <x v="86"/>
    <s v="SUBDIRECCIÓN DE ADMINISTRACIÓN DE TIERRAS DE LA NACIÓN"/>
    <s v="Subdirección de Administración de Tierras de la Nación corrige la información a través del inventario actualizado del Fondo de Tierras para la Reforma Rural Integral donde se modifica los datos por las diferencias detectadas en la conciliación realizada"/>
    <s v="Correctivo"/>
    <s v="Impacto"/>
    <s v="Manual"/>
    <s v="25%"/>
    <s v="Documentado"/>
    <s v="Continua"/>
    <s v="Con registro"/>
    <m/>
    <s v=""/>
    <m/>
    <s v=""/>
    <s v=""/>
    <e v="#N/A"/>
    <s v="Si"/>
    <s v="Si"/>
    <s v="Si"/>
    <s v="Si"/>
    <s v="Si"/>
    <s v="No"/>
    <s v="Si"/>
    <s v="Si"/>
    <s v="No Aplica"/>
    <s v="No Aplica"/>
    <s v="Si"/>
    <s v="Si"/>
    <s v="No"/>
    <s v="26/06/2024. Se observó que el control tiene una definición adecuada cumpliendo con los lineamientos de la Guía de Gestión del Riesgo V6"/>
    <s v="Cumple"/>
    <s v="No"/>
    <s v="No"/>
    <s v="24/06/2024. No se observó en el repositorio las evidencia de la actividad realizada. 4/7/2024 Teniendo en cuenta as observaciones por la dependencia, se  modifica el estado de la ejecución de la activiadad a No requerido en el periodo"/>
    <x v="1"/>
    <s v="Juan David Baquero"/>
    <s v="Actividad de control correctiva._x000a_Cuando se formuló el plan de mejoramiento, en la matriz actualmente usada, se incluyeron acciones correctivas para ser ejecutadas en el momento que desde el proceso se presentaran desvíos en su ejecución, materializando un riesgo identificado. Debido a que desde el proceso no se ha presentado el desvío identificado, no se activa la actividad de control correctiva."/>
  </r>
  <r>
    <s v="GESTIÓN DE LA INFORMACIÓN"/>
    <x v="4"/>
    <s v="R 39"/>
    <s v="Incumplimiento en la entrega de productos y servicios en la construcción de soluciones de software"/>
    <s v="Afectación Económica o presupuestal"/>
    <s v="Posibilidad de afectación económica en los costos que han sido definidos en los rubros presupuestales para los proyectos de desarrollo de software debido a la estimación errada para cada una de las etapas del ciclo de desarrollo de la solución"/>
    <x v="87"/>
    <s v="SUBDIRECCIÓN SISTEMAS INFORMACIÓN DE TIERRAS"/>
    <s v="Subdirección Sistemas Información de Tierras revisa y aprueba el  diseño de la solución de software a través de historias de usuario de la herramienta DevOps más presentaciones comité de cambios en conjunto con la dependencia solicitante y el equipo de construcción de software determinan si el diseño es adecuado, conveniente y eficaz"/>
    <s v="Preventivo"/>
    <s v="Probabilidad"/>
    <s v="Automático"/>
    <s v="50%"/>
    <s v="Documentado"/>
    <s v="Continua"/>
    <s v="Con registro"/>
    <n v="0.2"/>
    <s v="Muy Baja"/>
    <n v="1"/>
    <s v="Catastrófico"/>
    <s v="Extremo"/>
    <s v="Reducir"/>
    <s v="Si"/>
    <s v="Si"/>
    <s v="Si"/>
    <s v="Si"/>
    <s v="Si"/>
    <s v="No"/>
    <s v="Si"/>
    <s v="Si"/>
    <s v="Si"/>
    <s v="No Aplica"/>
    <s v="No Aplica"/>
    <s v="Si"/>
    <s v="Si"/>
    <s v="26/06/2024. Se observó que el control tiene una definición adecuada cumpliendo con los lineamientos de la Guía de Gestión del Riesgo V6"/>
    <s v="Cumple"/>
    <s v="Si"/>
    <s v="Si"/>
    <s v="24/06/2024. Se observó en el repositorio la evidencia de la actividad realizada. "/>
    <x v="2"/>
    <s v="Juan David Baquero"/>
    <m/>
  </r>
  <r>
    <s v="GESTIÓN DE LA INFORMACIÓN"/>
    <x v="4"/>
    <s v="R 39"/>
    <s v="Incumplimiento en la entrega de productos y servicios en la construcción de soluciones de software"/>
    <s v="Afectación Económica o presupuestal"/>
    <s v="Posibilidad de afectación económica en los costos que han sido definidos en los rubros presupuestales para los proyectos de desarrollo de software debido a la estimación errada para cada una de las etapas del ciclo de desarrollo de la solución"/>
    <x v="88"/>
    <s v="SUBDIRECCIÓN SISTEMAS INFORMACIÓN DE TIERRAS"/>
    <s v="Subdirección Sistemas Información de Tierras realiza el seguimiento a las diferentes etapas del desarrollo de software a través del Informe del ciclo de vida mediante la aplicación DevOps donde se detallada las actividades de análisis, diseño, desarrollo, pruebas, implementación y despliegue"/>
    <s v="Detectivo"/>
    <s v="Impacto"/>
    <s v="Automático"/>
    <s v="40%"/>
    <s v="Documentado"/>
    <s v="Continua"/>
    <s v="Con registro"/>
    <n v="0.2"/>
    <s v="Muy Baja"/>
    <n v="0.6"/>
    <s v="Moderado"/>
    <s v="Moderado"/>
    <s v="Reducir"/>
    <s v="Si"/>
    <s v="Si"/>
    <s v="Si"/>
    <s v="Si"/>
    <s v="Si"/>
    <s v="No"/>
    <s v="Si"/>
    <s v="Si"/>
    <s v="No Aplica"/>
    <s v="Si"/>
    <s v="No Aplica"/>
    <s v="Si"/>
    <s v="Si"/>
    <s v="26/06/2024. Se observó que el control tiene una definición adecuada cumpliendo con los lineamientos de la Guía de Gestión del Riesgo V6"/>
    <s v="Cumple"/>
    <s v="Si"/>
    <s v="Si"/>
    <s v="24/06/2024. Se observó en el repositorio la evidencia de la actividad realizada. "/>
    <x v="2"/>
    <s v="Juan David Baquero"/>
    <m/>
  </r>
  <r>
    <s v="GESTIÓN DE LA INFORMACIÓN"/>
    <x v="4"/>
    <s v="R 39"/>
    <s v="Incumplimiento en la entrega de productos y servicios en la construcción de soluciones de software"/>
    <s v="Afectación Económica o presupuestal"/>
    <s v="Posibilidad de afectación económica en los costos que han sido definidos en los rubros presupuestales para los proyectos de desarrollo de software debido a la estimación errada para cada una de las etapas del ciclo de desarrollo de la solución"/>
    <x v="89"/>
    <s v="SUBDIRECCIÓN SISTEMAS INFORMACIÓN DE TIERRAS"/>
    <s v="Subdirección Sistemas Información de Tierras actualiza la distribución de recurso humano, físico y tecnológico existente a través de los sprints (agrupación de actividades durante un periodo de tiempo de 10 días calendario) ajustando y configurando las fechas y/o actividades en el DevOps"/>
    <s v="Correctivo"/>
    <s v="Impacto"/>
    <s v="Manual"/>
    <s v="25%"/>
    <s v="Documentado"/>
    <s v="Continua"/>
    <s v="Con registro"/>
    <m/>
    <s v=""/>
    <m/>
    <s v=""/>
    <s v=""/>
    <e v="#N/A"/>
    <s v="Si"/>
    <s v="Si"/>
    <s v="Si"/>
    <s v="Si"/>
    <s v="Si"/>
    <s v="No"/>
    <s v="Si"/>
    <s v="Si"/>
    <s v="No Aplica"/>
    <s v="No Aplica"/>
    <s v="Si"/>
    <s v="Si"/>
    <s v="No"/>
    <s v="26/06/2024. Se observó que el control tiene una definición adecuada cumpliendo con los lineamientos de la Guía de Gestión del Riesgo V6"/>
    <s v="Cumple"/>
    <s v="No"/>
    <s v="No"/>
    <s v="24/06/2024. No se observó en el repositorio las evidencia de la actividad realizada. 4/7/2024 Teniendo en cuenta as observaciones por la dependencia, se  modifica el estado de la ejecución de la activiadad a No requerido en el periodo"/>
    <x v="1"/>
    <s v="Juan David Baquero"/>
    <s v="Buen día._x000a__x000a_Estimados,_x000a__x000a_A continuación, se presentan por parte de la DGSOP y sus subdirecciones las siguientes respuestas/subsanaciones de las acciones de control del MdRG para que sean tenidas en cuenta:_x000a_ _x000a_Con respecto a los controles correctivos C.14.2, C.39.3, C.40.2, C.41.3, se solicita de manera mas cordial pasar a estado de &quot;cumple&quot; ya que este tipo de controles correctivos se activan  cuando se han materializado los riesgos asociados y como no ha sucedido no se genera reporte._x000a_Con respecto a los controles C.19.2 y C.41.2, se solicita de manera mas cordial pasar a estado de &quot;cumple&quot;, ya que se cargaron las respectivas evidencias."/>
  </r>
  <r>
    <s v="GESTIÓN DE LA INFORMACIÓN"/>
    <x v="4"/>
    <s v="R 40"/>
    <s v="Incumplir los tiempos de entrega de desarrollo y ajustes a las aplicaciones de la Agencia"/>
    <s v="Afectación Económica o presupuestal"/>
    <s v="Posibilidad de afectación económica en los costos que han sido definidos en los rubros presupuestales para los proyectos de desarrollo de software debido a la estimación errada para cada una de las etapas del ciclo de desarrollo de la solución"/>
    <x v="90"/>
    <s v="SUBDIRECCIÓN SISTEMAS INFORMACIÓN DE TIERRAS"/>
    <s v="Subdirección Sistemas Información de Tierras ejecuta pruebas a través del informe de ciclo de vida de desarrollo de software (etapa de pruebas) realizando los ciclos de pruebas correspondientes a los componentes del software para su posterior paso a producción"/>
    <s v="Preventivo"/>
    <s v="Probabilidad"/>
    <s v="Automático"/>
    <s v="50%"/>
    <s v="Documentado"/>
    <s v="Continua"/>
    <s v="Con registro"/>
    <n v="0.2"/>
    <s v="Muy Baja"/>
    <n v="1"/>
    <s v="Catastrófico"/>
    <s v="Extremo"/>
    <s v="Reducir"/>
    <s v="Si"/>
    <s v="Si"/>
    <s v="Si"/>
    <s v="Si"/>
    <s v="Si"/>
    <s v="No"/>
    <s v="Si"/>
    <s v="Si"/>
    <s v="Si"/>
    <s v="No Aplica"/>
    <s v="No Aplica"/>
    <s v="Si"/>
    <s v="Si"/>
    <s v="26/06/2024. Se observó que el control tiene una definición adecuada cumpliendo con los lineamientos de la Guía de Gestión del Riesgo V6"/>
    <s v="Cumple"/>
    <s v="Si"/>
    <s v="Si"/>
    <s v="24/06/2024. Se observó en el repositorio la evidencia de la actividad realizada. "/>
    <x v="2"/>
    <s v="Juan David Baquero"/>
    <m/>
  </r>
  <r>
    <s v="GESTIÓN DE LA INFORMACIÓN"/>
    <x v="4"/>
    <s v="R 40"/>
    <s v="Incumplir los tiempos de entrega de desarrollo y ajustes a las aplicaciones de la Agencia"/>
    <s v="Afectación Económica o presupuestal"/>
    <s v="Posibilidad de afectación económica en los costos que han sido definidos en los rubros presupuestales para los proyectos de desarrollo de software debido a la estimación errada para cada una de las etapas del ciclo de desarrollo de la solución"/>
    <x v="91"/>
    <s v="SUBDIRECCIÓN SISTEMAS INFORMACIÓN DE TIERRAS"/>
    <s v="Subdirección Sistemas Información de Tierras asigna nuevos recursos y/o ajusta los tiempos de ejecución de las actividades a través de los sprints (agrupación de actividades durante un periodo de tiempo de 10 días calendario) ajustando y configurando las fechas y/o actividades en el DevOps"/>
    <s v="Correctivo"/>
    <s v="Impacto"/>
    <s v="Manual"/>
    <s v="25%"/>
    <s v="Documentado"/>
    <s v="Continua"/>
    <s v="Con registro"/>
    <m/>
    <s v=""/>
    <m/>
    <s v=""/>
    <s v=""/>
    <e v="#N/A"/>
    <s v="Si"/>
    <s v="Si"/>
    <s v="Si"/>
    <s v="Si"/>
    <s v="Si"/>
    <s v="No"/>
    <s v="Si"/>
    <s v="Si"/>
    <s v="No Aplica"/>
    <s v="No Aplica"/>
    <s v="Si"/>
    <s v="Si"/>
    <s v="No"/>
    <s v="26/06/2024. Se observó que el control tiene una definición adecuada cumpliendo con los lineamientos de la Guía de Gestión del Riesgo V6"/>
    <s v="Cumple"/>
    <s v="No"/>
    <s v="No"/>
    <s v="24/06/2024. No se observó en el repositorio las evidencia de la actividad realizada. 4/7/2024 Teniendo en cuenta as observaciones por la dependencia, se  modifica el estado de la ejecución de la activiadad a No requerido en el periodo"/>
    <x v="1"/>
    <s v="Juan David Baquero"/>
    <s v="Buen día._x000a__x000a_Estimados,_x000a__x000a_A continuación, se presentan por parte de la DGSOP y sus subdirecciones las siguientes respuestas/subsanaciones de las acciones de control del MdRG para que sean tenidas en cuenta:_x000a_ _x000a_Con respecto a los controles correctivos C.14.2, C.39.3, C.40.2, C.41.3, se solicita de manera mas cordial pasar a estado de &quot;cumple&quot; ya que este tipo de controles correctivos se activan  cuando se han materializado los riesgos asociados y como no ha sucedido no se genera reporte._x000a_Con respecto a los controles C.19.2 y C.41.2, se solicita de manera mas cordial pasar a estado de &quot;cumple&quot;, ya que se cargaron las respectivas evidencias."/>
  </r>
  <r>
    <s v="GESTIÓN DE LA INFORMACIÓN"/>
    <x v="4"/>
    <s v="R 41"/>
    <s v="Realizar actividades relacionadas con los procedimientos misionales fuera del sistema integrado de tierras (SIT), dispuesto  por la Entidad"/>
    <s v="Afectación Económica o presupuestal"/>
    <s v="Posibilidad de afectación económica en los costos que han sido definidos en los rubros presupuestales para los proyectos de desarrollo de software debido al desconocimiento que tiene las áreas misionales de gestionar sus procesos por medio del Sistema Integrado de Tierras "/>
    <x v="92"/>
    <s v="SUBDIRECCIÓN SISTEMAS INFORMACIÓN DE TIERRAS"/>
    <s v="Subdirección Sistemas Información de Tierras Revisa y aprueba el  diseño de la solución de software a través de historias de usuario de la herramienta DevOps más presentaciones comité de cambios En conjunto con la dependencia solicitante y el equipo de construcción de software determinan si el diseño es adecuado, conveniente y eficaz"/>
    <s v="Preventivo"/>
    <s v="Probabilidad"/>
    <s v="Automático"/>
    <s v="50%"/>
    <s v="Documentado"/>
    <s v="Continua"/>
    <s v="Con registro"/>
    <n v="0.1"/>
    <s v="Muy Baja"/>
    <n v="1"/>
    <s v="Catastrófico"/>
    <s v="Extremo"/>
    <s v="Reducir"/>
    <s v="Si"/>
    <s v="Si"/>
    <s v="Si"/>
    <s v="Si"/>
    <s v="Si"/>
    <s v="No"/>
    <s v="Si"/>
    <s v="Si"/>
    <s v="Si"/>
    <s v="No Aplica"/>
    <s v="No Aplica"/>
    <s v="Si"/>
    <s v="Si"/>
    <s v="26/06/2024. Se observó que el control tiene una definición adecuada cumpliendo con los lineamientos de la Guía de Gestión del Riesgo V6"/>
    <s v="Cumple"/>
    <s v="Si"/>
    <s v="Si"/>
    <s v="24/06/2024. Se observó en el repositorio la evidencia de la actividad realizada. "/>
    <x v="2"/>
    <s v="Juan David Baquero"/>
    <m/>
  </r>
  <r>
    <s v="GESTIÓN DE LA INFORMACIÓN"/>
    <x v="4"/>
    <s v="R 41"/>
    <s v="Realizar actividades relacionadas con los procedimientos misionales fuera del sistema integrado de tierras (SIT), dispuesto  por la Entidad"/>
    <s v="Afectación Económica o presupuestal"/>
    <s v="Posibilidad de afectación económica en los costos que han sido definidos en los rubros presupuestales para los proyectos de desarrollo de software debido al desconocimiento que tiene las áreas misionales de gestionar sus procesos por medio del Sistema Integrado de Tierras "/>
    <x v="93"/>
    <s v="SUBDIRECCIÓN SISTEMAS INFORMACIÓN DE TIERRAS"/>
    <s v="Subdirección Sistemas Información de Tierras verifica el nivel de implementación de las soluciones desarrolladas a través de las presentaciones del comité de cambios que contienen la información de las implementaciones realizadas  donde se verifica en el Sistema Integrado de Tierras el nivel de uso de las aplicaciones "/>
    <s v="Detectivo"/>
    <s v="Impacto"/>
    <s v="Automático"/>
    <s v="40%"/>
    <s v="Documentado"/>
    <s v="Continua"/>
    <s v="Con registro"/>
    <n v="0.1"/>
    <s v="Muy Baja"/>
    <n v="0.6"/>
    <s v="Moderado"/>
    <s v="Moderado"/>
    <s v="Reducir"/>
    <s v="Si"/>
    <s v="Si"/>
    <s v="Si"/>
    <s v="Si"/>
    <s v="Si"/>
    <s v="No"/>
    <s v="Si"/>
    <s v="Si"/>
    <s v="No Aplica"/>
    <s v="Si"/>
    <s v="No Aplica"/>
    <s v="Si"/>
    <s v="No"/>
    <s v="26/06/2024. Se observó que el control tiene una definición adecuada cumpliendo con los lineamientos de la Guía de Gestión del Riesgo V6"/>
    <s v="Cumple"/>
    <s v="No"/>
    <s v="No"/>
    <s v="24/06/2024. No se observó en el repositorio las evidencia de la actividad realizada.     04/07/2024.14- Innovación -7-6-2024.pptx_x000a_ANT -SSIT - Cronograma - Integración BPM - Orq Vo2.pdf_x000a_ANT - SSIT - Diagrama de red - Modulo de compras.pdf_x000a_ANTSSIT - EDT - Integración BPM - Orq.pdf_x000a_BPM-Orq V2-11-6-2024.mpp_x000a_BPM-Orq V2-11-6-2024.pdf"/>
    <x v="2"/>
    <s v="Juan David Baquero"/>
    <s v="Buen día._x000a__x000a_Estimados,_x000a__x000a_A continuación, se presentan por parte de la DGSOP y sus subdirecciones las siguientes respuestas/subsanaciones de las acciones de control del MdRG para que sean tenidas en cuenta:_x000a_ _x000a_Con respecto a los controles correctivos C.14.2, C.39.3, C.40.2, C.41.3, se solicita de manera mas cordial pasar a estado de &quot;cumple&quot; ya que este tipo de controles correctivos se activan  cuando se han materializado los riesgos asociados y como no ha sucedido no se genera reporte._x000a_Con respecto a los controles C.19.2 y C.41.2, se solicita de manera mas cordial pasar a estado de &quot;cumple&quot;, ya que se cargaron las respectivas evidencias."/>
  </r>
  <r>
    <s v="GESTIÓN DE LA INFORMACIÓN"/>
    <x v="4"/>
    <s v="R 41"/>
    <s v="Realizar actividades relacionadas con los procedimientos misionales fuera del sistema integrado de tierras (SIT), dispuesto  por la Entidad"/>
    <s v="Afectación Económica o presupuestal"/>
    <s v="Posibilidad de afectación económica en los costos que han sido definidos en los rubros presupuestales para los proyectos de desarrollo de software debido al desconocimiento que tiene las áreas misionales de gestionar sus procesos por medio del Sistema Integrado de Tierras "/>
    <x v="94"/>
    <s v="SUBDIRECCIÓN SISTEMAS INFORMACIÓN DE TIERRAS"/>
    <s v="Subdirección Sistemas Información de Tierras Realiza el análisis del nivel de uso y apropiación del sistema  a través del acta de la reunión Por medio de mesas de trabajo en las que se puede identificar requerimientos o mejoras al módulo del SIT  "/>
    <s v="Correctivo"/>
    <s v="Impacto"/>
    <s v="Manual"/>
    <s v="25%"/>
    <s v="Documentado"/>
    <s v="Continua"/>
    <s v="Con registro"/>
    <m/>
    <s v=""/>
    <m/>
    <s v=""/>
    <s v=""/>
    <e v="#N/A"/>
    <s v="Si"/>
    <s v="Si"/>
    <s v="Si"/>
    <s v="Si"/>
    <s v="Si"/>
    <s v="No"/>
    <s v="Si"/>
    <s v="Si"/>
    <s v="No Aplica"/>
    <s v="No Aplica"/>
    <s v="Si"/>
    <s v="Si"/>
    <s v="No"/>
    <s v="26/06/2024. Se observó que el control tiene una definición adecuada cumpliendo con los lineamientos de la Guía de Gestión del Riesgo V6"/>
    <s v="Cumple"/>
    <s v="No"/>
    <s v="No"/>
    <s v="24/06/2024. No se observó en el repositorio las evidencia de la actividad realizada. 4/7/2024 Teniendo en cuenta as observaciones por la dependencia, se  modifica el estado de la ejecución de la activiadad a No requerido en el periodo"/>
    <x v="1"/>
    <s v="Juan David Baquero"/>
    <s v="Buen día._x000a__x000a_Estimados,_x000a__x000a_A continuación, se presentan por parte de la DGSOP y sus subdirecciones las siguientes respuestas/subsanaciones de las acciones de control del MdRG para que sean tenidas en cuenta:_x000a_ _x000a_Con respecto a los controles correctivos C.14.2, C.39.3, C.40.2, C.41.3, se solicita de manera mas cordial pasar a estado de &quot;cumple&quot; ya que este tipo de controles correctivos se activan  cuando se han materializado los riesgos asociados y como no ha sucedido no se genera reporte._x000a_Con respecto a los controles C.19.2 y C.41.2, se solicita de manera mas cordial pasar a estado de &quot;cumple&quot;, ya que se cargaron las respectivas evidencias."/>
  </r>
  <r>
    <s v="GESTIÓN DEL TALENTO HUMANO"/>
    <x v="16"/>
    <s v="R 42"/>
    <s v="Posibilidad de incumplir metas del Plan Estratégico de Talento Humano"/>
    <s v="Pérdida Reputacional"/>
    <s v="Posibilidad de pérdida reputacional en la imagen institucional debido  a falta de ejecución de las actividades y de recursos para el Plan Estratégico de Talento Humano"/>
    <x v="95"/>
    <s v="SUBDIRECCIÓN DE TALENTO HUMANO"/>
    <s v="Subdirección de Talento Humano Revisa la formulación del Plan Estratégico de Talento Humano a través del Plan Estratégico de Talento Humano definitivo que cumpla con los lineamientos decreto 612 2018 y Función Pública"/>
    <s v="Preventivo"/>
    <s v="Probabilidad"/>
    <s v="Manual"/>
    <s v="40%"/>
    <s v="Sin documentar"/>
    <s v="Continua"/>
    <s v="Con registro"/>
    <n v="0.12"/>
    <s v="Muy Baja"/>
    <n v="0.6"/>
    <s v="Moderado"/>
    <s v="Moderado"/>
    <s v="Reducir"/>
    <s v="Si"/>
    <s v="Si"/>
    <s v="Si"/>
    <s v="Si"/>
    <s v="Si"/>
    <s v="No"/>
    <s v="Si"/>
    <s v="Si"/>
    <s v="Si"/>
    <s v="No Aplica"/>
    <s v="No Aplica"/>
    <s v="Si"/>
    <s v="Si"/>
    <s v="26/06/2024. Se observó que el control tiene una definición adecuada cumpliendo con los lineamientos de la Guía de Gestión del Riesgo V6"/>
    <s v="Cumple"/>
    <s v="Si"/>
    <s v="Si"/>
    <s v="24/06/2024. Se observó en el repositorio la evidencia de la actividad realizada. "/>
    <x v="2"/>
    <s v="Juan David Baquero"/>
    <m/>
  </r>
  <r>
    <s v="GESTIÓN DEL TALENTO HUMANO"/>
    <x v="16"/>
    <s v="R 42"/>
    <s v="Posibilidad de incumplir metas del Plan Estratégico de Talento Humano"/>
    <s v="Pérdida Reputacional"/>
    <s v="Posibilidad de pérdida reputacional en la imagen institucional debido  a falta de ejecución de las actividades y de recursos para el Plan Estratégico de Talento Humano"/>
    <x v="96"/>
    <s v="SECRETARÍA GENERAL"/>
    <s v="Secretaría General Valida la formulación el Plan Estratégico de Talento Humano a través de un correo electrónico Enviado a la Subdirección de Talento Humano, donde informa si se encuentra listo para aprobación o se debe ajustar y actualizar con base a unas observaciones"/>
    <s v="Detectivo"/>
    <s v="Impacto"/>
    <s v="Manual"/>
    <s v="30%"/>
    <s v="Sin documentar"/>
    <s v="Continua"/>
    <s v="Con registro"/>
    <n v="0.12"/>
    <s v="Muy Baja"/>
    <n v="0.42"/>
    <s v="Moderado"/>
    <s v="Moderado"/>
    <s v="Reducir"/>
    <s v="Si"/>
    <s v="Si"/>
    <s v="Si"/>
    <s v="Si"/>
    <s v="Si"/>
    <s v="No"/>
    <s v="Si"/>
    <s v="Si"/>
    <s v="No Aplica"/>
    <s v="Si"/>
    <s v="No Aplica"/>
    <s v="Si"/>
    <s v="Si"/>
    <s v="26/06/2024. Se observó que el control tiene una definición adecuada cumpliendo con los lineamientos de la Guía de Gestión del Riesgo V6"/>
    <s v="Cumple"/>
    <s v="Si"/>
    <s v="Si"/>
    <s v="24/06/2024. Se observó en el repositorio la evidencia de la actividad realizada. "/>
    <x v="2"/>
    <s v="Juan David Baquero"/>
    <m/>
  </r>
  <r>
    <s v="GESTIÓN DEL TALENTO HUMANO"/>
    <x v="16"/>
    <s v="R 42"/>
    <s v="Posibilidad de incumplir metas del Plan Estratégico de Talento Humano"/>
    <s v="Pérdida Reputacional"/>
    <s v="Posibilidad de pérdida reputacional en la imagen institucional debido  a falta de ejecución de las actividades y de recursos para el Plan Estratégico de Talento Humano"/>
    <x v="97"/>
    <s v="SUBDIRECCIÓN DE TALENTO HUMANO"/>
    <s v="Subdirección de Talento Humano Diseña el plan de la nueva vigencia a través del correo electrónico dando inicio a la formulación del Plan Estratégico de Talento Humano de la nueva vigencia Con base al histórico de cumplimiento de metas y recomendaciones para oportunidades de mejora"/>
    <s v="Correctivo"/>
    <s v="Impacto"/>
    <s v="Manual"/>
    <s v="25%"/>
    <s v="Sin documentar"/>
    <s v="Continua"/>
    <s v="Con registro"/>
    <m/>
    <s v=""/>
    <m/>
    <s v=""/>
    <s v=""/>
    <e v="#N/A"/>
    <s v="Si"/>
    <s v="Si"/>
    <s v="Si"/>
    <s v="Si"/>
    <s v="Si"/>
    <s v="No"/>
    <s v="Si"/>
    <s v="Si"/>
    <s v="No Aplica"/>
    <s v="No Aplica"/>
    <s v="Si"/>
    <s v="Si"/>
    <s v="Si"/>
    <s v="26/06/2024. Se observó que el control tiene una definición adecuada cumpliendo con los lineamientos de la Guía de Gestión del Riesgo V6"/>
    <s v="Cumple"/>
    <s v="Si"/>
    <s v="Si"/>
    <s v="24/06/2024. Se observó en el repositorio la evidencia de la actividad realizada. "/>
    <x v="2"/>
    <s v="Juan David Baquero"/>
    <m/>
  </r>
  <r>
    <s v="GESTIÓN DEL TALENTO HUMANO"/>
    <x v="16"/>
    <s v="R 43"/>
    <s v="Inconsistencias en el reporte y liquidación de las novedades laborales y prestacionales"/>
    <s v="Afectación Económica o presupuestal"/>
    <s v="Posibilidad de afectación económica por errores en la liquidación de la nomina y presentando fallas en el pago debido al desconocimiento del reporte de novedades"/>
    <x v="98"/>
    <s v="SUBDIRECCIÓN DE TALENTO HUMANO"/>
    <s v="Subdirección de Talento Humano Gestiona el soporte y mantenimiento del aplicativo Meta4 - SIGEP Nómina a través de Informe de supervisión que presenta los ajustes en el presupuesto, las notificaciones a los interesados con inconsistencias y correcciones a que haya lugar"/>
    <s v="Preventivo"/>
    <s v="Probabilidad"/>
    <s v="Manual"/>
    <s v="40%"/>
    <s v="Sin documentar"/>
    <s v="Continua"/>
    <s v="Con registro"/>
    <n v="0.12"/>
    <s v="Muy Baja"/>
    <n v="1"/>
    <s v="Catastrófico"/>
    <s v="Extremo"/>
    <s v="Reducir"/>
    <s v="Si"/>
    <s v="Si"/>
    <s v="Si"/>
    <s v="Si"/>
    <s v="Si"/>
    <s v="No"/>
    <s v="Si"/>
    <s v="Si"/>
    <s v="Si"/>
    <s v="No Aplica"/>
    <s v="No Aplica"/>
    <s v="Si"/>
    <s v="Si"/>
    <s v="26/06/2024. Se observó que el control tiene una definición adecuada cumpliendo con los lineamientos de la Guía de Gestión del Riesgo V6"/>
    <s v="Cumple"/>
    <s v="Si"/>
    <s v="Si"/>
    <s v="24/06/2024. Se observó en el repositorio la evidencia de la actividad realizada. "/>
    <x v="2"/>
    <s v="Juan David Baquero"/>
    <m/>
  </r>
  <r>
    <s v="GESTIÓN DEL TALENTO HUMANO"/>
    <x v="16"/>
    <s v="R 43"/>
    <s v="Inconsistencias en el reporte y liquidación de las novedades laborales y prestacionales"/>
    <s v="Afectación Económica o presupuestal"/>
    <s v="Posibilidad de afectación económica por errores en la liquidación de la nomina y presentando fallas en el pago debido al desconocimiento del reporte de novedades"/>
    <x v="99"/>
    <s v="SUBDIRECCIÓN DE TALENTO HUMANO"/>
    <s v="Subdirección de Talento Humano Actualiza la gestión del aplicativo Meta4 - SIGEP Nómina a través de Informe de supervisión que modifica la correcta ejecución de la nómina"/>
    <s v="Correctivo"/>
    <s v="Impacto"/>
    <s v="Manual"/>
    <s v="25%"/>
    <s v="Sin documentar"/>
    <s v="Continua"/>
    <s v="Con registro"/>
    <m/>
    <s v=""/>
    <m/>
    <s v=""/>
    <s v=""/>
    <e v="#N/A"/>
    <s v="Si"/>
    <s v="Si"/>
    <s v="Si"/>
    <s v="Si"/>
    <s v="Si"/>
    <s v="No"/>
    <s v="Si"/>
    <s v="Si"/>
    <s v="No Aplica"/>
    <s v="No Aplica"/>
    <s v="Si"/>
    <s v="Si"/>
    <s v="Si"/>
    <s v="26/06/2024. Se observó que el control tiene una definición adecuada cumpliendo con los lineamientos de la Guía de Gestión del Riesgo V6"/>
    <s v="Cumple"/>
    <s v="Si"/>
    <s v="Si"/>
    <s v="24/06/2024. Se observó en el repositorio la evidencia de la actividad realizada. "/>
    <x v="2"/>
    <s v="Juan David Baquero"/>
    <m/>
  </r>
  <r>
    <s v="GESTIÓN DEL TALENTO HUMANO"/>
    <x v="17"/>
    <s v="R 44"/>
    <s v="Prescripción de la acción disciplinaria"/>
    <s v="Pérdida Reputacional"/>
    <s v="Posibilidad de pérdida reputacional en la imagen interna de Control Interno Disciplinario de la Oficina Jurídica por falta de impulso procesal en los expedientes a prescribir"/>
    <x v="100"/>
    <s v="OFICINA JURÍDICA (CONTROL INTERNO DISCIPLINARIO)"/>
    <s v="Oficina Jurídica (Control Interno Disciplinario) revisa el proceso a través de la matriz de procesos disciplinarios donde se verifica el cumplimiento términos procesales para evitar la prescripción del proceso"/>
    <s v="Detectivo"/>
    <s v="Impacto"/>
    <s v="Manual"/>
    <s v="30%"/>
    <s v="Sin documentar"/>
    <s v="Continua"/>
    <s v="Con registro"/>
    <n v="0.6"/>
    <s v="Media"/>
    <n v="0.28000000000000003"/>
    <s v="Menor"/>
    <s v="Moderado"/>
    <s v="Reducir"/>
    <s v="Si"/>
    <s v="Si"/>
    <s v="Si"/>
    <s v="Si"/>
    <s v="Si"/>
    <s v="No"/>
    <s v="Si"/>
    <s v="Si"/>
    <s v="No Aplica"/>
    <s v="Si"/>
    <s v="No Aplica"/>
    <s v="Si"/>
    <s v="Si"/>
    <s v="26/06/2024. Se observó que el control tiene una definición adecuada cumpliendo con los lineamientos de la Guía de Gestión del Riesgo V6"/>
    <s v="Cumple"/>
    <s v="Si"/>
    <s v="Si"/>
    <s v="24/06/2024. Se observó en el repositorio la evidencia de la actividad realizada. "/>
    <x v="2"/>
    <s v="Juan David Baquero"/>
    <s v="En cuanto a los controles DETECTIVOS, es importante resaltar que hacen parte de las actividades realizadas durante la ejecución de los controles preventivos C. 44.1 y C. 45.1 (Se adjuntan evidencias compartidas)"/>
  </r>
  <r>
    <s v="GESTIÓN DEL TALENTO HUMANO"/>
    <x v="17"/>
    <s v="R 44"/>
    <s v="Prescripción de la acción disciplinaria"/>
    <s v="Pérdida Reputacional"/>
    <s v="Posibilidad de pérdida reputacional en la imagen interna de Control Interno Disciplinario de la Oficina Jurídica por falta de impulso procesal en los expedientes a prescribir"/>
    <x v="101"/>
    <s v="OFICINA JURÍDICA (CONTROL INTERNO DISCIPLINARIO)"/>
    <s v="Oficina Jurídica (Control Interno Disciplinario) archiva el proceso por prescripción  a través del auto de notificación donde se comunica al interesado la decisión de fondo en el proceso"/>
    <s v="Correctivo"/>
    <s v="Impacto"/>
    <s v="Manual"/>
    <s v="25%"/>
    <s v="Sin documentar"/>
    <s v="Continua"/>
    <s v="Con registro"/>
    <m/>
    <s v=""/>
    <m/>
    <s v=""/>
    <s v=""/>
    <e v="#N/A"/>
    <s v="Si"/>
    <s v="Si"/>
    <s v="Si"/>
    <s v="Si"/>
    <s v="Si"/>
    <s v="No"/>
    <s v="Si"/>
    <s v="Si"/>
    <s v="No Aplica"/>
    <s v="No Aplica"/>
    <s v="Si"/>
    <s v="Si"/>
    <s v="No"/>
    <s v="26/06/2024. Se observó que el control tiene una definición adecuada cumpliendo con los lineamientos de la Guía de Gestión del Riesgo V6"/>
    <s v="Cumple"/>
    <s v="No"/>
    <s v="No"/>
    <s v="24/06/2024. No se observó en el repositorio las evidencia de la actividad realizada. 4/7/2024 Teniendo en cuenta as observaciones por la dependencia, se  modifica el estado de la ejecución de la activiadad a No requerido en el periodo"/>
    <x v="1"/>
    <s v="Juan David Baquero"/>
    <s v="En cuanto a las actividades de control CORRECTIVOS que se encuentran en estado de NO CUMPLIMIENTO, No ha sido necesario ejecutarlos dado que no se han materializado los riesgos, razón por lo cual, estos no cuentan con evidencias de implementación. No obstante, se compartirá una carpeta y en su nombre se indicará la razón por la cual no se ha ejecutado."/>
  </r>
  <r>
    <s v="GESTIÓN DEL TALENTO HUMANO"/>
    <x v="17"/>
    <s v="R 45"/>
    <s v="Caducidad de la acción disciplinaria"/>
    <s v="Pérdida Reputacional"/>
    <s v="Posibilidad de pérdida reputacional en la imagen interna de Control Interno Disciplinario de la Oficina Jurídica por falta de impulso procesal en los expedientes a caducar"/>
    <x v="102"/>
    <s v="OFICINA JURÍDICA (CONTROL INTERNO DISCIPLINARIO)"/>
    <s v="Oficina Jurídica (Control Interno Disciplinario) revisa el proceso a través matriz de procesos disciplinarios donde se verifica el cumplimiento términos procesales para evitar la caducidad del proceso"/>
    <s v="Detectivo"/>
    <s v="Impacto"/>
    <s v="Manual"/>
    <s v="30%"/>
    <s v="Sin documentar"/>
    <s v="Continua"/>
    <s v="Con registro"/>
    <n v="0.6"/>
    <s v="Media"/>
    <n v="0.28000000000000003"/>
    <s v="Menor"/>
    <s v="Moderado"/>
    <s v="Reducir"/>
    <s v="Si"/>
    <s v="Si"/>
    <s v="Si"/>
    <s v="Si"/>
    <s v="Si"/>
    <s v="No"/>
    <s v="Si"/>
    <s v="Si"/>
    <s v="No Aplica"/>
    <s v="Si"/>
    <s v="No Aplica"/>
    <s v="Si"/>
    <s v="Si"/>
    <s v="26/06/2024. Se observó que el control tiene una definición adecuada cumpliendo con los lineamientos de la Guía de Gestión del Riesgo V6"/>
    <s v="Cumple"/>
    <s v="Si"/>
    <s v="Si"/>
    <s v="24/06/2024. Se observó en el repositorio la evidencia de la actividad realizada. "/>
    <x v="2"/>
    <s v="Juan David Baquero"/>
    <s v="En cuanto a los controles DETECTIVOS, es importante resaltar que hacen parte de las actividades realizadas durante la ejecución de los controles preventivos C. 44.1 y C. 45.1 (Se adjuntan evidencias compartidas)"/>
  </r>
  <r>
    <s v="GESTIÓN DEL TALENTO HUMANO"/>
    <x v="17"/>
    <s v="R 45"/>
    <s v="Caducidad de la acción disciplinaria"/>
    <s v="Pérdida Reputacional"/>
    <s v="Posibilidad de pérdida reputacional en la imagen interna de Control Interno Disciplinario de la Oficina Jurídica por falta de impulso procesal en los expedientes a caducar"/>
    <x v="103"/>
    <s v="OFICINA JURÍDICA (CONTROL INTERNO DISCIPLINARIO)"/>
    <s v="Oficina Jurídica (Control Interno Disciplinario) archiva el proceso por caducidad a través del auto de notificación donde se comunica al interesado la decisión de fondo en el proceso"/>
    <s v="Correctivo"/>
    <s v="Impacto"/>
    <s v="Manual"/>
    <s v="25%"/>
    <s v="Sin documentar"/>
    <s v="Continua"/>
    <s v="Con registro"/>
    <m/>
    <s v=""/>
    <m/>
    <s v=""/>
    <s v=""/>
    <e v="#N/A"/>
    <s v="Si"/>
    <s v="Si"/>
    <s v="Si"/>
    <s v="Si"/>
    <s v="Si"/>
    <s v="No"/>
    <s v="Si"/>
    <s v="Si"/>
    <s v="No Aplica"/>
    <s v="No Aplica"/>
    <s v="Si"/>
    <s v="Si"/>
    <s v="No"/>
    <s v="26/06/2024. Se observó que el control tiene una definición adecuada cumpliendo con los lineamientos de la Guía de Gestión del Riesgo V6"/>
    <s v="Cumple"/>
    <s v="No"/>
    <s v="No"/>
    <s v="24/06/2024. No se observó en el repositorio las evidencia de la actividad realizada. 4/7/2024 Teniendo en cuenta as observaciones por la dependencia, se  modifica el estado de la ejecución de la activiadad a No requerido en el periodo"/>
    <x v="1"/>
    <s v="Juan David Baquero"/>
    <s v="En cuanto a las actividades de control CORRECTIVOS que se encuentran en estado de NO CUMPLIMIENTO, No ha sido necesario ejecutarlos dado que no se han materializado los riesgos, razón por lo cual, estos no cuentan con evidencias de implementación. No obstante, se compartirá una carpeta y en su nombre se indicará la razón por la cual no se ha ejecutado."/>
  </r>
  <r>
    <s v="GESTIÓN DEL TALENTO HUMANO"/>
    <x v="17"/>
    <s v="R 46"/>
    <s v="Perdida de expedientes disciplinarios"/>
    <s v="Pérdida Reputacional"/>
    <s v="Posibilidad de pérdida reputacional en la imagen interna de Control Interno Disciplinario de la Oficina Jurídica por el indebido tramite de los expedientes en gestión documental"/>
    <x v="104"/>
    <s v="OFICINA JURÍDICA (CONTROL INTERNO DISCIPLINARIO)"/>
    <s v="Oficina Jurídica (Control Interno Disciplinario) valida el inventario de expedientes físico a través de la base de datos de expedientes donde hace la verificación y registro en base de datos de prestamos de expedientes."/>
    <s v="Preventivo"/>
    <s v="Probabilidad"/>
    <s v="Manual"/>
    <s v="40%"/>
    <s v="Sin documentar"/>
    <s v="Continua"/>
    <s v="Con registro"/>
    <n v="0.36"/>
    <s v="Baja"/>
    <n v="0.4"/>
    <s v="Menor"/>
    <s v="Moderado"/>
    <s v="Reducir"/>
    <s v="Si"/>
    <s v="Si"/>
    <s v="Si"/>
    <s v="Si"/>
    <s v="Si"/>
    <s v="No"/>
    <s v="Si"/>
    <s v="Si"/>
    <s v="Si"/>
    <s v="No Aplica"/>
    <s v="No Aplica"/>
    <s v="Si"/>
    <s v="No"/>
    <s v="26/06/2024. Se observó que el control tiene una definición adecuada cumpliendo con los lineamientos de la Guía de Gestión del Riesgo V6"/>
    <s v="Cumple"/>
    <s v="No"/>
    <s v="No"/>
    <s v="24/06/2024. No se observó en el repositorio las evidencia de la actividad realizada.  4/7/2024 Teniendo en cuenta as observaciones por la dependencia, el control se debe eliminar."/>
    <x v="0"/>
    <s v="Juan David Baquero"/>
    <s v="En relación con los controles PREVENTIVOS, se informa que,_x000a_C. 46.1, no se ejecuta debido a que el riesgo 46 fue eliminado del Mapa de Riesgos de Gestión._x000a_C 48.2, se realiza en simultánea con el C 48.1 por lo que son las mismas evidencias._x000a_C. 49.1, se tiene mal relacionado en el MRG, ya que realmente es la C. 49.2 debido a que está asociado a la Acción preventiva P. 49.2 y no con la P 49.1 que cuenta con un único reporte (se comparten evidencias)."/>
  </r>
  <r>
    <s v="GESTIÓN DEL TALENTO HUMANO"/>
    <x v="17"/>
    <s v="R 46"/>
    <s v="Perdida de expedientes disciplinarios"/>
    <s v="Pérdida Reputacional"/>
    <s v="Posibilidad de pérdida reputacional en la imagen interna de Control Interno Disciplinario de la Oficina Jurídica por el indebido tramite de los expedientes en gestión documental"/>
    <x v="105"/>
    <s v="OFICINA JURÍDICA (CONTROL INTERNO DISCIPLINARIO)"/>
    <s v="Oficina Jurídica (Control Interno Disciplinario) reconstruye el expediente disciplinario a través del procedimiento RECONSTRUCCIÓN del acuerdo 7 del 2014 emitido por el Archivo General de la Nación  donde se elabora de nuevo el expediente disciplinario que presenta novedad con el material documental"/>
    <s v="Correctivo"/>
    <s v="Impacto"/>
    <s v="Manual"/>
    <s v="25%"/>
    <s v="Sin documentar"/>
    <s v="Continua"/>
    <s v="Con registro"/>
    <m/>
    <s v=""/>
    <m/>
    <s v=""/>
    <s v=""/>
    <e v="#N/A"/>
    <s v="Si"/>
    <s v="Si"/>
    <s v="Si"/>
    <s v="Si"/>
    <s v="Si"/>
    <s v="No"/>
    <s v="Si"/>
    <s v="Si"/>
    <s v="No Aplica"/>
    <s v="No Aplica"/>
    <s v="Si"/>
    <s v="Si"/>
    <s v="No"/>
    <s v="26/06/2024. Se observó que el control tiene una definición adecuada cumpliendo con los lineamientos de la Guía de Gestión del Riesgo V6"/>
    <s v="Cumple"/>
    <s v="No"/>
    <s v="No"/>
    <s v="24/06/2024. No se observó en el repositorio las evidencia de la actividad realizada. 4/7/2024 Teniendo en cuenta as observaciones por la dependencia, se  modifica el estado de la ejecución de la activiadad a No requerido en el periodo"/>
    <x v="1"/>
    <s v="Juan David Baquero"/>
    <s v="En cuanto a las actividades de control CORRECTIVOS que se encuentran en estado de NO CUMPLIMIENTO, No ha sido necesario ejecutarlos dado que no se han materializado los riesgos, razón por lo cual, estos no cuentan con evidencias de implementación. No obstante, se compartirá una carpeta y en su nombre se indicará la razón por la cual no se ha ejecutado."/>
  </r>
  <r>
    <s v="APOYO JURÍDICO"/>
    <x v="17"/>
    <s v="R 47"/>
    <s v="Emitir conceptos sobre el mismo tema con distinta interpretación"/>
    <s v="Pérdida Reputacional"/>
    <s v="Posibilidad de pérdida reputacional en la imagen institucional interna y externa por falta de razonabilidad y búsqueda de unificación de criterios o línea de interpretación para la toma de decisiones"/>
    <x v="106"/>
    <s v="OFICINA JURÍDICA"/>
    <s v="Oficina Jurídica unifica los criterios jurídicos a través de la revisión del expediente y anexos donde revisa la viabilidad del documento y generar el visto bueno de los profesionales a cargo del tramite"/>
    <s v="Preventivo"/>
    <s v="Probabilidad"/>
    <s v="Manual"/>
    <s v="40%"/>
    <s v="Sin documentar"/>
    <s v="Continua "/>
    <s v="Sin registro"/>
    <n v="0.36"/>
    <s v="Baja"/>
    <n v="1"/>
    <s v="Catastrófico"/>
    <s v="Extremo"/>
    <s v="Reducir"/>
    <s v="Si"/>
    <s v="Si"/>
    <s v="Si"/>
    <s v="Si"/>
    <s v="Si"/>
    <s v="No"/>
    <s v="Si"/>
    <s v="Si"/>
    <s v="Si"/>
    <s v="No Aplica"/>
    <s v="No Aplica"/>
    <s v="Si"/>
    <s v="Si"/>
    <s v="26/06/2024. Se observó que el control tiene una definición adecuada cumpliendo con los lineamientos de la Guía de Gestión del Riesgo V6"/>
    <s v="Cumple"/>
    <s v="Si"/>
    <s v="Si"/>
    <s v="24/06/2024. Se observó en el repositorio la evidencia de la actividad realizada. "/>
    <x v="2"/>
    <s v="Juan David Baquero"/>
    <s v="En relación con los controles PREVENTIVOS, se informa que,_x000a_C. 46.1, no se ejecuta debido a que el riesgo 46 fue eliminado del Mapa de Riesgos de Gestión._x000a_C 48.2, se realiza en simultánea con el C 48.1 por lo que son las mismas evidencias._x000a_C. 49.1, se tiene mal relacionado en el MRG, ya que realmente es la C. 49.2 debido a que está asociado a la Acción preventiva P. 49.2 y no con la P 49.1 que cuenta con un único reporte (se comparten evidencias)."/>
  </r>
  <r>
    <s v="APOYO JURÍDICO"/>
    <x v="17"/>
    <s v="R 47"/>
    <s v="Emitir conceptos sobre el mismo tema con distinta interpretación"/>
    <s v="Pérdida Reputacional"/>
    <s v="Posibilidad de pérdida reputacional en la imagen institucional interna y externa por falta de razonabilidad y búsqueda de unificación de criterios o línea de interpretación para la toma de decisiones"/>
    <x v="107"/>
    <s v="OFICINA JURÍDICA"/>
    <s v="Oficina Jurídica verifica el documento que presenta novedad a través de la caracterización de la solicitud del concepto donde se valida el objeto, responsable y el tramite y encontrar las observaciones para su ajuste o actualización"/>
    <s v="Correctivo"/>
    <s v="Impacto"/>
    <s v="Manual"/>
    <s v="25%"/>
    <s v="Sin documentar"/>
    <s v="Continua "/>
    <s v="Sin registro"/>
    <m/>
    <s v=""/>
    <m/>
    <s v=""/>
    <s v=""/>
    <e v="#N/A"/>
    <s v="Si"/>
    <s v="Si"/>
    <s v="Si"/>
    <s v="Si"/>
    <s v="Si"/>
    <s v="No"/>
    <s v="Si"/>
    <s v="Si"/>
    <s v="No Aplica"/>
    <s v="No Aplica"/>
    <s v="Si"/>
    <s v="Si"/>
    <s v="No"/>
    <s v="26/06/2024. Se observó que el control tiene una definición adecuada cumpliendo con los lineamientos de la Guía de Gestión del Riesgo V6"/>
    <s v="Cumple"/>
    <s v="No"/>
    <s v="No"/>
    <s v="24/06/2024. No se observó en el repositorio las evidencia de la actividad realizada. 4/7/2024 Teniendo en cuenta as observaciones por la dependencia, se  modifica el estado de la ejecución de la activiadad a No requerido en el periodo"/>
    <x v="1"/>
    <s v="Juan David Baquero"/>
    <s v="En cuanto a las actividades de control CORRECTIVOS que se encuentran en estado de NO CUMPLIMIENTO, No ha sido necesario ejecutarlos dado que no se han materializado los riesgos, razón por lo cual, estos no cuentan con evidencias de implementación. No obstante, se compartirá una carpeta y en su nombre se indicará la razón por la cual no se ha ejecutado."/>
  </r>
  <r>
    <s v="APOYO JURÍDICO"/>
    <x v="17"/>
    <s v="R 48"/>
    <s v="Vencimiento de términos"/>
    <s v="Afectación Económica o presupuestal"/>
    <s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
    <x v="108"/>
    <s v="OFICINA JURÍDICA"/>
    <s v="Oficina Jurídica consulta del estado procesal a través del correo oficial de notificaciones judiciales de la entidad para realizar el correspondiente reparto por ORFEO de la actuación judicial al grupo de abogados de la Oficina Jurídica"/>
    <s v="Preventivo"/>
    <s v="Probabilidad"/>
    <s v="Manual"/>
    <s v="40%"/>
    <s v="Sin documentar"/>
    <s v="Continua "/>
    <s v="Sin registro"/>
    <n v="0.48"/>
    <s v="Media"/>
    <n v="1"/>
    <s v="Catastrófico"/>
    <s v="Extremo"/>
    <s v="Reducir"/>
    <s v="Si"/>
    <s v="Si"/>
    <s v="Si"/>
    <s v="Si"/>
    <s v="Si"/>
    <s v="No"/>
    <s v="Si"/>
    <s v="Si"/>
    <s v="Si"/>
    <s v="No Aplica"/>
    <s v="No Aplica"/>
    <s v="Si"/>
    <s v="Si"/>
    <s v="26/06/2024. Se observó que el control tiene una definición adecuada cumpliendo con los lineamientos de la Guía de Gestión del Riesgo V6"/>
    <s v="Cumple"/>
    <s v="Si"/>
    <s v="Si"/>
    <s v="24/06/2024. Se observó en el repositorio la evidencia de la actividad realizada. "/>
    <x v="2"/>
    <s v="Juan David Baquero"/>
    <s v="En relación con los controles PREVENTIVOS, se informa que,_x000a_C. 46.1, no se ejecuta debido a que el riesgo 46 fue eliminado del Mapa de Riesgos de Gestión._x000a_C 48.2, se realiza en simultánea con el C 48.1 por lo que son las mismas evidencias._x000a_C. 49.1, se tiene mal relacionado en el MRG, ya que realmente es la C. 49.2 debido a que está asociado a la Acción preventiva P. 49.2 y no con la P 49.1 que cuenta con un único reporte (se comparten evidencias)."/>
  </r>
  <r>
    <s v="APOYO JURÍDICO"/>
    <x v="17"/>
    <s v="R 48"/>
    <s v="Vencimiento de términos"/>
    <s v="Afectación Económica o presupuestal"/>
    <s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
    <x v="109"/>
    <s v="OFICINA JURÍDICA"/>
    <s v="Oficina Jurídica consulta del estado procesal a través del seguimiento de la pagina web www.ramajudicial.gov.co  donde se valida en el modulo de consulta de procesos unificadas como esta la realidad procesal (actuaciones sobre el proceso) dentro de esto, el cumplimiento en términos"/>
    <s v="Preventivo"/>
    <s v="Probabilidad"/>
    <s v="Manual"/>
    <s v="40%"/>
    <s v="Sin documentar"/>
    <s v="Continua "/>
    <s v="Sin registro"/>
    <n v="0.28799999999999998"/>
    <s v="Baja"/>
    <n v="1"/>
    <s v="Catastrófico"/>
    <s v="Extremo"/>
    <s v="Reducir"/>
    <s v="Si"/>
    <s v="Si"/>
    <s v="Si"/>
    <s v="Si"/>
    <s v="Si"/>
    <s v="No"/>
    <s v="Si"/>
    <s v="Si"/>
    <s v="Si"/>
    <s v="No Aplica"/>
    <s v="No Aplica"/>
    <s v="Si"/>
    <s v="No"/>
    <s v="26/06/2024. Se observó que el control tiene una definición adecuada cumpliendo con los lineamientos de la Guía de Gestión del Riesgo V6"/>
    <s v="Cumple"/>
    <s v="No"/>
    <s v="No"/>
    <s v="24/06/2024. No se observó en el repositorio las evidencia de la actividad realizada. 4/7/2024 Teniendo en cuenta as observaciones por la dependencia, se  modifica el estado de la ejecución de la activiadad a Cumple"/>
    <x v="2"/>
    <s v="Juan David Baquero"/>
    <s v="En relación con los controles PREVENTIVOS, se informa que,_x000a_C. 46.1, no se ejecuta debido a que el riesgo 46 fue eliminado del Mapa de Riesgos de Gestión._x000a_C 48.2, se realiza en simultánea con el C 48.1 por lo que son las mismas evidencias._x000a_C. 49.1, se tiene mal relacionado en el MRG, ya que realmente es la C. 49.2 debido a que está asociado a la Acción preventiva P. 49.2 y no con la P 49.1 que cuenta con un único reporte (se comparten evidencias)."/>
  </r>
  <r>
    <s v="APOYO JURÍDICO"/>
    <x v="17"/>
    <s v="R 48"/>
    <s v="Vencimiento de términos"/>
    <s v="Afectación Económica o presupuestal"/>
    <s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
    <x v="110"/>
    <s v="OFICINA JURÍDICA"/>
    <s v="Oficina Jurídica identificar donde se presenta el vencimiento del termino a través del correo oficial de notificaciones judiciales de la entidad para determinar cual o cuales fueron las anomalías en el proceso, subsanar y responder en el tiempo más próximo"/>
    <s v="Correctivo"/>
    <s v="Impacto"/>
    <s v="Manual"/>
    <s v="25%"/>
    <s v="Sin documentar"/>
    <s v="Continua "/>
    <s v="Sin registro"/>
    <m/>
    <s v=""/>
    <m/>
    <s v=""/>
    <s v=""/>
    <e v="#N/A"/>
    <s v="Si"/>
    <s v="Si"/>
    <s v="Si"/>
    <s v="Si"/>
    <s v="Si"/>
    <s v="No"/>
    <s v="Si"/>
    <s v="Si"/>
    <s v="No Aplica"/>
    <s v="No Aplica"/>
    <s v="Si"/>
    <s v="Si"/>
    <s v="No"/>
    <s v="26/06/2024. Se observó que el control tiene una definición adecuada cumpliendo con los lineamientos de la Guía de Gestión del Riesgo V6"/>
    <s v="Cumple"/>
    <s v="No"/>
    <s v="No"/>
    <s v="24/06/2024. No se observó en el repositorio las evidencia de la actividad realizada. 4/7/2024 Teniendo en cuenta as observaciones por la dependencia, se  modifica el estado de la ejecución de la activiadad a No requerido en el periodo"/>
    <x v="1"/>
    <s v="Juan David Baquero"/>
    <s v="En cuanto a las actividades de control CORRECTIVOS que se encuentran en estado de NO CUMPLIMIENTO, No ha sido necesario ejecutarlos dado que no se han materializado los riesgos, razón por lo cual, estos no cuentan con evidencias de implementación. No obstante, se compartirá una carpeta y en su nombre se indicará la razón por la cual no se ha ejecutado."/>
  </r>
  <r>
    <s v="APOYO JURÍDICO"/>
    <x v="17"/>
    <s v="R 49"/>
    <s v="Emisión de viabilidades positivas contrarias a la normatividad"/>
    <s v="Pérdida Reputacional"/>
    <s v="Posibilidad de pérdida reputacional en la imagen de entidad por interpretaciones variadas a la normatividad y vacíos jurídicos que podrían generar la toma de decisiones erróneas"/>
    <x v="111"/>
    <s v="OFICINA JURÍDICA"/>
    <s v="Oficina Jurídica revisa la viabilidad del documento a través de la normativa vigente y aplicable donde se revisa que cumpla con los lineamientos y el contenido deseable para el documento y generar el visto bueno para su revisión y aprobación"/>
    <s v="Preventivo"/>
    <s v="Probabilidad"/>
    <s v="Manual"/>
    <s v="40%"/>
    <s v="Sin documentar"/>
    <s v="Continua "/>
    <s v="Sin registro"/>
    <n v="0.36"/>
    <s v="Baja"/>
    <n v="1"/>
    <s v="Catastrófico"/>
    <s v="Extremo"/>
    <s v="Reducir"/>
    <s v="Si"/>
    <s v="Si"/>
    <s v="Si"/>
    <s v="Si"/>
    <s v="Si"/>
    <s v="No"/>
    <s v="Si"/>
    <s v="Si"/>
    <s v="Si"/>
    <s v="No Aplica"/>
    <s v="No Aplica"/>
    <s v="Si"/>
    <s v="Si"/>
    <s v="26/06/2024. Se observó que el control tiene una definición adecuada cumpliendo con los lineamientos de la Guía de Gestión del Riesgo V6"/>
    <s v="Cumple"/>
    <s v="Si"/>
    <s v="Si"/>
    <s v="24/06/2024. Se observó en el repositorio la evidencia de la actividad realizada. "/>
    <x v="2"/>
    <s v="Juan David Baquero"/>
    <s v="En relación con los controles PREVENTIVOS, se informa que,_x000a_C. 46.1, no se ejecuta debido a que el riesgo 46 fue eliminado del Mapa de Riesgos de Gestión._x000a_C 48.2, se realiza en simultánea con el C 48.1 por lo que son las mismas evidencias._x000a_C. 49.1, se tiene mal relacionado en el MRG, ya que realmente es la C. 49.2 debido a que está asociado a la Acción preventiva P. 49.2 y no con la P 49.1 que cuenta con un único reporte (se comparten evidencias)."/>
  </r>
  <r>
    <s v="APOYO JURÍDICO"/>
    <x v="17"/>
    <s v="R 49"/>
    <s v="Emisión de viabilidades positivas contrarias a la normatividad"/>
    <s v="Pérdida Reputacional"/>
    <s v="Posibilidad de pérdida reputacional en la imagen de entidad por interpretaciones variadas a la normatividad y vacíos jurídicos que podrían generar la toma de decisiones erróneas"/>
    <x v="112"/>
    <s v="OFICINA JURÍDICA"/>
    <s v="Oficina Jurídica realiza la revocatoria a través de un acto administrativo donde es motivado y se expresa los argumentos del porque a la actuación administrativa"/>
    <s v="Correctivo"/>
    <s v="Impacto"/>
    <s v="Manual"/>
    <s v="25%"/>
    <s v="Sin documentar"/>
    <s v="Continua "/>
    <s v="Con registro"/>
    <m/>
    <s v=""/>
    <m/>
    <s v=""/>
    <s v=""/>
    <e v="#N/A"/>
    <s v="Si"/>
    <s v="Si"/>
    <s v="Si"/>
    <s v="Si"/>
    <s v="Si"/>
    <s v="No"/>
    <s v="Si"/>
    <s v="Si"/>
    <s v="No Aplica"/>
    <s v="No Aplica"/>
    <s v="Si"/>
    <s v="Si"/>
    <s v="Si"/>
    <s v="26/06/2024. Se observó que el control tiene una definición adecuada cumpliendo con los lineamientos de la Guía de Gestión del Riesgo V6"/>
    <s v="Cumple"/>
    <s v="Si"/>
    <s v="Si"/>
    <s v="24/06/2024. Se observó en el repositorio la evidencia de la actividad realizada.   4/7/2024 Teniendo en cuenta as observaciones por la dependencia, se  modifica el estado de la ejecución de la activiadad a No requerido en el periodo"/>
    <x v="1"/>
    <s v="Juan David Baquero"/>
    <s v="En cuanto a las actividades de control CORRECTIVOS que se encuentran en estado de NO CUMPLIMIENTO, No ha sido necesario ejecutarlos dado que no se han materializado los riesgos, razón por lo cual, estos no cuentan con evidencias de implementación. No obstante, se compartirá una carpeta y en su nombre se indicará la razón por la cual no se ha ejecutado."/>
  </r>
  <r>
    <s v="ADQUISICIÓN DE BIENES Y SERVICIOS"/>
    <x v="18"/>
    <s v="R 50"/>
    <s v="Liquidación de contratos y/o convenios fuera del plazo previsto."/>
    <s v="Pérdida Reputacional"/>
    <s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
    <x v="113"/>
    <s v="SUPERVISOR DEL CONTRATO Y/O CONVENIO"/>
    <s v="Supervisor del contrato y/o convenio solicita al Grupo de contratos  a través de un memorando en ORFEO para adelantar el tramite de liquidación con el cumplimiento total de la documentación contractual (expediente del contrato)"/>
    <s v="Preventivo"/>
    <s v="Probabilidad"/>
    <s v="Manual"/>
    <s v="40%"/>
    <s v="Documentado"/>
    <s v="Continua"/>
    <s v="Con registro"/>
    <n v="0.36"/>
    <s v="Baja"/>
    <n v="0.6"/>
    <s v="Moderado"/>
    <s v="Moderado"/>
    <s v="Reducir"/>
    <s v="Si"/>
    <s v="Si"/>
    <s v="Si"/>
    <s v="Si"/>
    <s v="Si"/>
    <s v="Si"/>
    <s v="Si"/>
    <s v="Si"/>
    <s v="Si"/>
    <s v="No"/>
    <s v="No"/>
    <s v="Si"/>
    <s v="Si"/>
    <s v="25/06/2024. Se observó que el control tiene una definición adecuada cumpliendo con los lineamientos de la Guía de Gestión del Riesgo V6"/>
    <s v="Cumple"/>
    <s v="Si"/>
    <s v="Si"/>
    <s v="25/06/2024. Se observó dentro de las evidencias cargadas en la carpeta compartida por la Oficina de Planeación, memorando 202461000053143 con solicitud de liquidación Contrato No. 20233233_x000a_Memorando 20246200006818 solicitud de liquidación / ANT-CO-1544-2021,_x000a_Memorando 202460000144563 Solicitud liquidación contrato ANT-CCV-2041-2021"/>
    <x v="2"/>
    <s v="Diana Mayerly Bernal"/>
    <m/>
  </r>
  <r>
    <s v="ADQUISICIÓN DE BIENES Y SERVICIOS"/>
    <x v="18"/>
    <s v="R 50"/>
    <s v="Liquidación de contratos y/o convenios fuera del plazo previsto."/>
    <s v="Pérdida Reputacional"/>
    <s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
    <x v="114"/>
    <s v="SUPERVISOR DEL CONTRATO Y/O CONVENIO"/>
    <s v="Supervisor del contrato y/o convenio verifica la finalización del contrato y/o convenio a través del informe final de supervisión donde revisa que cumpla con las obligaciones del contrato y poder dar el visto bueno para la liquidación del contrato y posterior publicación SECOP ii"/>
    <s v="Detectivo"/>
    <s v="Impacto"/>
    <s v="Manual"/>
    <s v="30%"/>
    <s v="Documentado"/>
    <s v="Continua"/>
    <s v="Con registro"/>
    <n v="0.36"/>
    <s v="Baja"/>
    <n v="0.42"/>
    <s v="Moderado"/>
    <s v="Moderado"/>
    <s v="Reducir"/>
    <s v="Si"/>
    <s v="Si"/>
    <s v="Si"/>
    <s v="Si"/>
    <s v="Si"/>
    <s v="Si"/>
    <s v="Si"/>
    <s v="Si"/>
    <s v="No"/>
    <s v="Si"/>
    <s v="Si"/>
    <s v="Si"/>
    <s v="Si"/>
    <s v="25/06/2024. Se observó que el control tiene una definición adecuada cumpliendo con los lineamientos de la Guía de Gestión del Riesgo V6"/>
    <s v="Cumple"/>
    <s v="Si"/>
    <s v="Si"/>
    <s v="25/06/2024. Se observó dentro de las evidencias cargadas en la carpeta compartida por la Oficina de Planeación, informe final del supervisor para terminación del contrato."/>
    <x v="2"/>
    <s v="Diana Mayerly Bernal"/>
    <m/>
  </r>
  <r>
    <s v="ADQUISICIÓN DE BIENES Y SERVICIOS"/>
    <x v="18"/>
    <s v="R 50"/>
    <s v="Liquidación de contratos y/o convenios fuera del plazo previsto."/>
    <s v="Pérdida Reputacional"/>
    <s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
    <x v="115"/>
    <s v="GRUPO CONTRATOS"/>
    <s v="Grupo Contratos proyecta la finalización del contrato a través del Acta de cierre donde se presenta las claridades del porque se finaliza el contrato y los términos de este, además, es insumo para realizar la reunión del análisis de causas de incumplimiento y formular las oportunidades de mejora correspondientes"/>
    <s v="Correctivo"/>
    <s v="Impacto"/>
    <s v="Manual"/>
    <s v="25%"/>
    <s v="Sin documentar"/>
    <s v="Continua"/>
    <s v="Con registro"/>
    <m/>
    <s v=""/>
    <m/>
    <s v=""/>
    <s v=""/>
    <e v="#N/A"/>
    <s v="Si"/>
    <s v="Si"/>
    <s v="Si"/>
    <s v="Si"/>
    <s v="Si"/>
    <s v="Si"/>
    <s v="Si"/>
    <s v="Si"/>
    <s v="No"/>
    <s v="No"/>
    <s v="Si"/>
    <s v="Si"/>
    <s v="No"/>
    <s v="25/06/2024. Se observó que el control esta definido adecuadamente."/>
    <s v="Cumple"/>
    <s v="No Aplica"/>
    <s v="No Aplica"/>
    <s v="25/06/2024. Control correctivo, no se ha activado ya que no hay reporte de materialización del riesgo."/>
    <x v="2"/>
    <s v="Diana Mayerly Bernal"/>
    <m/>
  </r>
  <r>
    <s v="ADQUISICIÓN DE BIENES Y SERVICIOS"/>
    <x v="18"/>
    <s v="R 51"/>
    <s v="Configuración del contrato realidad."/>
    <s v="Afectación Económica o presupuestal"/>
    <s v="Posibilidad de afectación económica por costos en liquidación de contrato y pago de prestaciones de ley debido a demandas o reclamaciones judiciales por la constitución de dependencia, subordinación y horarios de la labor por parte del supervisor del contrato"/>
    <x v="116"/>
    <s v="SUPERVISOR DEL CONTRATO"/>
    <s v="Supervisor del contrato realiza seguimiento a las obligaciones de los contratistas en el marco de sus competencias a través del informe en la plataforma KLIC donde valida las actividades reportadas en sus informes mensuales y que no exista constitución de dependencia, subordinación y horarios de la labor por parte del supervisor del contrato"/>
    <s v="Detectivo"/>
    <s v="Impacto"/>
    <s v="Manual"/>
    <s v="30%"/>
    <s v="Documentado"/>
    <s v="Continua"/>
    <s v="Con registro"/>
    <n v="0.4"/>
    <s v="Baja"/>
    <n v="0.28000000000000003"/>
    <s v="Menor"/>
    <s v="Moderado"/>
    <s v="Reducir"/>
    <s v="Si"/>
    <s v="Si"/>
    <s v="Si"/>
    <s v="Si"/>
    <s v="Si"/>
    <s v="Si"/>
    <s v="Si"/>
    <s v="Si"/>
    <s v="No"/>
    <s v="Si"/>
    <s v="No"/>
    <s v="Si"/>
    <s v="Si"/>
    <s v="26/06/2024. Se observó que el control tiene una definición adecuada cumpliendo con los lineamientos de la Guía de Gestión del Riesgo V6"/>
    <s v="Cumple"/>
    <s v="Si"/>
    <s v="Si"/>
    <s v="26/06/2024. De acuerdo con la verificación realizada en la carpeta de evidencias &quot;Riesgos de Gestión 2024&quot;,  se observó evidencias cargadas para el control que referencia el cumplimiento del mismo, mediante archivos de Excel  rpt informe rechazadas y rpt informe aprobadas. Actividad Cumplida"/>
    <x v="2"/>
    <s v="Diana Mayerly Bernal"/>
    <m/>
  </r>
  <r>
    <s v="ADQUISICIÓN DE BIENES Y SERVICIOS"/>
    <x v="18"/>
    <s v="R 51"/>
    <s v="Configuración del contrato realidad."/>
    <s v="Afectación Económica o presupuestal"/>
    <s v="Posibilidad de afectación económica por costos en liquidación de contrato y pago de prestaciones de ley debido a demandas o reclamaciones judiciales por la constitución de dependencia, subordinación y horarios de la labor por parte del supervisor del contrato"/>
    <x v="117"/>
    <s v="SUBDIRECCIÓN ADMINISTRATIVA Y FINANCIERA"/>
    <s v="Subdirección Administrativa y Financiera realiza el pago de la liquidación del contrato y pago de prestaciones de ley a través de lo establecido en la resolución de pago expedida por orden judicial  donde se describen los terceros, los pagos y demás información relevante para dar cumplimiento a la orden judicial"/>
    <s v="Correctivo"/>
    <s v="Impacto"/>
    <s v="Manual"/>
    <s v="25%"/>
    <s v="Documentado"/>
    <s v="Continua"/>
    <s v="Con registro"/>
    <m/>
    <s v=""/>
    <m/>
    <s v=""/>
    <s v=""/>
    <e v="#N/A"/>
    <s v="Si"/>
    <s v="Si"/>
    <s v="Si"/>
    <s v="Si"/>
    <s v="Si"/>
    <s v="Si"/>
    <s v="Si"/>
    <s v="Si"/>
    <s v="No"/>
    <s v="No"/>
    <s v="Si"/>
    <s v="Si"/>
    <s v="No"/>
    <s v="25/06/2024. Se observó que el control esta definido adecuadamente."/>
    <s v="Cumple"/>
    <s v="No Aplica"/>
    <s v="No Aplica"/>
    <s v="25/06/2024. Control correctivo, no se ha activado ya que no hay reporte de materialización del riesgo."/>
    <x v="2"/>
    <s v="Diana Mayerly Bernal"/>
    <m/>
  </r>
  <r>
    <s v="ADMINISTRACIÓN DE BIENES Y SERVICIOS"/>
    <x v="19"/>
    <s v="R 52"/>
    <s v="Perdidas o daños en los bienes de la Entidad"/>
    <s v="Afectación Económica o presupuestal"/>
    <s v="Posibilidad de afectación económica por generar incertidumbre en los estados financieros y/o posible apertura a procesos disciplinarios y/o sancionatorios debido falta de control y lineamientos en el manejo de los bienes de la Entidad"/>
    <x v="118"/>
    <s v="PERSONA ENCARGADA DEL ALMACÉN "/>
    <s v="Persona encargada del Almacén verifica la existencia de los bienes de la entidad a través de los formatos  ADMBS-F-032 FORMA SALIDA INDIVIDUAL DE ELEMENTOS y ADMBS-F-084  REINTEGRO INDIVIDUAL DE BIENES Y/O ELEMENTOS donde se realiza la toma física de inventarios, para la respectiva actualización de ubicación y funcionario. Con base a eso las acciones  enunciadas, le permiten al Almacén analizar la base de datos que se tiene de inventarios vs el reporte de activos fijos del sistema APOTEOSYS, para evidenciar novedades y gestionar los respectivos ajustes. "/>
    <s v="Detectivo"/>
    <s v="Impacto"/>
    <s v="Manual"/>
    <s v="30%"/>
    <s v="Sin documentar"/>
    <s v="Aleatorio"/>
    <s v="Con registro"/>
    <n v="0.6"/>
    <s v="Media"/>
    <n v="0.7"/>
    <s v="Mayor"/>
    <s v="Alto"/>
    <s v="Reducir"/>
    <s v="Si"/>
    <s v="Si"/>
    <s v="Si"/>
    <s v="Si"/>
    <s v="Si"/>
    <s v="Si"/>
    <s v="Si"/>
    <s v="Si"/>
    <s v="No"/>
    <s v="Si"/>
    <s v="No"/>
    <s v="Si"/>
    <s v="Si"/>
    <s v="26/06/2024. Se observó que el control tiene una definición adecuada cumpliendo con los lineamientos de la Guía de Gestión del Riesgo V6"/>
    <s v="Cumple"/>
    <s v="Si"/>
    <s v="Si"/>
    <s v="26/06/2024. De acuerdo con la verificación en la carpeta compartida por la Oficina de Planeación, se observó que la SAF carga evidencias en archivos de Excel sobre la salida, reintegro e inventario de bienes o elementos."/>
    <x v="2"/>
    <s v="Diana Mayerly Bernal"/>
    <m/>
  </r>
  <r>
    <s v="ADMINISTRACIÓN DE BIENES Y SERVICIOS"/>
    <x v="19"/>
    <s v="R 52"/>
    <s v="Perdidas o daños en los bienes de la Entidad"/>
    <s v="Afectación Económica o presupuestal"/>
    <s v="Posibilidad de afectación económica por generar incertidumbre en los estados financieros y/o posible apertura a procesos disciplinarios y/o sancionatorios debido falta de control y lineamientos en el manejo de los bienes de la Entidad"/>
    <x v="119"/>
    <s v="PERSONA ENCARGADA DEL ALMACÉN "/>
    <s v="Persona encargada de Almacén informa a la Subdirección Administrativa y Financiera la perdida o el daño del bien a través de los formatos  ADMBS-F-032 FORMA SALIDA INDIVIDUAL DE ELEMENTOS y ADMBS-F-084  REINTEGRO INDIVIDUAL DE BIENES Y/O ELEMENTOS y del relato de los hechos por el funcionario, donde se valida la entrega y no devolución o el daño del bien para tomar las acciones pertinentes."/>
    <s v="Correctivo"/>
    <s v="Impacto"/>
    <s v="Manual"/>
    <s v="25%"/>
    <s v="Sin documentar"/>
    <s v="Continua"/>
    <s v="Con registro"/>
    <m/>
    <s v=""/>
    <m/>
    <s v=""/>
    <s v=""/>
    <e v="#N/A"/>
    <s v="Si"/>
    <s v="Si"/>
    <s v="Si"/>
    <s v="Si"/>
    <s v="Si"/>
    <s v="Si"/>
    <s v="Si"/>
    <s v="Si"/>
    <s v="No"/>
    <s v="No"/>
    <s v="Si"/>
    <s v="Si"/>
    <s v="No"/>
    <s v="25/06/2024. Se observó que el control esta definido adecuadamente."/>
    <s v="Cumple"/>
    <s v="No Aplica"/>
    <s v="No Aplica"/>
    <s v="25/06/2024. Control correctivo, no se ha activado ya que no hay reporte de materialización del riesgo."/>
    <x v="2"/>
    <s v="Diana Mayerly Bernal"/>
    <m/>
  </r>
  <r>
    <s v="ADMINISTRACIÓN DE BIENES Y SERVICIOS"/>
    <x v="19"/>
    <s v="R 52"/>
    <s v="Perdidas o daños en los bienes de la Entidad"/>
    <s v="Afectación Económica o presupuestal"/>
    <s v="Posibilidad de afectación económica por generar incertidumbre en los estados financieros y/o posible apertura a procesos disciplinarios y/o sancionatorios debido falta de control y lineamientos en el manejo de los bienes de la Entidad"/>
    <x v="120"/>
    <m/>
    <m/>
    <m/>
    <m/>
    <m/>
    <m/>
    <m/>
    <m/>
    <m/>
    <m/>
    <m/>
    <m/>
    <m/>
    <m/>
    <m/>
    <s v="No"/>
    <s v="No"/>
    <s v="No"/>
    <s v="No"/>
    <s v="No"/>
    <s v="No"/>
    <s v="No"/>
    <s v="No"/>
    <s v="No"/>
    <s v="No"/>
    <s v="No"/>
    <s v="No"/>
    <s v="No"/>
    <s v="25/06/2024. No existe control."/>
    <s v="No aplica"/>
    <s v="No"/>
    <s v="No"/>
    <s v="25/06/2024. No existe control, por favor aclarar el por que no tiene descripción."/>
    <x v="4"/>
    <s v="Diana Mayerly Bernal"/>
    <m/>
  </r>
  <r>
    <s v="ADMINISTRACIÓN DE BIENES Y SERVICIOS"/>
    <x v="19"/>
    <s v="R 53"/>
    <s v="Incumplimiento en la aplicación de los mantenimientos preventivos a los bienes de la Entidad"/>
    <s v="Afectación Económica o presupuestal"/>
    <s v="Posibilidad de afectación económica por sobrecostos en mantenimientos debido a la falta de control en la implementación de mantenimientos de acuerdo a sus fichas técnicas"/>
    <x v="121"/>
    <s v="SUBDIRECCIÓN ADMINISTRATIVA Y FINANCIERA"/>
    <s v="Subdirección Administrativa y Financiera realiza el seguimiento a la implementación del programa de mantenimientos preventivos a través del informe en la gestión del contrato con base al desarrollo de ejecución del cronograma en el contrato suscrito y celebrado para las adecuaciones, mantenimiento y reparaciones de las sedes"/>
    <s v="Detectivo"/>
    <s v="Impacto"/>
    <s v="Manual"/>
    <s v="30%"/>
    <s v="Documentado"/>
    <s v="Continua"/>
    <s v="Con registro"/>
    <n v="0.6"/>
    <s v="Media"/>
    <n v="0.56000000000000005"/>
    <s v="Moderado"/>
    <s v="Moderado"/>
    <s v="Reducir"/>
    <s v="Si"/>
    <s v="Si"/>
    <s v="Si"/>
    <s v="Si"/>
    <s v="Si"/>
    <s v="Si"/>
    <s v="Si"/>
    <s v="Si"/>
    <s v="No"/>
    <s v="Si"/>
    <s v="No"/>
    <s v="Si"/>
    <s v="Si"/>
    <s v="26/06/2024. Se observó que el control tiene una definición adecuada cumpliendo con los lineamientos de la Guía de Gestión del Riesgo V6"/>
    <s v="Cumple"/>
    <s v="Si"/>
    <s v="Si"/>
    <s v="26/06/2024. De acuerdo con la verificación en la carpeta compartida por la Oficina de Planeación, se observó que la SAF carga evidencia mediante documento en Word FICHA TÉCNICA ADQBS-F-007."/>
    <x v="2"/>
    <s v="Diana Mayerly Bernal"/>
    <m/>
  </r>
  <r>
    <s v="ADMINISTRACIÓN DE BIENES Y SERVICIOS"/>
    <x v="19"/>
    <s v="R 53"/>
    <s v="Incumplimiento en la aplicación de los mantenimientos preventivos a los bienes de la Entidad"/>
    <s v="Afectación Económica o presupuestal"/>
    <s v="Posibilidad de afectación económica por sobrecostos en mantenimientos debido a la falta de control en la implementación de mantenimientos de acuerdo a sus fichas técnicas"/>
    <x v="122"/>
    <s v="SUBDIRECCIÓN ADMINISTRATIVA Y FINANCIERA"/>
    <s v="Subdirección Administrativa y Financiera informa al contratista que suscribió el contrato a través de un correo electrónico la priorización de aquellos mantenimientos no ejecutados y actualizar el cronograma implementado"/>
    <s v="Correctivo"/>
    <s v="Impacto"/>
    <s v="Manual"/>
    <s v="25%"/>
    <s v="Documentado"/>
    <s v="Continua"/>
    <s v="Con registro"/>
    <m/>
    <s v=""/>
    <m/>
    <s v=""/>
    <s v=""/>
    <e v="#N/A"/>
    <s v="Si"/>
    <s v="Si"/>
    <s v="Si"/>
    <s v="Si"/>
    <s v="Si"/>
    <s v="Si"/>
    <s v="Si"/>
    <s v="Si"/>
    <s v="No"/>
    <s v="No"/>
    <s v="Si"/>
    <s v="Si"/>
    <s v="No"/>
    <s v="25/06/2024. Se observó que el control esta definido adecuadamente."/>
    <s v="Cumple"/>
    <s v="No Aplica"/>
    <s v="No Aplica"/>
    <s v="25/06/2024. Control correctivo, no se ha activado ya que no hay reporte de materialización del riesgo."/>
    <x v="2"/>
    <s v="Diana Mayerly Bernal"/>
    <m/>
  </r>
  <r>
    <s v="ADMINISTRACIÓN DE BIENES Y SERVICIOS"/>
    <x v="19"/>
    <s v="R 54"/>
    <s v="Legalización de comisión o viáticos sin el cumplimiento de requisitos"/>
    <s v="Afectación Económica o presupuestal"/>
    <s v="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
    <x v="123"/>
    <s v="SUBDIRECCIÓN ADMINISTRATIVA Y FINANCIERA"/>
    <s v="Subdirección Administrativa y Financiera verifica el cumplimiento de las aprobaciones realizadas por el Jefe directo o supervisor de contrato del solicitante y ordenador de gasto a través del aplicativo KLIC las solicitudes de comisión o viáticos que están cargadas para la generar la legalización de estas"/>
    <s v="Preventivo"/>
    <s v="Probabilidad"/>
    <s v="Manual"/>
    <s v="40%"/>
    <s v="Documentado"/>
    <s v="Continua"/>
    <s v="Con registro"/>
    <n v="0.36"/>
    <s v="Baja"/>
    <n v="0.4"/>
    <s v="Menor"/>
    <s v="Moderado"/>
    <s v="Reducir"/>
    <s v="Si"/>
    <s v="Si"/>
    <s v="Si"/>
    <s v="Si"/>
    <s v="Si"/>
    <s v="Si"/>
    <s v="Si"/>
    <s v="Si"/>
    <s v="Si"/>
    <s v="No"/>
    <s v="No"/>
    <s v="Si"/>
    <s v="Si"/>
    <s v="26/06/2024. Se observó que el control tiene una definición adecuada cumpliendo con los lineamientos de la Guía de Gestión del Riesgo V6"/>
    <s v="Cumple"/>
    <s v="Si"/>
    <s v="Si"/>
    <s v="26/06/2024. De acuerdo a la verificación realizada, se observó evidencia cargada mediante archivo de Excel sobre las comisiones  desde enero al mes de mayo."/>
    <x v="2"/>
    <s v="Diana Mayerly Bernal"/>
    <m/>
  </r>
  <r>
    <s v="ADMINISTRACIÓN DE BIENES Y SERVICIOS"/>
    <x v="19"/>
    <s v="R 54"/>
    <s v="Legalización de comisión o viáticos sin el cumplimiento de requisitos"/>
    <s v="Afectación Económica o presupuestal"/>
    <s v="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
    <x v="124"/>
    <s v="SUBDIRECCIÓN ADMINISTRATIVA Y FINANCIERA"/>
    <s v="Subdirección Administrativa y Financiera devuelve la legalización de comisión o viatico a través del rechazo en el aplicativo KLIC para que el funcionario o contratista que presenta los soportes y actualice en cumplimiento de los requisitos para la legalización"/>
    <s v="Correctivo"/>
    <s v="Impacto"/>
    <s v="Manual"/>
    <s v="25%"/>
    <s v="Documentado"/>
    <s v="Continua"/>
    <s v="Con registro"/>
    <m/>
    <s v=""/>
    <m/>
    <s v=""/>
    <s v=""/>
    <e v="#N/A"/>
    <s v="Si"/>
    <s v="Si"/>
    <s v="Si"/>
    <s v="Si"/>
    <s v="Si"/>
    <s v="Si"/>
    <s v="Si"/>
    <s v="Si"/>
    <s v="No"/>
    <s v="No"/>
    <s v="Si"/>
    <s v="Si"/>
    <s v="No"/>
    <s v="25/06/2024. Se observó que el control esta definido adecuadamente."/>
    <s v="Cumple"/>
    <s v="No Aplica"/>
    <s v="No Aplica"/>
    <s v="25/06/2024. Control correctivo, no se ha activado ya que no hay reporte de materialización del riesgo."/>
    <x v="2"/>
    <s v="Diana Mayerly Bernal"/>
    <m/>
  </r>
  <r>
    <s v="ADMINISTRACIÓN DE BIENES Y SERVICIOS"/>
    <x v="19"/>
    <s v="R 54"/>
    <s v="Legalización de comisión o viáticos sin el cumplimiento de requisitos"/>
    <s v="Afectación Económica o presupuestal"/>
    <s v="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
    <x v="125"/>
    <s v=""/>
    <m/>
    <m/>
    <s v=""/>
    <m/>
    <s v=""/>
    <m/>
    <m/>
    <m/>
    <s v=""/>
    <s v=""/>
    <s v=""/>
    <s v=""/>
    <s v=""/>
    <e v="#N/A"/>
    <s v="No"/>
    <s v="No"/>
    <s v="No"/>
    <s v="No"/>
    <s v="No"/>
    <s v="No"/>
    <s v="No"/>
    <s v="No"/>
    <s v="No"/>
    <s v="No"/>
    <s v="No"/>
    <s v="No"/>
    <s v="No"/>
    <s v="26/06/2024. No se observó definición de control y demás información complementaria del mismo."/>
    <s v="No aplica"/>
    <s v="Si"/>
    <s v="Si"/>
    <s v="26/06/2024. Control no definido, ampliar información de por que está enumerado en la matriz mas no tiene información complementaria para el mismo. Se observó evidencia cargada en la carpeta compartida."/>
    <x v="2"/>
    <s v="Diana Mayerly Bernal"/>
    <m/>
  </r>
  <r>
    <s v="ADMINISTRACIÓN DE BIENES Y SERVICIOS"/>
    <x v="19"/>
    <s v="R 55"/>
    <s v="Pérdida o daño en la documentación de la Agencia"/>
    <s v="Pérdida Reputacional"/>
    <s v="Posibilidad de pérdida reputacional en la imagen institucional ante los grupos de interés debido a la falta de control para los lineamientos de manejo y de conservación en documentos"/>
    <x v="126"/>
    <s v="EQUIPO DE GESTIÓN DOCUMENTAL DE LA SUBDIRECCIÓN ADMINISTRATIVA Y FINANCIERA"/>
    <s v="Equipo de gestión documental de la Subdirección Administrativa y Financiera realiza actividades establecidas en el Sistema Integrado de conservación a través de la adquisición del servicio de Saneamiento ambiental en los depósitos de archivo de Américas y CAN, con el animo de evitar el deterioro de la documentación custodiada por la Agencia"/>
    <s v="Preventivo"/>
    <s v="Probabilidad"/>
    <s v="Manual"/>
    <s v="40%"/>
    <s v="Documentado"/>
    <s v="Continuo"/>
    <s v="Con registro"/>
    <n v="0.6"/>
    <s v="Media"/>
    <n v="0.6"/>
    <s v="Moderado"/>
    <s v="Moderado"/>
    <s v="Reducir"/>
    <s v="Si"/>
    <s v="Si"/>
    <s v="Si"/>
    <s v="Si"/>
    <s v="Si"/>
    <s v="Si"/>
    <s v="Si"/>
    <s v="Si"/>
    <s v="Si"/>
    <s v="No"/>
    <s v="No"/>
    <s v="Si"/>
    <s v="Si"/>
    <s v="25/06/2024. Se observó que el control tiene una definición adecuada cumpliendo con los lineamientos de la Guía de Gestión del Riesgo V6"/>
    <s v="Cumple"/>
    <s v="Si"/>
    <s v="Si"/>
    <s v="26/06/2024. De acuerdo con la verificación en la carpeta compartida por la Oficina de Planeación , se observó evidencia cargada como soporte del control realizado."/>
    <x v="2"/>
    <s v="Diana Mayerly Bernal"/>
    <m/>
  </r>
  <r>
    <s v="ADMINISTRACIÓN DE BIENES Y SERVICIOS"/>
    <x v="19"/>
    <s v="R 55"/>
    <s v="Pérdida o daño en la documentación de la Agencia"/>
    <s v="Pérdida Reputacional"/>
    <s v="Posibilidad de pérdida reputacional en la imagen institucional ante los grupos de interés debido a la falta de control para los lineamientos de manejo y de conservación en documentos"/>
    <x v="127"/>
    <s v="EQUIPO DE GESTIÓN DOCUMENTAL DE LA SUBDIRECCIÓN ADMINISTRATIVA Y FINANCIERA"/>
    <s v="Equipo de gestión documental de la Subdirección Administrativa y Financiera revisa inmediatamente a través de la forma ADMBS-F-029-Forma PRÉSTAMO Y DEVOLUCIÓN DE DOCUMENTOS que los documentos devueltos por la dependencia correspondan al inventario inicial entregado, esta devolución puede ser parcial o total y debe cumplir con la calidad del documento en su entrega"/>
    <s v="Detectivo"/>
    <s v="Impacto"/>
    <s v="Manual"/>
    <s v="30%"/>
    <s v="Documentado"/>
    <s v="Continuo"/>
    <s v="Con registro"/>
    <n v="0.6"/>
    <s v="Media"/>
    <n v="0.42"/>
    <s v="Moderado"/>
    <s v="Moderado"/>
    <s v="Reducir"/>
    <s v="Si"/>
    <s v="Si"/>
    <s v="Si"/>
    <s v="Si"/>
    <s v="Si"/>
    <s v="Si"/>
    <s v="Si"/>
    <s v="Si"/>
    <s v="Si"/>
    <s v="No"/>
    <s v="No"/>
    <s v="Si"/>
    <m/>
    <s v="26/06/2024. Se observó que el control tiene una definición adecuada cumpliendo con los lineamientos de la Guia de Gestión del Riesgo V6"/>
    <s v="Cumple"/>
    <s v="Si"/>
    <s v="Si"/>
    <s v="26/06/2024. De acuerdo con la verificación en la carpeta compartida por la Oficina de Planeación , se observó evidencia cargada como soporte del control realizado."/>
    <x v="2"/>
    <s v="Diana Mayerly Bernal"/>
    <m/>
  </r>
  <r>
    <s v="ADMINISTRACIÓN DE BIENES Y SERVICIOS"/>
    <x v="19"/>
    <s v="R 55"/>
    <s v="Pérdida o daño en la documentación de la Agencia"/>
    <s v="Pérdida Reputacional"/>
    <s v="Posibilidad de pérdida reputacional en la imagen institucional ante los grupos de interés debido a la falta de control para los lineamientos de manejo y de conservación en documentos"/>
    <x v="128"/>
    <s v="EQUIPO DE GESTIÓN DOCUMENTAL DE LA SUBDIRECCIÓN ADMINISTRATIVA Y FINANCIERA"/>
    <s v="Equipo de gestión documental de la Subdirección Administrativa y Financiera crea la alerta de perdida o daño del documento a través de un acta para la revisión y búsqueda en las bases de datos de préstamos y la búsqueda física en los depósitos de archivo de Américas y CAN, generando un Informe sobre la novedad y en caso dado la solicitud de una denuncia"/>
    <s v="Correctivo"/>
    <s v="Impacto"/>
    <s v="Manual"/>
    <s v="25%"/>
    <s v="Sin documentar"/>
    <s v="Continuo"/>
    <s v="Con registro"/>
    <m/>
    <s v=""/>
    <m/>
    <s v=""/>
    <s v=""/>
    <e v="#N/A"/>
    <s v="Si"/>
    <s v="Si"/>
    <s v="Si"/>
    <s v="Si"/>
    <s v="Si"/>
    <s v="Si"/>
    <s v="Si"/>
    <s v="Si"/>
    <s v="No"/>
    <s v="No"/>
    <s v="Si"/>
    <s v="Si"/>
    <s v="No"/>
    <s v="25/06/2024. Se observó que el control esta definido adecuadamente."/>
    <s v="Cumple"/>
    <s v="No Aplica"/>
    <s v="No Aplica"/>
    <s v="25/06/2024. Control correctivo, no se ha activado ya que no hay reporte de materialización del riesgo."/>
    <x v="2"/>
    <s v="Diana Mayerly Bernal"/>
    <m/>
  </r>
  <r>
    <s v="ADMINISTRACIÓN DE BIENES Y SERVICIOS"/>
    <x v="19"/>
    <s v="R 55"/>
    <s v="Pérdida o daño en la documentación de la Agencia"/>
    <s v="Pérdida Reputacional"/>
    <s v="Posibilidad de pérdida reputacional en la imagen institucional ante los grupos de interés debido a la falta de control para los lineamientos de manejo y de conservación en documentos"/>
    <x v="129"/>
    <s v=""/>
    <m/>
    <m/>
    <s v=""/>
    <m/>
    <s v=""/>
    <m/>
    <m/>
    <m/>
    <s v=""/>
    <s v=""/>
    <s v=""/>
    <s v=""/>
    <s v=""/>
    <e v="#N/A"/>
    <s v="No"/>
    <s v="No"/>
    <s v="No"/>
    <s v="No"/>
    <s v="No"/>
    <s v="No"/>
    <s v="No"/>
    <s v="No"/>
    <s v="No"/>
    <s v="No"/>
    <s v="No"/>
    <s v="No"/>
    <s v="No"/>
    <s v="26/06/2024. No se observó definición de control y demás información complementaria del mismo."/>
    <s v="No aplica"/>
    <s v="No Aplica"/>
    <s v="No Aplica"/>
    <s v="26/06/2024. Control no definido, ampliar información de por que está enumerado en la matriz mas no tiene información complementaria para el mismo."/>
    <x v="4"/>
    <s v="Diana Mayerly Bernal"/>
    <m/>
  </r>
  <r>
    <s v="ADMINISTRACIÓN DE BIENES Y SERVICIOS"/>
    <x v="19"/>
    <s v="R 56"/>
    <s v="Asignación incorrecta de comunicaciones oficiales recibidas (documentos) en el momento de la radicación. "/>
    <s v="Pérdida Reputacional"/>
    <s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
    <x v="130"/>
    <s v="EQUIPO DE GESTIÓN DOCUMENTAL DE LA SUBDIRECCIÓN ADMINISTRATIVA Y FINANCIERA"/>
    <s v="Equipo de gestión documental de la Subdirección Administrativa y Financiera valida que los parámetros de clasificación a través del instructivo que permita identificar la asignación correcta de las comunicaciones oficiales recibidas, de acuerdo con las funciones de las dependencias de la Agencia"/>
    <s v="Preventivo"/>
    <s v="Probabilidad"/>
    <s v="Manual"/>
    <s v="40%"/>
    <s v="Sin documentar"/>
    <s v="Continuo"/>
    <s v="Con registro"/>
    <n v="0.6"/>
    <s v="Media"/>
    <n v="0.6"/>
    <s v="Moderado"/>
    <s v="Moderado"/>
    <s v="Reducir"/>
    <s v="Si"/>
    <s v="Si"/>
    <s v="Si"/>
    <s v="Si"/>
    <s v="Si"/>
    <s v="Si"/>
    <s v="Si"/>
    <s v="Si"/>
    <s v="Si"/>
    <s v="No"/>
    <s v="No"/>
    <s v="Si"/>
    <s v="Si"/>
    <s v="26/06/2024. Se observó que el control tiene una definición adecuada cumpliendo con los lineamientos de la Guía de Gestión del Riesgo V6"/>
    <s v="Cumple"/>
    <s v="Si"/>
    <s v="Si"/>
    <s v="26/06/2024. De acuerdo con la verificación realizada en la carpeta compartida por la Oficina de Planeación, se observó evidencias cargadas para el cumplimiento del control."/>
    <x v="2"/>
    <s v="Diana Mayerly Bernal"/>
    <m/>
  </r>
  <r>
    <s v="ADMINISTRACIÓN DE BIENES Y SERVICIOS"/>
    <x v="19"/>
    <s v="R 56"/>
    <s v="Asignación incorrecta de comunicaciones oficiales recibidas (documentos) en el momento de la radicación. "/>
    <s v="Pérdida Reputacional"/>
    <s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
    <x v="131"/>
    <s v="EQUIPO DE GESTIÓN DOCUMENTAL DE LA SUBDIRECCIÓN ADMINISTRATIVA Y FINANCIERA"/>
    <s v="líder del Equipo de gestión documental de la Subdirección Administrativa y Financiera verifica la productividad y el margen de error a través del reporte del sistema ORFEO donde se evidencia la cantidad de comunicaciones oficiales asignadas a las dependencias por el personal de correspondencia"/>
    <s v="Detectivo"/>
    <s v="Impacto"/>
    <s v="Manual"/>
    <s v="30%"/>
    <s v="Sin documentar"/>
    <s v="Continuo"/>
    <s v="Con registro"/>
    <n v="0.6"/>
    <s v="Media"/>
    <n v="0.42"/>
    <s v="Moderado"/>
    <s v="Moderado"/>
    <s v="Reducir"/>
    <s v="Si"/>
    <s v="Si"/>
    <s v="Si"/>
    <s v="Si"/>
    <s v="Si"/>
    <s v="Si"/>
    <s v="Si"/>
    <s v="Si"/>
    <s v="No"/>
    <s v="Si"/>
    <s v="No"/>
    <s v="Si"/>
    <s v="Si"/>
    <s v="26/06/2024. Se observó que el control tiene una definición adecuada cumpliendo con los lineamientos de la Guía de Gestión del Riesgo V6"/>
    <s v="Cumple"/>
    <s v="Si"/>
    <s v="Si"/>
    <s v="26/06/2024. De acuerdo con la verificación realizada en la carpeta compartida por la Oficina de Planeación, se observó evidencias cargadas para el cumplimiento del control."/>
    <x v="2"/>
    <s v="Diana Mayerly Bernal"/>
    <m/>
  </r>
  <r>
    <s v="ADMINISTRACIÓN DE BIENES Y SERVICIOS"/>
    <x v="19"/>
    <s v="R 56"/>
    <s v="Asignación incorrecta de comunicaciones oficiales recibidas (documentos) en el momento de la radicación. "/>
    <s v="Pérdida Reputacional"/>
    <s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
    <x v="132"/>
    <s v="EQUIPO DE GESTIÓN DOCUMENTAL DE LA SUBDIRECCIÓN ADMINISTRATIVA Y FINANCIERA"/>
    <s v="Equipo de gestión documental de la Subdirección Administrativa y Financiera actualiza la asignación de la comunicación oficial que presenta error de entrega (devolución) a través del reporte del sistema ORFEO donde se evidenció la asignación incorrecta y se envía a la nueva dependencia la comunicación oficial, garantizando la entrega de esta."/>
    <s v="Correctivo"/>
    <s v="Impacto"/>
    <s v="Manual"/>
    <s v="25%"/>
    <s v="Sin documentar"/>
    <s v="Continuo"/>
    <s v="Con registro"/>
    <m/>
    <s v=""/>
    <m/>
    <s v=""/>
    <s v=""/>
    <e v="#N/A"/>
    <s v="Si"/>
    <s v="Si"/>
    <s v="Si"/>
    <s v="Si"/>
    <s v="Si"/>
    <s v="Si"/>
    <s v="Si"/>
    <s v="Si"/>
    <s v="No"/>
    <s v="No"/>
    <s v="Si"/>
    <s v="Si"/>
    <s v="No"/>
    <s v="25/06/2024. Se observó que el control esta definido adecuadamente."/>
    <s v="Cumple"/>
    <s v="No Aplica"/>
    <s v="No Aplica"/>
    <s v="25/06/2024. Control correctivo, no se ha activado ya que no hay reporte de materialización del riesgo."/>
    <x v="2"/>
    <s v="Diana Mayerly Bernal"/>
    <m/>
  </r>
  <r>
    <s v="ADMINISTRACIÓN DE BIENES Y SERVICIOS"/>
    <x v="19"/>
    <s v="R 57"/>
    <s v="Demoras en la respuesta a solicitudes internas de documentos en atención de los requerimientos de expedientes por parte de las dependencias"/>
    <s v="Pérdida Reputacional"/>
    <s v="Posibilidad de pérdida reputacional derivando en acciones jurídicas en contra de la entidad debido a los vencimientos de términos debido a personal insuficiente para atender la alta demanda y la inexactitud o complejidad de la solicitud del expediente o información por parte de la dependencia"/>
    <x v="133"/>
    <s v="LÍDER DEL EQUIPO DE GESTIÓN DOCUMENTAL DE LA SUBDIRECCIÓN ADMINISTRATIVA Y FINANCIERA"/>
    <s v="líder del Equipo de gestión documental de la Subdirección Administrativa y Financiera valida las solicitudes de información y/o expedientes a través del reporte generado por el aplicativo CAS donde se evidencia la cantidad de solicitudes recibidas o asignadas a gestión documental y las demoras en respuesta por parte de gestión documental"/>
    <s v="Detectivo"/>
    <s v="Impacto"/>
    <s v="Manual"/>
    <s v="30%"/>
    <s v="Sin documentar"/>
    <s v="Continuo"/>
    <s v="Con registro"/>
    <n v="1"/>
    <s v="Muy Alta"/>
    <n v="0.42"/>
    <s v="Moderado"/>
    <s v="Alto"/>
    <s v="Reducir"/>
    <s v="Si"/>
    <s v="Si"/>
    <s v="Si"/>
    <s v="Si"/>
    <s v="Si"/>
    <s v="Si"/>
    <s v="Si"/>
    <s v="Si"/>
    <s v="No"/>
    <s v="Si"/>
    <s v="No"/>
    <s v="Si"/>
    <s v="Si"/>
    <s v="26/06/2024. Se observó que el control tiene una definición adecuada cumpliendo con los lineamientos de la Guía de Gestión del Riesgo V6"/>
    <s v="Cumple"/>
    <s v="Si"/>
    <s v="Si"/>
    <s v="26/06/2024. Se observó evidencia cargada para el cumplimiento del control con la relación de los CAS"/>
    <x v="2"/>
    <s v="Diana Mayerly Bernal"/>
    <m/>
  </r>
  <r>
    <s v="ADMINISTRACIÓN DE BIENES Y SERVICIOS"/>
    <x v="19"/>
    <s v="R 57"/>
    <s v="Demoras en la respuesta a solicitudes internas de documentos en atención de los requerimientos de expedientes por parte de las dependencias"/>
    <s v="Pérdida Reputacional"/>
    <s v="Posibilidad de pérdida reputacional derivando en acciones jurídicas en contra de la entidad debido a los vencimientos de términos debido a personal insuficiente para atender la alta demanda y la inexactitud o complejidad de la solicitud del expediente o información por parte de la dependencia"/>
    <x v="134"/>
    <s v="EQUIPO DE GESTIÓN DOCUMENTAL DE LA SUBDIRECCIÓN ADMINISTRATIVA Y FINANCIERA"/>
    <s v="Equipo de gestión documental de la Subdirección Administrativa y Financiera prioriza las solicitudes de información y/o expedientes con demoras a través de la visualización del cuadro de gestión en el aplicativo CAS donde se presentan las que están en rojo y realizan la gestión inmediata de la solicitud y se actualiza el reporte de gestión del aplicativo CAS"/>
    <s v="Correctivo"/>
    <s v="Impacto"/>
    <s v="Manual"/>
    <s v="25%"/>
    <s v="Sin documentar"/>
    <s v="Continuo"/>
    <s v="Con registro"/>
    <m/>
    <s v=""/>
    <m/>
    <s v=""/>
    <s v=""/>
    <e v="#N/A"/>
    <s v="Si"/>
    <s v="Si"/>
    <s v="Si"/>
    <s v="Si"/>
    <s v="Si"/>
    <s v="Si"/>
    <s v="Si"/>
    <s v="Si"/>
    <s v="No"/>
    <s v="No"/>
    <s v="Si"/>
    <s v="Si"/>
    <s v="No"/>
    <s v="25/06/2024. Se observó que el control esta definido adecuadamente."/>
    <s v="Cumple"/>
    <s v="No Aplica"/>
    <s v="No Aplica"/>
    <s v="25/06/2024. Control correctivo, no se ha activado ya que no hay reporte de materialización del riesgo."/>
    <x v="2"/>
    <s v="Diana Mayerly Bernal"/>
    <m/>
  </r>
  <r>
    <s v="ADMINISTRACIÓN DE BIENES Y SERVICIOS"/>
    <x v="19"/>
    <s v="R 58"/>
    <s v="Incumplimiento del Plan de Gestión Integral de Residuos Peligrosos (PGIRESPEL)"/>
    <s v="Afectación Económica o presupuestal"/>
    <s v="Posibilidad de afectación económica por sanciones legales por entes de control debido al desconocimiento en la normatividad ambiental aplicable"/>
    <x v="135"/>
    <s v="SUBDIRECCIÓN ADMINISTRATIVA Y FINANCIERA (GESTIÓN AMBIENTAL)"/>
    <s v="Subdirección administrativa y financiera (Gestión Ambiental) verifica el cumplimiento del Plan de Gestión Integral de Residuos peligrosos a través de las certificaciones de disposición final de los residuos entregadas por las empresas gestoras  donde se identifica si se esta cumpliendo con los lineamientos de implementación de la gestión en el PGIRESPEL"/>
    <s v="Detectivo"/>
    <s v="Impacto"/>
    <s v="Manual"/>
    <s v="30%"/>
    <s v="Documentado"/>
    <s v="Continua"/>
    <s v="Con registro"/>
    <n v="0.2"/>
    <s v="Muy Baja"/>
    <n v="0.28000000000000003"/>
    <s v="Menor"/>
    <s v="Bajo"/>
    <s v="Aceptar"/>
    <s v="Si"/>
    <s v="Si"/>
    <s v="Si"/>
    <s v="Si"/>
    <s v="Si"/>
    <s v="Si"/>
    <s v="Si"/>
    <s v="Si"/>
    <s v="No"/>
    <s v="Si"/>
    <s v="No"/>
    <s v="Si"/>
    <s v="Si"/>
    <s v="26/06/2024. Se observó que el control tiene una definición adecuada cumpliendo con los lineamientos de la Guía de Gestión del Riesgo V6"/>
    <s v="Cumple"/>
    <s v="Si"/>
    <s v="Si"/>
    <s v="26/06/2024. se observó evidencia cargada para el cumplimiento del control"/>
    <x v="2"/>
    <s v="Diana Mayerly Bernal"/>
    <m/>
  </r>
  <r>
    <s v="ADMINISTRACIÓN DE BIENES Y SERVICIOS"/>
    <x v="19"/>
    <s v="R 58"/>
    <s v="Incumplimiento del Plan de Gestión Integral de Residuos Peligrosos (PGIRESPEL)"/>
    <s v="Afectación Económica o presupuestal"/>
    <s v="Posibilidad de afectación económica por sanciones legales por entes de control debido al desconocimiento en la normatividad ambiental aplicable"/>
    <x v="136"/>
    <s v="SUBDIRECCIÓN ADMINISTRATIVA Y FINANCIERA (GESTIÓN AMBIENTAL)"/>
    <s v="Subdirección administrativa y financiera (Gestión Ambiental) actualiza el documento para la implementación a través del nuevo Plan de Gestión Integral de Residuos donde se reformula el plan con base a las novedades, observaciones y/u oportunidades de mejora"/>
    <s v="Correctivo"/>
    <s v="Impacto"/>
    <s v="Manual"/>
    <s v="25%"/>
    <s v="Documentado"/>
    <s v="Continua"/>
    <s v="Con registro"/>
    <m/>
    <s v=""/>
    <m/>
    <s v=""/>
    <s v=""/>
    <e v="#N/A"/>
    <s v="Si"/>
    <s v="Si"/>
    <s v="Si"/>
    <s v="Si"/>
    <s v="Si"/>
    <s v="Si"/>
    <s v="Si"/>
    <s v="Si"/>
    <s v="No"/>
    <s v="No"/>
    <s v="Si"/>
    <s v="Si"/>
    <s v="No"/>
    <s v="25/06/2024. Se observó que el control esta definido adecuadamente."/>
    <s v="Cumple"/>
    <s v="No Aplica"/>
    <s v="No Aplica"/>
    <s v="25/06/2024. Control correctivo, no se ha activado ya que no hay reporte de materialización del riesgo."/>
    <x v="2"/>
    <s v="Diana Mayerly Bernal"/>
    <m/>
  </r>
  <r>
    <s v="ADMINISTRACIÓN DE BIENES Y SERVICIOS"/>
    <x v="19"/>
    <s v="R 59"/>
    <s v="Incumplimiento de requisitos y trámites legales ambientales en la adquisición de bienes y servicios"/>
    <s v="Afectación Económica o presupuestal"/>
    <s v="Posibilidad de afectación económica por sanciones legales por entes de control debido al desconocimiento e incumplimiento de la normatividad ambiental aplicable"/>
    <x v="137"/>
    <s v="SUBDIRECCIÓN ADMINISTRATIVA Y FINANCIERA (GESTIÓN AMBIENTAL)"/>
    <s v="Subdirección administrativa y financiera (Gestión Ambiental) verifica la fase precontractual de los criterios ambientales acogidos  a través de los permisos de disposición que entregan los proveedores de acuerdo a los lineamientos e instructivos impartidos en la plataforma de Colombia Compra Eficiente."/>
    <s v="Preventivo"/>
    <s v="Probabilidad"/>
    <s v="Manual"/>
    <s v="40%"/>
    <s v="Sin documentar"/>
    <s v="Continua"/>
    <s v="Sin registro"/>
    <n v="0.36"/>
    <s v="Baja"/>
    <n v="0.8"/>
    <s v="Mayor"/>
    <s v="Alto"/>
    <s v="Reducir"/>
    <s v="Si"/>
    <s v="Si"/>
    <s v="Si"/>
    <s v="Si"/>
    <s v="Si"/>
    <s v="Si"/>
    <s v="Si"/>
    <s v="Si"/>
    <s v="Si"/>
    <s v="No"/>
    <s v="No"/>
    <s v="Si"/>
    <s v="Si"/>
    <s v="26/06/2024. Se observó que el control tiene una definición adecuada cumpliendo con los lineamientos de la Guía de Gestión del Riesgo V6"/>
    <s v="Cumple"/>
    <s v="Si"/>
    <s v="Si"/>
    <s v="26/06/2024. De acuerdo a la verificación realizada, se observó evidencia cargada en cumplimiento del control."/>
    <x v="2"/>
    <s v="Diana Mayerly Bernal"/>
    <m/>
  </r>
  <r>
    <s v="ADMINISTRACIÓN DE BIENES Y SERVICIOS"/>
    <x v="19"/>
    <s v="R 59"/>
    <s v="Incumplimiento de requisitos y trámites legales ambientales en la adquisición de bienes y servicios"/>
    <s v="Afectación Económica o presupuestal"/>
    <s v="Posibilidad de afectación económica por sanciones legales por entes de control debido al desconocimiento e incumplimiento de la normatividad ambiental aplicable"/>
    <x v="138"/>
    <s v="SUBDIRECCIÓN ADMINISTRATIVA Y FINANCIERA (GESTIÓN AMBIENTAL)"/>
    <s v="Subdirección administrativa y financiera (Gestión Ambiental) solicita al proveedor los permisos de disposición a través de un memorando donde se le exige el envío inmediato de los permisos y/o certificados para continuar la prestación del servicio o en caso dado del incumplimiento, solicita la cancelación del contrato"/>
    <s v="Correctivo"/>
    <s v="Impacto"/>
    <s v="Manual"/>
    <s v="25%"/>
    <s v="Sin documentar"/>
    <s v="Continua"/>
    <s v="Con registro"/>
    <m/>
    <s v=""/>
    <m/>
    <s v=""/>
    <s v=""/>
    <e v="#N/A"/>
    <s v="Si"/>
    <s v="Si"/>
    <s v="Si"/>
    <s v="Si"/>
    <s v="Si"/>
    <s v="Si"/>
    <s v="Si"/>
    <s v="Si"/>
    <s v="No"/>
    <s v="No"/>
    <s v="Si"/>
    <s v="Si"/>
    <s v="No"/>
    <s v="25/06/2024. Se observó que el control esta definido adecuadamente."/>
    <s v="Cumple"/>
    <s v="No Aplica"/>
    <s v="No Aplica"/>
    <s v="25/06/2024. Control correctivo, no se ha activado ya que no hay reporte de materialización del riesgo."/>
    <x v="2"/>
    <s v="Diana Mayerly Bernal"/>
    <m/>
  </r>
  <r>
    <s v="ADMINISTRACIÓN DE BIENES Y SERVICIOS"/>
    <x v="19"/>
    <s v="R 60"/>
    <s v="Desactualización del Sistema de Gestión Ambiental con requisitos legales ambientales"/>
    <s v="Afectación Económica o presupuestal"/>
    <s v="Posibilidad de afectación económica por sanciones legales por entes de control debido al desconocimiento de la normatividad ambiental y la insuficiencia de recursos físicos, financieros y de talento humanos"/>
    <x v="139"/>
    <s v="PERSONA ENCARGADA DE LA GESTIÓN AMBIENTAL"/>
    <s v="Persona encargada de la Gestión Ambiental verifica y realiza el seguimiento del cumplimiento de los requisitos ambientales  a través de la Matriz de requisitos legales ambientales  establecida por la ANT"/>
    <s v="Detectivo"/>
    <s v="Impacto"/>
    <s v="Manual"/>
    <s v="30%"/>
    <s v="Documentado"/>
    <s v="Continua"/>
    <s v="Con registro"/>
    <n v="0.2"/>
    <s v="Muy Baja"/>
    <n v="0.28000000000000003"/>
    <s v="Menor"/>
    <s v="Bajo"/>
    <s v="Aceptar"/>
    <s v="Si"/>
    <s v="Si"/>
    <s v="Si"/>
    <s v="Si"/>
    <s v="Si"/>
    <s v="Si"/>
    <s v="Si"/>
    <s v="Si"/>
    <s v="No"/>
    <s v="Si"/>
    <s v="No"/>
    <s v="Si"/>
    <s v="Si"/>
    <s v="26/06/2024. Se observó que el control tiene una definición adecuada cumpliendo con los lineamientos de la Guía de Gestión del Riesgo V6"/>
    <s v="Cumple"/>
    <s v="Si"/>
    <s v="Si"/>
    <s v="26/06/2024. De acuerdo a la verificación realizada, se observó evidencia cargada en cumplimiento del control."/>
    <x v="2"/>
    <s v="Diana Mayerly Bernal"/>
    <m/>
  </r>
  <r>
    <s v="ADMINISTRACIÓN DE BIENES Y SERVICIOS"/>
    <x v="19"/>
    <s v="R 60"/>
    <s v="Desactualización del Sistema de Gestión Ambiental con requisitos legales ambientales"/>
    <s v="Afectación Económica o presupuestal"/>
    <s v="Posibilidad de afectación económica por sanciones legales por entes de control debido al desconocimiento de la normatividad ambiental y la insuficiencia de recursos físicos, financieros y de talento humanos"/>
    <x v="140"/>
    <s v="PERSONA ENCARGADA DE LA GESTIÓN AMBIENTAL"/>
    <s v="Persona encargada de la Gestión Ambiental actualiza Plan Institucional de Gestión Ambiental a través del documento y la Matriz de requisitos legales ambientales  donde se modifica los parámetros que presentan desactualización de normativa y plan de ejecución"/>
    <s v="Correctivo"/>
    <s v="Impacto"/>
    <s v="Manual"/>
    <s v="25%"/>
    <s v="Documentado"/>
    <s v="Continua"/>
    <s v="Con registro"/>
    <m/>
    <s v=""/>
    <m/>
    <s v=""/>
    <s v=""/>
    <e v="#N/A"/>
    <s v="Si"/>
    <s v="Si"/>
    <s v="Si"/>
    <s v="Si"/>
    <s v="Si"/>
    <s v="Si"/>
    <s v="Si"/>
    <s v="Si"/>
    <s v="No"/>
    <s v="No"/>
    <s v="Si"/>
    <s v="Si"/>
    <s v="No"/>
    <s v="25/06/2024. Se observó que el control esta definido adecuadamente."/>
    <s v="Cumple"/>
    <s v="No Aplica"/>
    <s v="No Aplica"/>
    <s v="25/06/2024. Control correctivo, no se ha activado ya que no hay reporte de materialización del riesgo."/>
    <x v="2"/>
    <s v="Diana Mayerly Bernal"/>
    <m/>
  </r>
  <r>
    <s v="ADMINISTRACIÓN DE BIENES Y SERVICIOS"/>
    <x v="19"/>
    <s v="R 61"/>
    <s v="Disposición de residuos ordinarios sin cumplir las prácticas establecidas en la entidad"/>
    <s v="Afectación Económica o presupuestal"/>
    <s v="Posibilidad de afectación económica por sanciones legales por entes de control debido a la disposición incorrecta para los residuos ordinarios de acuerdo con las prácticas establecidas en la entidad"/>
    <x v="141"/>
    <s v="PERSONA ENCARGADA DE LA GESTIÓN AMBIENTAL"/>
    <s v="Persona encargada de la Gestión Ambiental verifica el manejo de los residuos que ingresan al cuarto de acopio a través de la observación donde se evidencia la correcta separación de residuos"/>
    <s v="Detectivo"/>
    <s v="Impacto"/>
    <s v="Manual"/>
    <s v="30%"/>
    <s v="Sin documentar"/>
    <s v="Continua"/>
    <s v="Sin registro"/>
    <n v="0.6"/>
    <s v="Media"/>
    <n v="0.28000000000000003"/>
    <s v="Menor"/>
    <s v="Moderado"/>
    <s v="Reducir"/>
    <s v="Si"/>
    <s v="Si"/>
    <s v="Si"/>
    <s v="Si"/>
    <s v="Si"/>
    <s v="Si"/>
    <s v="Si"/>
    <s v="Si"/>
    <s v="No"/>
    <s v="Si"/>
    <s v="No"/>
    <s v="Si"/>
    <s v="Si"/>
    <s v="26/06/2024. Se observó que el control tiene una definición adecuada cumpliendo con los lineamientos de la Guía de Gestión del Riesgo V6"/>
    <s v="Cumple"/>
    <s v="Si"/>
    <s v="Si"/>
    <s v="26/06/2024. De acuerdo a la verificación realizada, se observó evidencia cargada en cumplimiento del control."/>
    <x v="2"/>
    <s v="Diana Mayerly Bernal"/>
    <m/>
  </r>
  <r>
    <s v="ADMINISTRACIÓN DE BIENES Y SERVICIOS"/>
    <x v="19"/>
    <s v="R 61"/>
    <s v="Disposición de residuos ordinarios sin cumplir las prácticas establecidas en la entidad"/>
    <s v="Afectación Económica o presupuestal"/>
    <s v="Posibilidad de afectación económica por sanciones legales por entes de control debido a la disposición incorrecta para los residuos ordinarios de acuerdo con las prácticas establecidas en la entidad"/>
    <x v="141"/>
    <s v="PERSONA ENCARGADA DE LA GESTIÓN AMBIENTAL"/>
    <s v="Persona encargada de la Gestión Ambiental reasigna los residuos de acuerdo a su clasificación a través de una manipulación manual donde separa los residuos que han sido mal clasificados y organiza de manera correcta para su posterior recolección"/>
    <s v="Correctivo"/>
    <s v="Impacto"/>
    <s v="Manual"/>
    <s v="25%"/>
    <s v="Sin documentar"/>
    <s v="Continua"/>
    <s v="Sin registro"/>
    <m/>
    <s v=""/>
    <m/>
    <s v=""/>
    <s v=""/>
    <e v="#N/A"/>
    <s v="Si"/>
    <s v="Si"/>
    <s v="Si"/>
    <s v="Si"/>
    <s v="Si"/>
    <s v="Si"/>
    <s v="Si"/>
    <s v="Si"/>
    <s v="No"/>
    <s v="No"/>
    <s v="Si"/>
    <s v="Si"/>
    <s v="No"/>
    <s v="25/06/2024. Se observó que el control esta definido adecuadamente."/>
    <s v="Cumple"/>
    <s v="No Aplica"/>
    <s v="No Aplica"/>
    <s v="25/06/2024. Control correctivo, no se ha activado ya que no hay reporte de materialización del riesgo."/>
    <x v="2"/>
    <s v="Diana Mayerly Bernal"/>
    <m/>
  </r>
  <r>
    <s v="GESTIÓN FINANCIERA"/>
    <x v="19"/>
    <s v="R 62"/>
    <s v="Registro de gastos y pagos sin cumplimiento de requisitos legales"/>
    <s v="Afectación Económica o presupuestal"/>
    <s v="Posibilidad de afectación económica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
    <x v="142"/>
    <s v="SUBDIRECCIÓN ADMINISTRATIVA Y FINANCIERA (TESORERÍA)"/>
    <s v="Subdirección Administrativa y Financiera (Tesorería) verifica el cumplimiento de requisitos para el pago a través de las listas de chequeo actualizadas y publicadas en la Intranet donde valida la información para registrar el gasto y generar los pagos en la plataforma de SIIF-Nación "/>
    <s v="Detectivo"/>
    <s v="Impacto"/>
    <s v="Manual"/>
    <s v="30%"/>
    <s v="Documentado"/>
    <s v="Continua"/>
    <s v="Con registro"/>
    <n v="0.6"/>
    <s v="Media"/>
    <n v="0.7"/>
    <s v="Mayor"/>
    <s v="Alto"/>
    <s v="Reducir"/>
    <s v="Si"/>
    <s v="Si"/>
    <s v="Si"/>
    <s v="Si"/>
    <s v="Si"/>
    <s v="Si"/>
    <s v="Si"/>
    <s v="Si"/>
    <s v="No"/>
    <s v="Si"/>
    <s v="No"/>
    <s v="Si"/>
    <s v="Parcialmente"/>
    <s v="26/06/2024. Se observó que el control tiene una definición adecuada cumpliendo con los lineamientos de la Guía de Gestión del Riesgo V6"/>
    <s v="Cumple"/>
    <s v="Si"/>
    <s v="Si"/>
    <s v="27/06/2024. Se observó que la dependencia carga como evidencia Informe de Auditoria contrato de prestación de servicios de Enero a Mayo, donde se indica que los requisitos se cumplieron al 100%, sin embargo no se evidencia listas de chequeo."/>
    <x v="2"/>
    <s v="Diana Mayerly Bernal"/>
    <m/>
  </r>
  <r>
    <s v="GESTIÓN FINANCIERA"/>
    <x v="19"/>
    <s v="R 62"/>
    <s v="Registro de gastos y pagos sin cumplimiento de requisitos legales"/>
    <s v="Afectación Económica o presupuestal"/>
    <s v="Posibilidad de afectación económica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
    <x v="143"/>
    <s v="SUBDIRECCIÓN ADMINISTRATIVA Y FINANCIERA (TESORERÍA)"/>
    <s v="Subdirección Administrativa y Financiera (Tesorería) devuelve el registro del pago a través de un correo electrónico a la dependencia que presenta la novedad donde se explica el porque de la observación y el rechazo de la plataforma de SIIF-Nación "/>
    <s v="Correctivo"/>
    <s v="Impacto"/>
    <s v="Manual"/>
    <s v="25%"/>
    <s v="Documentado"/>
    <s v="Continua"/>
    <s v="Con registro"/>
    <m/>
    <s v=""/>
    <m/>
    <s v=""/>
    <s v=""/>
    <e v="#N/A"/>
    <s v="Si"/>
    <s v="Si"/>
    <s v="Si"/>
    <s v="Si"/>
    <s v="Si"/>
    <s v="Si"/>
    <s v="Si"/>
    <s v="Si"/>
    <s v="No"/>
    <s v="No"/>
    <s v="Si"/>
    <s v="Si"/>
    <s v="No"/>
    <s v="25/06/2024. Se observó que el control esta definido adecuadamente."/>
    <s v="Cumple"/>
    <s v="No Aplica"/>
    <s v="No Aplica"/>
    <s v="25/06/2024. Control correctivo, no se ha activado ya que no hay reporte de materialización del riesgo."/>
    <x v="2"/>
    <s v="Diana Mayerly Bernal"/>
    <m/>
  </r>
  <r>
    <s v="GESTIÓN FINANCIERA"/>
    <x v="19"/>
    <s v="R 63"/>
    <s v="Programación del PAC que no corresponde a las necesidades reales"/>
    <s v="Afectación Económica o presupuestal"/>
    <s v="Posibilidad de afectación económica por sanción del Ministerio de Hacienda debido al  el envío inoportuno y/o inexacto de las solicitudes de pago a la Subdirección Administrativa y Financiera por parte de los supervisores de los contratos"/>
    <x v="144"/>
    <s v="SUBDIRECCIÓN ADMINISTRATIVA Y FINANCIERA (TESORERÍA)"/>
    <s v="Subdirección Administrativa y Financiera (Tesorería) valida y consolida la programación del PAC generado por las dependencias a través de un acto administrativo para generar la aprobación ante el Ministerio de Hacienda y al inscripción en la plataforma de SIIF-Nación "/>
    <s v="Preventivo"/>
    <s v="Probabilidad"/>
    <s v="Manual"/>
    <s v="40%"/>
    <s v="Documentado"/>
    <s v="Continua"/>
    <s v="Con registro"/>
    <n v="0.12"/>
    <s v="Muy Baja"/>
    <n v="1"/>
    <s v="Catastrófico"/>
    <s v="Extremo"/>
    <s v="Reducir"/>
    <s v="Si"/>
    <s v="Si"/>
    <s v="Si"/>
    <s v="Si"/>
    <s v="Si"/>
    <s v="Si"/>
    <s v="Si"/>
    <s v="Si"/>
    <s v="Si"/>
    <s v="No"/>
    <s v="No"/>
    <s v="Si"/>
    <s v="Si"/>
    <s v="26/06/2024. Se observó que el control tiene una definición adecuada cumpliendo con los lineamientos de la Guía de Gestión del Riesgo V6"/>
    <s v="Cumple"/>
    <s v="Si"/>
    <s v="Si"/>
    <s v="26/06/2024. Se observó como evidencia 5 documentos relacionados con el control para el cumplimiento del mismo."/>
    <x v="2"/>
    <s v="Diana Mayerly Bernal"/>
    <m/>
  </r>
  <r>
    <s v="GESTIÓN FINANCIERA"/>
    <x v="19"/>
    <s v="R 63"/>
    <s v="Programación del PAC que no corresponde a las necesidades reales"/>
    <s v="Afectación Económica o presupuestal"/>
    <s v="Posibilidad de afectación económica por sanción del Ministerio de Hacienda debido al  el envío inoportuno y/o inexacto de las solicitudes de pago a la Subdirección Administrativa y Financiera por parte de los supervisores de los contratos"/>
    <x v="145"/>
    <s v="SUBDIRECCIÓN ADMINISTRATIVA Y FINANCIERA (TESORERÍA)"/>
    <s v="Subdirección Administrativa y Financiera (Tesorería) ajusta la programación del PAC a través de un nuevo acto administrativo para generar la aprobación ante el Ministerio de Hacienda de acuerdo a las observaciones encontradas con el PAC original"/>
    <s v="Correctivo"/>
    <s v="Impacto"/>
    <s v="Manual"/>
    <s v="25%"/>
    <s v="Documentado"/>
    <s v="Continua"/>
    <s v="Con registro"/>
    <m/>
    <s v=""/>
    <m/>
    <s v=""/>
    <s v=""/>
    <e v="#N/A"/>
    <s v="Si"/>
    <s v="Si"/>
    <s v="Si"/>
    <s v="Si"/>
    <s v="Si"/>
    <s v="Si"/>
    <s v="Si"/>
    <s v="Si"/>
    <s v="No"/>
    <s v="No"/>
    <s v="Si"/>
    <s v="Si"/>
    <s v="No"/>
    <s v="25/06/2024. Se observó que el control esta definido adecuadamente."/>
    <s v="Cumple"/>
    <s v="No Aplica"/>
    <s v="No Aplica"/>
    <s v="25/06/2024. Control correctivo, no se ha activado ya que no hay reporte de materialización del riesgo."/>
    <x v="2"/>
    <s v="Diana Mayerly Bernal"/>
    <m/>
  </r>
  <r>
    <s v="GESTIÓN FINANCIERA"/>
    <x v="19"/>
    <s v="R 64"/>
    <s v="Generacion y presentacion de declaraciones tributarias fuera de los plazos establecidos por las Entidades Administradoras de impuestos."/>
    <s v="Afectación Económica o presupuestal"/>
    <s v="Posibilidad de afectación economica por sanción de las unidades Administradoras de impuestos Nacionales, Municipales y Distritales debido a la presentación extemporanea de las declaraciones tributarias."/>
    <x v="146"/>
    <s v="SUBDIRECCIÓN ADMINISTRATIVA Y FINANCIERA (CONTABILIDAD)"/>
    <s v="Subdirección Administrativa y Financiera (Contabilidad) verifica con el seguimiento a través de las cuentas presentadas por los contratistas en la plataforma de SIIF-Nación  la identificación de las deducciones que se aplican y sean las correctas tributariamente"/>
    <s v="Detectivo"/>
    <s v="Impacto"/>
    <s v="Manual"/>
    <s v="30%"/>
    <s v="Documentado"/>
    <s v="Continua"/>
    <s v="Con registro"/>
    <n v="0.4"/>
    <s v="Baja"/>
    <n v="0.56000000000000005"/>
    <s v="Moderado"/>
    <s v="Moderado"/>
    <s v="Reducir"/>
    <s v="Si"/>
    <s v="Si"/>
    <s v="Si"/>
    <s v="Si"/>
    <s v="Si"/>
    <s v="Si"/>
    <s v="Si"/>
    <s v="Si"/>
    <s v="No"/>
    <s v="Si"/>
    <s v="No"/>
    <s v="Si"/>
    <s v="Si"/>
    <s v="26/06/2024. Se observó que el control tiene una definición adecuada cumpliendo con los lineamientos de la Guía de Gestión del Riesgo V6"/>
    <s v="Cumple"/>
    <s v="Si"/>
    <s v="Si"/>
    <s v="26/06/2024. Se observó como evidencia relación en Excel para el cumplimiento del control,"/>
    <x v="2"/>
    <s v="Diana Mayerly Bernal"/>
    <m/>
  </r>
  <r>
    <s v="GESTIÓN FINANCIERA"/>
    <x v="19"/>
    <s v="R 64"/>
    <s v="Generacion y presentacion de declaraciones tributarias fuera de los plazos establecidos por las Entidades Administradoras de impuestos."/>
    <s v="Afectación Económica o presupuestal"/>
    <s v="Posibilidad de afectación economica por sanción de las unidades Administradoras de impuestos Nacionales, Municipales y Distritales debido a la presentación extemporanea de las declaraciones tributarias."/>
    <x v="147"/>
    <s v="SUBDIRECCIÓN ADMINISTRATIVA Y FINANCIERA (CONTABILIDAD)"/>
    <s v="Subdirección Administrativa y Financiera (Contabilidad) actualiza las cuentas presentadas por los contratistas con observaciones a través del reporte de pago actualizado donde corrige las deducciones tributarias que se generan para la plataforma de SIIF-Nación "/>
    <s v="Correctivo"/>
    <s v="Impacto"/>
    <s v="Manual"/>
    <s v="25%"/>
    <s v="Documentado"/>
    <s v="Continua"/>
    <s v="Con registro"/>
    <m/>
    <s v=""/>
    <m/>
    <s v=""/>
    <s v=""/>
    <e v="#N/A"/>
    <s v="Si"/>
    <s v="Si"/>
    <s v="Si"/>
    <s v="Si"/>
    <s v="Si"/>
    <s v="Si"/>
    <s v="Si"/>
    <s v="Si"/>
    <s v="No"/>
    <s v="No"/>
    <s v="Si"/>
    <s v="Si"/>
    <s v="No"/>
    <s v="25/06/2024. Se observó que el control esta definido adecuadamente."/>
    <s v="Cumple"/>
    <s v="No Aplica"/>
    <s v="No Aplica"/>
    <s v="25/06/2024. Control correctivo, no se ha activado ya que no hay reporte de materialización del riesgo."/>
    <x v="2"/>
    <s v="Diana Mayerly Bernal"/>
    <m/>
  </r>
  <r>
    <s v="GESTIÓN FINANCIERA"/>
    <x v="19"/>
    <s v="R 65"/>
    <s v="Generar Estados Financieros que no sean razonables"/>
    <s v="Pérdida Reputacional"/>
    <s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
    <x v="148"/>
    <s v="CONTADOR(A) DE LA SUBDIRECCIÓN ADMINISTRATIVA Y FINANCIERA"/>
    <s v="Contador(a) de la Subdirección Administrativa y Financiera verifica y concilia la razonabilidad de la información contable a través del reporte de la cuenta Consulta Saldos y Movimientos en la plataforma de SIIF-Nación donde se garantiza la correcta medición y cálculos contables en el momento de elaborar los Estados Financieros (Estado de Situación Financiera, Estado de resultado, Nota Financieras y Cambio en el Patrimonio)."/>
    <s v="Detectivo"/>
    <s v="Impacto"/>
    <s v="Manual"/>
    <s v="30%"/>
    <s v="Documentado"/>
    <s v="Continua"/>
    <s v="Con registro"/>
    <n v="0.4"/>
    <s v="Baja"/>
    <n v="0.42"/>
    <s v="Moderado"/>
    <s v="Moderado"/>
    <s v="Reducir"/>
    <s v="Si"/>
    <s v="Si"/>
    <s v="Si"/>
    <s v="Si"/>
    <s v="Si"/>
    <s v="Si"/>
    <s v="Si"/>
    <s v="Si"/>
    <s v="No"/>
    <s v="Si"/>
    <s v="No"/>
    <s v="Si"/>
    <s v="Si"/>
    <s v="26/06/2024. Se observó que el control tiene una definición adecuada cumpliendo con los lineamientos de la Guía de Gestión del Riesgo V6"/>
    <s v="Cumple"/>
    <s v="Si"/>
    <s v="Si"/>
    <s v="26/06/2024. Se observó como evidencia memorando fecha de cierre relacionados con el control para el cumplimiento del mismo."/>
    <x v="2"/>
    <s v="Diana Mayerly Bernal"/>
    <m/>
  </r>
  <r>
    <s v="GESTIÓN FINANCIERA"/>
    <x v="19"/>
    <s v="R 65"/>
    <s v="Generar Estados Financieros que no sean razonables"/>
    <s v="Pérdida Reputacional"/>
    <s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
    <x v="149"/>
    <s v="CONTADOR(A) DE LA SUBDIRECCIÓN ADMINISTRATIVA Y FINANCIERA"/>
    <s v="Contador(a) de la Subdirección Administrativa y Financiera verifica los Estados Financieros a través del documento elaborado (Estados Financieros) donde revisa la razonabilidad de la información en Estado de Situación Financiera, Estado de resultado, Nota Financieras y Cambio en el Patrimonio"/>
    <s v="Detectivo"/>
    <s v="Impacto"/>
    <s v="Manual"/>
    <s v="30%"/>
    <s v="Documentado"/>
    <s v="Continua"/>
    <s v="Con registro"/>
    <n v="0.4"/>
    <s v="Baja"/>
    <n v="0.29399999999999998"/>
    <s v="Menor"/>
    <s v="Moderado"/>
    <s v="Reducir"/>
    <s v="Si"/>
    <s v="Si"/>
    <s v="Si"/>
    <s v="Si"/>
    <s v="Si"/>
    <s v="Si"/>
    <s v="Si"/>
    <s v="Si"/>
    <s v="No"/>
    <s v="Si"/>
    <s v="No"/>
    <s v="Si"/>
    <s v="Si"/>
    <s v="27/06/2024. Se observó que el control tiene una definición adecuada cumpliendo con los lineamientos de la Guía de Gestión del Riesgo V6"/>
    <s v="Cumple"/>
    <s v="Si"/>
    <s v="Si"/>
    <s v="27/06/2024. De acuerdo con la verificación realizada en la carpeta de evidencias &quot;Riesgos de Gestión 2024&quot;, se observó 10 Solicitudes de información del estado de los Convenios como evidencia para el cumplimiento del control."/>
    <x v="2"/>
    <s v="Diana Mayerly Bernal"/>
    <m/>
  </r>
  <r>
    <s v="GESTIÓN FINANCIERA"/>
    <x v="19"/>
    <s v="R 65"/>
    <s v="Generar Estados Financieros que no sean razonables"/>
    <s v="Pérdida Reputacional"/>
    <s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
    <x v="150"/>
    <s v="CONTADOR(A) DE LA SUBDIRECCIÓN ADMINISTRATIVA Y FINANCIERA"/>
    <s v="Contador(a) de la Subdirección Administrativa y Financiera concilia la razonabilidad de la información contable a través del reporte de la cuenta Consulta Saldos y Movimientos en la plataforma de SIIF-Nación donde valida que la medición y cálculos contables en el momento de elaborar los Estados Financieros (Estado de Situación Financiera, Estado de resultado, Nota Financieras y Cambio en el Patrimonio) ya no presenten novedades"/>
    <s v="Correctivo"/>
    <s v="Impacto"/>
    <s v="Manual"/>
    <s v="25%"/>
    <s v="Documentado"/>
    <s v="Continua"/>
    <s v="Con registro"/>
    <n v="0.4"/>
    <s v="Baja"/>
    <n v="0.22049999999999997"/>
    <s v="Menor"/>
    <s v="Moderado"/>
    <s v="Reducir"/>
    <s v="Si"/>
    <s v="Si"/>
    <s v="Si"/>
    <s v="Si"/>
    <s v="Si"/>
    <s v="Si"/>
    <s v="Si"/>
    <s v="Si"/>
    <s v="No"/>
    <s v="No"/>
    <s v="Si"/>
    <s v="Si"/>
    <s v="No"/>
    <s v="25/06/2024. Se observó que el control esta definido adecuadamente."/>
    <s v="Cumple"/>
    <s v="No Aplica"/>
    <s v="No Aplica"/>
    <s v="25/06/2024. Control correctivo, no se ha activado ya que no hay reporte de materialización del riesgo."/>
    <x v="2"/>
    <s v="Diana Mayerly Bernal"/>
    <m/>
  </r>
  <r>
    <s v="GESTIÓN FINANCIERA"/>
    <x v="19"/>
    <s v="R 65"/>
    <s v="Generar Estados Financieros que no sean razonables"/>
    <s v="Pérdida Reputacional"/>
    <s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
    <x v="150"/>
    <s v="CONTADOR(A) DE LA SUBDIRECCIÓN ADMINISTRATIVA Y FINANCIERA"/>
    <s v=": La Contadora de la entidad realizara la preparación, presentación y publicación de los Estados Financieros conforme lo dispuesto en la Resolución 356 de fecha 30 de diciembre de 2022, expedida por la Contaduría General de la Nación."/>
    <s v="Preventivo"/>
    <s v="Probabilidad"/>
    <s v="Manual"/>
    <s v="40%"/>
    <s v="Documentado"/>
    <s v="Continua"/>
    <s v="Con registro"/>
    <n v="0.24"/>
    <s v="Baja"/>
    <n v="0.22049999999999997"/>
    <s v="Menor"/>
    <s v="Moderado"/>
    <s v="Reducir"/>
    <s v="Si"/>
    <s v="Si"/>
    <s v="Si"/>
    <s v="Si"/>
    <s v="Si"/>
    <s v="Si"/>
    <s v="Si"/>
    <s v="Si"/>
    <s v="Si"/>
    <s v="No"/>
    <s v="No"/>
    <s v="Si"/>
    <s v="Si"/>
    <s v="27/06/2024. Se observó que el control tiene una definición adecuada cumpliendo con los lineamientos de la Guía de Gestión del Riesgo V6"/>
    <s v="Cumple"/>
    <s v="Si"/>
    <s v="Si"/>
    <s v="27/06/2024. Se observó que la dependencia carga como evidencia las conciliaciones contables para el cumplimiento del control"/>
    <x v="2"/>
    <s v="Diana Mayerly Bernal"/>
    <m/>
  </r>
  <r>
    <s v="GESTIÓN FINANCIERA"/>
    <x v="19"/>
    <s v="R 66"/>
    <s v="Imprecisión en el registro de la información financiera a nombre de terceros que presenten obligaciones a favor de la entidad."/>
    <s v="Pérdida Reputacional"/>
    <s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
    <x v="151"/>
    <s v="PERSONA ENCARGADA DE CARTERA"/>
    <s v="Persona encargada de Cartera realiza las conciliaciones a través de Actas de conciliación mensual donde se valida los saldos que existen en cartera"/>
    <s v="Detectivo"/>
    <s v="Impacto"/>
    <s v="Manual"/>
    <s v="30%"/>
    <s v="Documentado"/>
    <s v="Continua"/>
    <s v="Con registro"/>
    <n v="0.4"/>
    <s v="Baja"/>
    <n v="0.56000000000000005"/>
    <s v="Moderado"/>
    <s v="Moderado"/>
    <s v="Reducir"/>
    <s v="Si"/>
    <s v="Si"/>
    <s v="Si"/>
    <s v="Si"/>
    <s v="Si"/>
    <s v="Si"/>
    <s v="Si"/>
    <s v="Si"/>
    <s v="No"/>
    <s v="Si"/>
    <s v="No"/>
    <s v="Si"/>
    <s v="Si"/>
    <s v="27/06/2024. Se observó que el control tiene una definición adecuada cumpliendo con los lineamientos de la Guía de Gestión del Riesgo V6"/>
    <s v="Cumple"/>
    <s v="Si"/>
    <s v="Si"/>
    <s v="27/06/2024. Se observó el cargue de evidencias Informes de Cartera desde enero a abril para cumplimiento del control"/>
    <x v="2"/>
    <s v="Diana Mayerly Bernal"/>
    <m/>
  </r>
  <r>
    <s v="GESTIÓN FINANCIERA"/>
    <x v="19"/>
    <s v="R 66"/>
    <s v="Imprecisión en el registro de la información financiera a nombre de terceros que presenten obligaciones a favor de la entidad."/>
    <s v="Pérdida Reputacional"/>
    <s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
    <x v="152"/>
    <s v="PERSONA ENCARGADA DE CARTERA"/>
    <s v="Persona encargada de Cartera modifica la información reportada a Tesorería  a través de la forma GEFIN-F-009 FORMA DETALLADA DE INGRESOS donde se actualiza los datos con base los reportes con novedades"/>
    <s v="Correctivo"/>
    <s v="Impacto"/>
    <s v="Manual"/>
    <s v="25%"/>
    <s v="Documentado"/>
    <s v="Continua"/>
    <s v="Con registro"/>
    <m/>
    <s v=""/>
    <m/>
    <s v=""/>
    <s v=""/>
    <e v="#N/A"/>
    <s v="Si"/>
    <s v="Si"/>
    <s v="Si"/>
    <s v="Si"/>
    <s v="Si"/>
    <s v="Si"/>
    <s v="Si"/>
    <s v="Si"/>
    <s v="No"/>
    <s v="No"/>
    <s v="Si"/>
    <s v="Si"/>
    <s v="No"/>
    <s v="25/06/2024. Se observó que el control esta definido adecuadamente."/>
    <s v="Cumple"/>
    <s v="No Aplica"/>
    <s v="No Aplica"/>
    <s v="25/06/2024. Control correctivo, no se ha activado ya que no hay reporte de materialización del riesgo."/>
    <x v="2"/>
    <s v="Diana Mayerly Bernal"/>
    <m/>
  </r>
  <r>
    <s v="GESTIÓN FINANCIERA"/>
    <x v="19"/>
    <s v="R 67"/>
    <s v="Fallas en la ejecución de la reserva presupuestal constituida"/>
    <s v="Afectación Económica o presupuestal"/>
    <s v="Posibilidad de afectación económica por reducción en la asignación del presupuesto de la vigencia debido un mal seguimiento y control de la reserva constituida por parte de los supervisores de los contratos"/>
    <x v="153"/>
    <s v="PERSONA ENCARGADA DE PRESUPUESTO"/>
    <s v="Persona encargada de Presupuesto realiza la constitución de Reserva Presupuestal a través del reporte generado por el SIIF-Nación de Reserva Presupuestal de acuerdo a las solicitudes de reducción y construcción de reserva enviada por todas las dependencias"/>
    <s v="Preventivo"/>
    <s v="Probabilidad"/>
    <s v="Manual"/>
    <s v="40%"/>
    <s v="Documentado"/>
    <s v="Continua"/>
    <s v="Con registro"/>
    <n v="0.36"/>
    <s v="Baja"/>
    <n v="0.6"/>
    <s v="Moderado"/>
    <s v="Moderado"/>
    <s v="Reducir"/>
    <s v="Si"/>
    <s v="Si"/>
    <s v="Si"/>
    <s v="Si"/>
    <s v="Si"/>
    <s v="Si"/>
    <s v="Si"/>
    <s v="Si"/>
    <s v="Si"/>
    <s v="No"/>
    <s v="No"/>
    <s v="Si"/>
    <s v="Si"/>
    <s v="27/06/2024. Se observó que el control tiene una definición adecuada cumpliendo con los lineamientos de la Guía de Gestión del Riesgo V6"/>
    <s v="Cumple"/>
    <s v="Si"/>
    <s v="Si"/>
    <s v="27/06/2024. Se observó archivo en Excel como evidencia BD-RESERVA -22 MAYO 2024 para el cumplimiento del control"/>
    <x v="2"/>
    <s v="Diana Mayerly Bernal"/>
    <m/>
  </r>
  <r>
    <s v="GESTIÓN FINANCIERA"/>
    <x v="19"/>
    <s v="R 67"/>
    <s v="Fallas en la ejecución de la reserva presupuestal constituida"/>
    <s v="Afectación Económica o presupuestal"/>
    <s v="Posibilidad de afectación económica por reducción en la asignación del presupuesto de la vigencia debido un mal seguimiento y control de la reserva constituida por parte de los supervisores de los contratos"/>
    <x v="154"/>
    <s v="PERSONA ENCARGADA DE PRESUPUESTO"/>
    <s v="Persona encargada de Presupuesto realiza seguimiento a la ejecución de la reserva presupuestal  a través de memorandos, reuniones y correo institucional  informando a todas las dependencias responsables la ejecución de la reserva presupuestal"/>
    <s v="Detectivo"/>
    <s v="Impacto"/>
    <s v="Manual"/>
    <s v="30%"/>
    <s v="Documentado"/>
    <s v="Continua"/>
    <s v="Con registro"/>
    <n v="0.36"/>
    <s v="Baja"/>
    <n v="0.42"/>
    <s v="Moderado"/>
    <s v="Moderado"/>
    <s v="Reducir"/>
    <s v="Si"/>
    <s v="Si"/>
    <s v="Si"/>
    <s v="Si"/>
    <s v="Si"/>
    <s v="Si"/>
    <s v="Si"/>
    <s v="Si"/>
    <s v="No"/>
    <s v="Si"/>
    <s v="No"/>
    <s v="Si"/>
    <s v="Si"/>
    <s v="27/06/2024. Se observó que el control tiene una definición adecuada cumpliendo con los lineamientos de la Guía de Gestión del Riesgo V6"/>
    <s v="Cumple"/>
    <s v="Si"/>
    <s v="Si"/>
    <s v="27/06/2024. Se observó archivo en Excel como evidencia BD-RESERVA -22 MAYO 2024 para el cumplimiento del control"/>
    <x v="2"/>
    <s v="Diana Mayerly Bernal"/>
    <m/>
  </r>
  <r>
    <s v="GESTIÓN FINANCIERA"/>
    <x v="19"/>
    <s v="R 67"/>
    <s v="Fallas en la ejecución de la reserva presupuestal constituida"/>
    <s v="Afectación Económica o presupuestal"/>
    <s v="Posibilidad de afectación económica por reducción en la asignación del presupuesto de la vigencia debido un mal seguimiento y control de la reserva constituida por parte de los supervisores de los contratos"/>
    <x v="155"/>
    <s v="PERSONA ENCARGADA DE PRESUPUESTO"/>
    <s v="Persona encargada de Presupuesto corrige los datos a través del documento Reserva Presupuestal actualizado donde se asigna el nuevo presupuesto a la (s) dependencia (s) que presento observación (es) y se notifica por memorando en ORFEO"/>
    <s v="Correctivo"/>
    <s v="Impacto"/>
    <s v="Manual"/>
    <s v="25%"/>
    <s v="Documentado"/>
    <s v="Continua"/>
    <s v="Con registro"/>
    <m/>
    <s v=""/>
    <m/>
    <s v=""/>
    <s v=""/>
    <e v="#N/A"/>
    <s v="Si"/>
    <s v="Si"/>
    <s v="Si"/>
    <s v="Si"/>
    <s v="Si"/>
    <s v="Si"/>
    <s v="Si"/>
    <s v="Si"/>
    <s v="No"/>
    <s v="No"/>
    <s v="Si"/>
    <s v="Si"/>
    <s v="No"/>
    <s v="25/06/2024. Se observó que el control esta definido adecuadamente."/>
    <s v="Cumple"/>
    <s v="No Aplica"/>
    <s v="No Aplica"/>
    <s v="25/06/2024. Control correctivo, no se ha activado ya que no hay reporte de materialización del riesgo."/>
    <x v="2"/>
    <s v="Diana Mayerly Bernal"/>
    <m/>
  </r>
  <r>
    <s v="GESTIÓN FINANCIERA"/>
    <x v="19"/>
    <s v="R 68"/>
    <s v="Falla en la formulación del anteproyecto de presupuesto en el rubro de Funcionamiento"/>
    <s v="Afectación Económica o presupuestal"/>
    <s v="Posibilidad de afectación económica por la limitación en la ejecución para los  objetivos planteados en el rubro de funcionamiento del presupuesto debido a que no se cumple con una actividad de planeación de las actividades a desarrollar en una vigencia"/>
    <x v="156"/>
    <s v="PERSONA ENCARGADA DE PRESUPUESTO"/>
    <s v="Persona encargada de Presupuesto solicita la información presupuestal a las dependencias a través de comunicaciones oficiales (correos electrónicos y memorandos) para revisar y verificar la información recibida sobre el rubro de funcionamiento del presupuesto"/>
    <s v="Preventivo"/>
    <s v="Probabilidad"/>
    <s v="Manual"/>
    <s v="40%"/>
    <s v="Documentado"/>
    <s v="Continua"/>
    <s v="Con registro"/>
    <n v="0.12"/>
    <s v="Muy Baja"/>
    <n v="0.6"/>
    <s v="Moderado"/>
    <s v="Moderado"/>
    <s v="Reducir"/>
    <s v="Si"/>
    <s v="Si"/>
    <s v="Si"/>
    <s v="Si"/>
    <s v="Si"/>
    <s v="Si"/>
    <s v="Si"/>
    <s v="Si"/>
    <s v="Si"/>
    <s v="No"/>
    <s v="Si"/>
    <s v="Si"/>
    <s v="Si"/>
    <s v="27/06/2024. Se observó que el control tiene una definición adecuada cumpliendo con los lineamientos de la Guía de Gestión del Riesgo V6"/>
    <s v="Cumple"/>
    <s v="Si"/>
    <s v="Si"/>
    <s v="27/06/2024. Se observó 13 memorandos solicitando el Estado de Ejecución Presupuestal, como evidencia del cumplimiento del control"/>
    <x v="2"/>
    <s v="Diana Mayerly Bernal"/>
    <m/>
  </r>
  <r>
    <s v="GESTIÓN FINANCIERA"/>
    <x v="19"/>
    <s v="R 68"/>
    <s v="Falla en la formulación del anteproyecto de presupuesto en el rubro de Funcionamiento"/>
    <s v="Afectación Económica o presupuestal"/>
    <s v="Posibilidad de afectación económica por la limitación en la ejecución para los  objetivos planteados en el rubro de funcionamiento del presupuesto debido a que no se cumple con una actividad de planeación de las actividades a desarrollar en una vigencia"/>
    <x v="157"/>
    <s v="PERSONA ENCARGADA DEL PRESUPUESTO"/>
    <s v="Persona encargada del Presupuesto modifica el presupuesto de la vigencia  a través de las solicitudes de modificaciones presupuestales  las cuales deben estar debidamente justificadas y aprobadas por los responsables del proceso"/>
    <s v="Correctivo"/>
    <s v="Impacto"/>
    <s v="Manual"/>
    <s v="25%"/>
    <s v="Documentado"/>
    <s v="Continua"/>
    <s v="Con registro"/>
    <m/>
    <s v=""/>
    <m/>
    <s v=""/>
    <s v=""/>
    <e v="#N/A"/>
    <s v="Si"/>
    <s v="Si"/>
    <s v="Si"/>
    <s v="Si"/>
    <s v="Si"/>
    <s v="Si"/>
    <s v="Si"/>
    <s v="Si"/>
    <s v="No"/>
    <s v="No"/>
    <s v="Si"/>
    <s v="Si"/>
    <s v="No"/>
    <s v="25/06/2024. Se observó que el control esta definido adecuadamente."/>
    <s v="Cumple"/>
    <s v="No Aplica"/>
    <s v="No Aplica"/>
    <s v="25/06/2024. Control correctivo, no se ha activado ya que no hay reporte de materialización del riesgo."/>
    <x v="2"/>
    <s v="Diana Mayerly Bernal"/>
    <m/>
  </r>
  <r>
    <s v="GESTIÓN FINANCIERA"/>
    <x v="19"/>
    <s v="R 69"/>
    <s v="Falla en el registro de un Compromiso Presupuestal"/>
    <s v="Afectación Económica o presupuestal"/>
    <s v="Posibilidad de afectación económica en sanciones disciplinarias y hallazgos en los entes de control por una mala interpretación de las solicitudes"/>
    <x v="158"/>
    <s v="PERSONA ENCARGADA DEL PRESUPUESTO"/>
    <s v="Persona encargada del Presupuesto verifica el registro elaborado  a través del reporte que se genera SIIF-Nación con base a los documentos de la solicitud de registro"/>
    <s v="Preventivo"/>
    <s v="Probabilidad"/>
    <s v="Manual"/>
    <s v="40%"/>
    <s v="Documentado"/>
    <s v="Continua"/>
    <s v="Con registro"/>
    <n v="0.36"/>
    <s v="Baja"/>
    <n v="0.6"/>
    <s v="Moderado"/>
    <s v="Moderado"/>
    <s v="Reducir"/>
    <s v="Si"/>
    <s v="Si"/>
    <s v="Si"/>
    <s v="Si"/>
    <s v="Si"/>
    <s v="Si"/>
    <s v="Si"/>
    <s v="Si"/>
    <s v="Si"/>
    <s v="No"/>
    <s v="No"/>
    <s v="Si"/>
    <s v="Si"/>
    <s v="27/06/2024. Se observó que el control tiene una definición adecuada cumpliendo con los lineamientos de la Guía de Gestión del Riesgo V6"/>
    <s v="Cumple"/>
    <s v="Si"/>
    <s v="Si"/>
    <s v="27/06/2024. Se observó Reporte solicitudes de modificaciones de PAC desde enero a mayo como evidencia cumpliendo con el control."/>
    <x v="2"/>
    <s v="Diana Mayerly Bernal"/>
    <m/>
  </r>
  <r>
    <s v="GESTIÓN FINANCIERA"/>
    <x v="19"/>
    <s v="R 69"/>
    <s v="Falla en el registro de un Compromiso Presupuestal"/>
    <s v="Afectación Económica o presupuestal"/>
    <s v="Posibilidad de afectación económica en sanciones disciplinarias y hallazgos en los entes de control por una mala interpretación de las solicitudes"/>
    <x v="159"/>
    <s v="PERSONA ENCARGADA DEL PRESUPUESTO"/>
    <s v="Persona encargada del Presupuesto ajusta el registro presupuestal  a través de acto administrativo donde se actualiza el registro presupuestal al que debe estar asignado en el SIIF-Nación _x000a_"/>
    <s v="Correctivo"/>
    <s v="Impacto"/>
    <s v="Manual"/>
    <s v="25%"/>
    <s v="Documentado"/>
    <s v="Continua"/>
    <s v="Con registro"/>
    <m/>
    <s v=""/>
    <m/>
    <s v=""/>
    <s v=""/>
    <e v="#N/A"/>
    <s v="Si"/>
    <s v="Si"/>
    <s v="Si"/>
    <s v="Si"/>
    <s v="Si"/>
    <s v="Si"/>
    <s v="Si"/>
    <s v="Si"/>
    <s v="No"/>
    <s v="No"/>
    <s v="Si"/>
    <s v="Si"/>
    <s v="No"/>
    <s v="25/06/2024. Se observó que el control esta definido adecuadamente."/>
    <s v="Cumple"/>
    <s v="No Aplica"/>
    <s v="No Aplica"/>
    <s v="25/06/2024. Control correctivo, no se ha activado ya que no hay reporte de materialización del riesgo."/>
    <x v="2"/>
    <s v="Diana Mayerly Bernal"/>
    <m/>
  </r>
  <r>
    <s v="SEGUIMIENTO, EVALUACIÓN Y MEJORA"/>
    <x v="0"/>
    <s v="R 70"/>
    <s v="Incumplimiento y no conformidad de reportes e informes de avance de planes de acción y proyectos de inversión "/>
    <s v="Pérdida Reputacional"/>
    <s v="Posibilidad de pérdida reputacional en la imagen institucional debido a la omisión de la tarea referente al reporte de ejecución presupuestal y físico de proyectos de inversión, del procedimiento SEYM-P-006 SEGUIMIENTO A LA EJECUCIÓN PRESUPUESTAL Y DE METAS"/>
    <x v="160"/>
    <s v="OFICINA DE PLANEACIÓN"/>
    <s v="La Oficina de Planeación revisa la información de la dependencias a través de las presentaciones de avance donde se valida que se este ejecutando los planes para generar el informe de avance"/>
    <s v="Detectivo"/>
    <s v="Impacto"/>
    <s v="Manual"/>
    <s v="30%"/>
    <s v="Documentado"/>
    <s v="Continua"/>
    <s v="Sin registro"/>
    <n v="0.4"/>
    <s v="Baja"/>
    <n v="0.42"/>
    <s v="Moderado"/>
    <s v="Moderado"/>
    <s v="Reducir"/>
    <s v="Si"/>
    <s v="Si"/>
    <s v="Si"/>
    <s v="Si"/>
    <s v="Si"/>
    <s v="Si"/>
    <s v="Si"/>
    <s v="Si"/>
    <s v="No"/>
    <s v="Si"/>
    <s v="No"/>
    <s v="Si"/>
    <s v="No"/>
    <s v="26/06/2024. Se observó que el control tiene una definición adecuada cumpliendo con los lineamientos de la Guía de Gestión del Riesgo V6"/>
    <s v="Cumple"/>
    <s v="No"/>
    <s v="No"/>
    <s v="26/06/2024. De acuerdo con la verificación realizada en la carpeta de evidencias &quot;Riesgos de Gestión 2024&quot;, no se observó evidencias cargadas para el control que referencia el cumplimiento del mismo._x000a_04/07/2024. Se observó en la carpeta Monitoreo d Riesgos de Gestión 2024. I Trimestre 2024 los archivos Informe de Riesgos de Gestión I trimestre 2024.docx_x000a_Informe de Riesgos de Gestión I trimestre 2024.pdf"/>
    <x v="2"/>
    <s v="Diana Mayerly Bernal"/>
    <m/>
  </r>
  <r>
    <s v="SEGUIMIENTO, EVALUACIÓN Y MEJORA"/>
    <x v="0"/>
    <s v="R 70"/>
    <s v="Incumplimiento y no conformidad de reportes e informes de avance de planes de acción y proyectos de inversión "/>
    <s v="Pérdida Reputacional"/>
    <s v="Posibilidad de pérdida reputacional en la imagen institucional debido a la omisión de la tarea referente al reporte de ejecución presupuestal y físico de proyectos de inversión, del procedimiento SEYM-P-006 SEGUIMIENTO A LA EJECUCIÓN PRESUPUESTAL Y DE METAS"/>
    <x v="161"/>
    <s v="OFICINA DE PLANEACIÓN"/>
    <s v="La Oficina de Planeación informa a la dependencia responsable del plan de acción y/o proyecto de inversión a través de una comunicación por correo electrónico las observaciones encontradas en el informe de avance"/>
    <s v="Correctivo"/>
    <s v="Impacto"/>
    <s v="Manual"/>
    <s v="25%"/>
    <s v="Documentado"/>
    <s v="Continua"/>
    <s v="Sin registro"/>
    <m/>
    <s v=""/>
    <m/>
    <s v=""/>
    <s v=""/>
    <e v="#N/A"/>
    <s v="Si"/>
    <s v="Si"/>
    <s v="Si"/>
    <s v="Si"/>
    <s v="Si"/>
    <s v="Si"/>
    <s v="Si"/>
    <s v="Si"/>
    <s v="No"/>
    <s v="No"/>
    <s v="Si"/>
    <s v="Si"/>
    <s v="No"/>
    <s v="25/06/2024. Se observó que el control esta definido adecuadamente."/>
    <s v="Cumple"/>
    <s v="No Aplica"/>
    <s v="No Aplica"/>
    <s v="25/06/2024. Control correctivo, no se ha activado ya que no hay reporte de materialización del riesgo."/>
    <x v="2"/>
    <s v="Diana Mayerly Bernal"/>
    <m/>
  </r>
  <r>
    <s v="SEGUIMIENTO, EVALUACIÓN Y MEJORA"/>
    <x v="0"/>
    <s v="R 72"/>
    <s v="Incumplimiento en la ejecución de los planes y proyectos Institucionales"/>
    <s v="Pérdida Reputacional"/>
    <s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
    <x v="162"/>
    <s v="OFICINA DE PLANEACIÓN"/>
    <s v="La Oficina de Planeación revisa el avance de los planes de acción y proyectos de inversión a través del reporte de avance donde se valida que se este ejecutando los planes con base a la planeación aprobada y en caso contrario, emitir las observaciones que haya a lugar"/>
    <s v="Detectivo"/>
    <s v="Impacto"/>
    <s v="Manual"/>
    <s v="30%"/>
    <s v="Documentado"/>
    <s v="Continua"/>
    <s v="Sin registro"/>
    <n v="0.4"/>
    <s v="Baja"/>
    <n v="0.42"/>
    <s v="Moderado"/>
    <s v="Moderado"/>
    <s v="Reducir"/>
    <s v="Si"/>
    <s v="Si"/>
    <s v="Si"/>
    <s v="Si"/>
    <s v="Si"/>
    <s v="Si"/>
    <s v="Si"/>
    <s v="Si"/>
    <s v="No"/>
    <s v="Si"/>
    <s v="No"/>
    <s v="No"/>
    <s v="No"/>
    <s v="26/06/2024. Se observó que el control tiene una definición adecuada cumpliendo con los lineamientos de la Guía de Gestión del Riesgo V6"/>
    <s v="Cumple"/>
    <s v="No"/>
    <s v="No"/>
    <s v="04/07/2024. De acuerdo con las obsrvaciones enviadas por la Oficina de Planeación, se modifica el estado del control a &quot;En Términos&quot;, dado que la activida la realizarán en Julio y Septiembre de 2024._x000a__x000a__x000a_26/06/2024. De acuerdo con la verificación realizada en la carpeta de evidencias &quot;Riesgos de Gestión 2024&quot;, no se observó evidencias cargadas para el control que referencia el cumplimiento del mismo._x000a__x000a_"/>
    <x v="0"/>
    <s v="Diana Mayerly Bernal"/>
    <s v="Cordial saludo_x000a__x000a__x000a_En el marco del Seguimiento a los Riesgos de Gestión, en atención al resultado preliminar obtenido de la verificación de las evidencias suministradas en la carpeta compartida de Riesgos de Gestión 2024 nos permitimos mencionar que:_x000a__x000a_En la pestaña Preliminar PT. Control_x000a__x000a_9.      Riesgo R72; Control C72.1; Se proyecta realizar esta actividad en los meses de julio y septiembre de 2024"/>
  </r>
  <r>
    <s v="SEGUIMIENTO, EVALUACIÓN Y MEJORA"/>
    <x v="0"/>
    <s v="R 72"/>
    <s v="Incumplimiento en la ejecución de los planes y proyectos Institucionales"/>
    <s v="Pérdida Reputacional"/>
    <s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
    <x v="163"/>
    <s v="OFICINA DE PLANEACIÓN"/>
    <s v="La Oficina de Planeación informa a la dependencia responsable del plan de acción y/o proyecto de inversión a través de un correo electrónico la formulación de un plan de contingencia para gestionar las observaciones encontradas y solicitando la actualización inmediata de este"/>
    <s v="Correctivo"/>
    <s v="Impacto"/>
    <s v="Manual"/>
    <s v="25%"/>
    <s v="Documentado"/>
    <s v="Continua"/>
    <s v="Sin registro"/>
    <m/>
    <s v=""/>
    <m/>
    <s v=""/>
    <s v=""/>
    <e v="#N/A"/>
    <s v="Si"/>
    <s v="Si"/>
    <s v="Si"/>
    <s v="Si"/>
    <s v="Si"/>
    <s v="Si"/>
    <s v="Si"/>
    <s v="Si"/>
    <s v="No"/>
    <s v="No"/>
    <s v="Si"/>
    <s v="Si"/>
    <s v="No"/>
    <s v="25/06/2024. Se observó que el control esta definido adecuadamente."/>
    <s v="Cumple"/>
    <s v="No Aplica"/>
    <s v="No Aplica"/>
    <s v="25/06/2024. Control correctivo, no se ha activado ya que no hay reporte de materialización del riesgo."/>
    <x v="2"/>
    <s v="Diana Mayerly Bernal"/>
    <m/>
  </r>
  <r>
    <s v="SEGUIMIENTO, EVALUACIÓN Y MEJORA"/>
    <x v="20"/>
    <s v="R 73"/>
    <s v="Incumplimiento del Plan Anual de Auditoría Interna"/>
    <s v="Pérdida Reputacional"/>
    <s v="Posibilidad de pérdida reputacional en la credibilidad y confianza de las partes interesadas y organismos de control por falta de competencias y capacitaciones al personal de la entidad con respecto al trabajo en esta"/>
    <x v="164"/>
    <s v="COMITÉ DE COORDINACIÓN DE CONTROL INTERNO - CICCI"/>
    <s v="Comité de Coordinación de Control Interno - CICCI valida y aprueba el Programa/Plan Anual de Auditoría  a través del Acta de sesión del CICCI revisando que cumpla con los lineamientos de ley en la formulación del Plan Anual de Auditoría a desarrollar anualmente en la entidad"/>
    <s v="Preventivo"/>
    <s v="Probabilidad"/>
    <s v="Manual"/>
    <s v="40%"/>
    <s v="Documentado"/>
    <s v="Continua"/>
    <s v="Con registro"/>
    <n v="0.12"/>
    <s v="Muy Baja"/>
    <n v="0.6"/>
    <s v="Moderado"/>
    <s v="Moderado"/>
    <s v="Reducir"/>
    <s v="Si"/>
    <s v="Si"/>
    <s v="Si"/>
    <s v="Si"/>
    <s v="Si"/>
    <s v="Si"/>
    <s v="Si"/>
    <s v="Si"/>
    <s v="Si"/>
    <s v="No"/>
    <s v="No"/>
    <s v="Si"/>
    <s v="No"/>
    <s v="26/06/2024. Se observó que el control tiene una definición adecuada cumpliendo con los lineamientos de la Guía de Gestión del Riesgo V6"/>
    <s v="Cumple"/>
    <s v="Si"/>
    <s v="Si"/>
    <s v="27/06/2024. De acuerdo con la verificación realizada en la carpeta de evidencias &quot;Riesgos de Gestión 2024&quot;, se observó acta como evidencia cargada para el control que referencia el cumplimiento del mismo."/>
    <x v="2"/>
    <s v="Diana Mayerly Bernal"/>
    <m/>
  </r>
  <r>
    <s v="SEGUIMIENTO, EVALUACIÓN Y MEJORA"/>
    <x v="20"/>
    <s v="R 73"/>
    <s v="Incumplimiento del Plan Anual de Auditoría Interna"/>
    <s v="Pérdida Reputacional"/>
    <s v="Posibilidad de pérdida reputacional en la credibilidad y confianza de las partes interesadas y organismos de control por falta de competencias y capacitaciones al personal de la entidad con respecto al trabajo en esta"/>
    <x v="165"/>
    <s v="OFICINA DE CONTROL INTERNO "/>
    <s v="Oficina de Control Interno  valida la publicación del Programa/Plan de Auditoría  a través de la url en la pagina de intranet donde se ubica para ser socializado a todas las dependencias de la Entidad y conozcan su cronograma"/>
    <s v="Preventivo"/>
    <s v="Probabilidad"/>
    <s v="Manual"/>
    <s v="40%"/>
    <s v="Documentado"/>
    <s v="Continua"/>
    <s v="Con registro"/>
    <n v="7.1999999999999995E-2"/>
    <s v="Muy Baja"/>
    <n v="0.6"/>
    <s v="Moderado"/>
    <s v="Moderado"/>
    <s v="Reducir"/>
    <s v="Si"/>
    <s v="Si"/>
    <s v="Si"/>
    <s v="Si"/>
    <s v="Si"/>
    <s v="Si"/>
    <s v="Si"/>
    <s v="Si"/>
    <s v="Si"/>
    <s v="No"/>
    <s v="No"/>
    <s v="Si"/>
    <s v="No"/>
    <s v="26/06/2024. Se observó que el control tiene una definición adecuada cumpliendo con los lineamientos de la Guia de Gestión del Riesgo V6"/>
    <s v="Cumple"/>
    <s v="Si"/>
    <s v="Si"/>
    <s v="27/06/2024. De acuerdo con la verificación realizada en la carpeta de evidencias &quot;Riesgos de Gestión 2024&quot;, se obsrvó la evidencia cargada para el control que referencia el cumplimiento del mismo."/>
    <x v="2"/>
    <s v="Diana Mayerly Bernal"/>
    <m/>
  </r>
  <r>
    <s v="SEGUIMIENTO, EVALUACIÓN Y MEJORA"/>
    <x v="20"/>
    <s v="R 73"/>
    <s v="Incumplimiento del Plan Anual de Auditoría Interna"/>
    <s v="Pérdida Reputacional"/>
    <s v="Posibilidad de pérdida reputacional en la credibilidad y confianza de las partes interesadas y organismos de control por falta de competencias y capacitaciones al personal de la entidad con respecto al trabajo en esta"/>
    <x v="166"/>
    <s v="OFICINA DE CONTROL INTERNO "/>
    <s v="Oficina de Control Interno  hace seguimiento al Programa/Plan de Auditoría  a través de la forma SEYM-F-005 FORMA PLAN DE AUDITORÍA donde se registra la gestión de las actividades que se desarrollan para el cumplimiento del Programa/ Plan de Auditoria en la vigencia"/>
    <s v="Detectivo"/>
    <s v="Impacto"/>
    <s v="Manual"/>
    <s v="30%"/>
    <s v="Documentado"/>
    <s v="Continua"/>
    <s v="Con registro"/>
    <n v="7.1999999999999995E-2"/>
    <s v="Muy Baja"/>
    <n v="0.42"/>
    <s v="Moderado"/>
    <s v="Moderado"/>
    <s v="Reducir"/>
    <s v="Si"/>
    <s v="Si"/>
    <s v="Si"/>
    <s v="Si"/>
    <s v="Si"/>
    <s v="Si"/>
    <s v="Si"/>
    <s v="Si"/>
    <s v="No"/>
    <s v="Si"/>
    <s v="No"/>
    <s v="Si"/>
    <s v="No"/>
    <s v="26/06/2024. Se observó que el control tiene una definición adecuada cumpliendo con los lineamientos de la Guia de Gestión del Riesgo V6"/>
    <s v="Cumple"/>
    <s v="Si"/>
    <s v="Si"/>
    <s v="27/06/2024. De acuerdo con la verificación realizada en la carpeta de evidencias &quot;Riesgos de Gestión 2024&quot;, se obsrvó la evidencia cargada para el control que referencia el cumplimiento del mismo."/>
    <x v="2"/>
    <s v="Diana Mayerly Bernal"/>
    <m/>
  </r>
  <r>
    <s v="SEGUIMIENTO, EVALUACIÓN Y MEJORA"/>
    <x v="20"/>
    <s v="R 73"/>
    <s v="Incumplimiento del Plan Anual de Auditoría Interna"/>
    <s v="Pérdida Reputacional"/>
    <s v="Posibilidad de pérdida reputacional en la credibilidad y confianza de las partes interesadas y organismos de control por falta de competencias y capacitaciones al personal de la entidad con respecto al trabajo en esta"/>
    <x v="167"/>
    <s v="OFICINA DE CONTROL INTERNO "/>
    <s v="Oficina de Control Interno  prioriza las actividades retrasadas del Programa/ Plan de Auditoria a través de la actualización del cronograma del Programa/ Plan de Auditoria donde se ejecutan aquellas actividades con rezago y poder realizar los informes de ley, seguimientos y/o auditorias"/>
    <s v="Correctivo"/>
    <s v="Impacto"/>
    <s v="Manual"/>
    <s v="25%"/>
    <s v="Documentado"/>
    <s v="Continua"/>
    <s v="Con registro"/>
    <m/>
    <s v=""/>
    <m/>
    <s v=""/>
    <s v=""/>
    <e v="#N/A"/>
    <s v="Si"/>
    <s v="Si"/>
    <s v="Si"/>
    <s v="Si"/>
    <s v="Si"/>
    <s v="Si"/>
    <s v="Si"/>
    <s v="Si"/>
    <s v="No"/>
    <s v="No"/>
    <s v="Si"/>
    <s v="Si"/>
    <s v="No"/>
    <s v="25/06/2024. Se observó que el control esta definido adecuadamente."/>
    <s v="Cumple"/>
    <s v="No Aplica"/>
    <s v="No Aplica"/>
    <s v="25/06/2024. Control correctivo, no se ha activado ya que no hay reporte de materialización del riesgo."/>
    <x v="2"/>
    <s v="Diana Mayerly Bernal"/>
    <m/>
  </r>
  <r>
    <s v="SEGUIMIENTO, EVALUACIÓN Y MEJORA"/>
    <x v="20"/>
    <s v="R 74"/>
    <s v="Incumplimiento en la ejecución del cronograma de monitoreo de los planes de mejoramiento"/>
    <s v="Pérdida Reputacional"/>
    <s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
    <x v="168"/>
    <s v="OFICINA DE CONTROL INTERNO "/>
    <s v="Oficina de Control Interno  valida la ejecución del cronograma de monitoreo de los Planes de Mejoramiento a través del Informe de Seguimiento al Estado de los Planes de Mejoramiento Institucional donde revisa el estado de gestión a los planes de mejoramiento institucional"/>
    <s v="Detectivo"/>
    <s v="Impacto"/>
    <s v="Manual"/>
    <s v="30%"/>
    <s v="Documentado"/>
    <s v="Continua"/>
    <s v="Con registro"/>
    <n v="0.4"/>
    <s v="Baja"/>
    <n v="0.7"/>
    <s v="Mayor"/>
    <s v="Alto"/>
    <s v="Reducir"/>
    <s v="Si"/>
    <s v="Si"/>
    <s v="Si"/>
    <s v="Si"/>
    <s v="Si"/>
    <s v="Si"/>
    <s v="Si"/>
    <s v="Si"/>
    <s v="No"/>
    <s v="Si"/>
    <s v="No"/>
    <s v="Si"/>
    <s v="No"/>
    <s v="26/06/2024. Se observó que el control tiene una definición adecuada cumpliendo con los lineamientos de la Guia de Gestión del Riesgo V6"/>
    <s v="Cumple"/>
    <s v="Si"/>
    <s v="Si"/>
    <s v="27/06/2024. De acuerdo con la verificación realizada en la carpeta de evidencias &quot;Riesgos de Gestión 2024&quot;, se obsrvó la evidencia cargada para el control que referencia el cumplimiento del mismo."/>
    <x v="2"/>
    <s v="Diana Mayerly Bernal"/>
    <m/>
  </r>
  <r>
    <s v="SEGUIMIENTO, EVALUACIÓN Y MEJORA"/>
    <x v="20"/>
    <s v="R 74"/>
    <s v="Incumplimiento en la ejecución del cronograma de monitoreo de los planes de mejoramiento"/>
    <s v="Pérdida Reputacional"/>
    <s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
    <x v="169"/>
    <s v="OFICINA DE CONTROL INTERNO "/>
    <s v="Oficina de Control Interno  prioriza la revisión a los planes de mejoramiento que presentan incumplimiento a través de la matriz de seguimiento de las acciones de mejora producto de las auditorías realizadas por la Contraloría General de la Republica - CGR y la Oficina de Control Interno de la ANT donde valide la gestión oportuna a los planes de mejoramiento institucional con rezago"/>
    <s v="Correctivo"/>
    <s v="Impacto"/>
    <s v="Manual"/>
    <s v="25%"/>
    <s v="Documentado"/>
    <s v="Continua"/>
    <s v="Con registro"/>
    <m/>
    <s v=""/>
    <m/>
    <s v=""/>
    <s v=""/>
    <e v="#N/A"/>
    <s v="Si"/>
    <s v="Si"/>
    <s v="Si"/>
    <s v="Si"/>
    <s v="Si"/>
    <s v="Si"/>
    <s v="Si"/>
    <s v="Si"/>
    <s v="No"/>
    <s v="No"/>
    <s v="Si"/>
    <s v="Si"/>
    <s v="No"/>
    <s v="25/06/2024. Se observó que el control esta definido adecuadamente."/>
    <s v="Cumple"/>
    <s v="No Aplica"/>
    <s v="No Aplica"/>
    <s v="25/06/2024. Control correctivo, no se ha activado ya que no hay reporte de materialización del riesgo."/>
    <x v="2"/>
    <s v="Diana Mayerly Bernal"/>
    <m/>
  </r>
  <r>
    <s v="SEGUIMIENTO, EVALUACIÓN Y MEJORA"/>
    <x v="20"/>
    <s v="R 74"/>
    <s v="Incumplimiento en la ejecución del cronograma de monitoreo de los planes de mejoramiento"/>
    <s v="Pérdida Reputacional"/>
    <s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
    <x v="170"/>
    <s v=""/>
    <m/>
    <m/>
    <s v=""/>
    <m/>
    <s v=""/>
    <m/>
    <m/>
    <m/>
    <s v=""/>
    <s v=""/>
    <s v=""/>
    <s v=""/>
    <s v=""/>
    <e v="#N/A"/>
    <s v="No"/>
    <s v="No"/>
    <s v="No"/>
    <s v="No"/>
    <s v="No"/>
    <s v="No"/>
    <s v="No"/>
    <s v="No"/>
    <s v="No"/>
    <s v="No"/>
    <s v="No"/>
    <s v="No"/>
    <s v="No"/>
    <s v="26/06/2024. No se observó definición de control y demás información complementaria del mismo."/>
    <s v="No aplica"/>
    <s v="No Aplica"/>
    <s v="No Aplica"/>
    <s v="26/06/2024. Control no definido, ampliar información de por que está enumerado en la matriz mas no tiene información complemmetaria para el mismo."/>
    <x v="4"/>
    <s v="Diana Mayerly Bernal"/>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4">
  <r>
    <x v="0"/>
    <x v="0"/>
    <x v="0"/>
    <x v="0"/>
    <x v="0"/>
    <n v="1"/>
  </r>
  <r>
    <x v="0"/>
    <x v="0"/>
    <x v="1"/>
    <x v="0"/>
    <x v="1"/>
    <n v="1"/>
  </r>
  <r>
    <x v="0"/>
    <x v="0"/>
    <x v="1"/>
    <x v="0"/>
    <x v="2"/>
    <n v="1"/>
  </r>
  <r>
    <x v="0"/>
    <x v="0"/>
    <x v="1"/>
    <x v="0"/>
    <x v="3"/>
    <n v="1"/>
  </r>
  <r>
    <x v="0"/>
    <x v="0"/>
    <x v="1"/>
    <x v="0"/>
    <x v="4"/>
    <n v="1"/>
  </r>
  <r>
    <x v="0"/>
    <x v="0"/>
    <x v="1"/>
    <x v="0"/>
    <x v="5"/>
    <n v="1"/>
  </r>
  <r>
    <x v="0"/>
    <x v="0"/>
    <x v="1"/>
    <x v="0"/>
    <x v="6"/>
    <n v="1"/>
  </r>
  <r>
    <x v="0"/>
    <x v="0"/>
    <x v="1"/>
    <x v="0"/>
    <x v="7"/>
    <n v="1"/>
  </r>
  <r>
    <x v="0"/>
    <x v="0"/>
    <x v="1"/>
    <x v="1"/>
    <x v="8"/>
    <n v="1"/>
  </r>
  <r>
    <x v="0"/>
    <x v="0"/>
    <x v="1"/>
    <x v="1"/>
    <x v="9"/>
    <n v="1"/>
  </r>
  <r>
    <x v="0"/>
    <x v="1"/>
    <x v="0"/>
    <x v="0"/>
    <x v="10"/>
    <n v="1"/>
  </r>
  <r>
    <x v="0"/>
    <x v="1"/>
    <x v="1"/>
    <x v="1"/>
    <x v="11"/>
    <n v="1"/>
  </r>
  <r>
    <x v="1"/>
    <x v="2"/>
    <x v="2"/>
    <x v="0"/>
    <x v="12"/>
    <n v="1"/>
  </r>
  <r>
    <x v="1"/>
    <x v="2"/>
    <x v="2"/>
    <x v="0"/>
    <x v="13"/>
    <n v="1"/>
  </r>
  <r>
    <x v="1"/>
    <x v="2"/>
    <x v="1"/>
    <x v="0"/>
    <x v="14"/>
    <n v="1"/>
  </r>
  <r>
    <x v="1"/>
    <x v="2"/>
    <x v="1"/>
    <x v="0"/>
    <x v="15"/>
    <n v="1"/>
  </r>
  <r>
    <x v="1"/>
    <x v="2"/>
    <x v="1"/>
    <x v="0"/>
    <x v="16"/>
    <n v="1"/>
  </r>
  <r>
    <x v="1"/>
    <x v="2"/>
    <x v="1"/>
    <x v="0"/>
    <x v="17"/>
    <n v="1"/>
  </r>
  <r>
    <x v="1"/>
    <x v="2"/>
    <x v="1"/>
    <x v="0"/>
    <x v="18"/>
    <n v="1"/>
  </r>
  <r>
    <x v="1"/>
    <x v="2"/>
    <x v="1"/>
    <x v="0"/>
    <x v="19"/>
    <n v="1"/>
  </r>
  <r>
    <x v="1"/>
    <x v="2"/>
    <x v="1"/>
    <x v="1"/>
    <x v="20"/>
    <n v="1"/>
  </r>
  <r>
    <x v="1"/>
    <x v="2"/>
    <x v="1"/>
    <x v="1"/>
    <x v="21"/>
    <n v="1"/>
  </r>
  <r>
    <x v="1"/>
    <x v="3"/>
    <x v="2"/>
    <x v="0"/>
    <x v="22"/>
    <n v="1"/>
  </r>
  <r>
    <x v="1"/>
    <x v="3"/>
    <x v="2"/>
    <x v="2"/>
    <x v="23"/>
    <n v="1"/>
  </r>
  <r>
    <x v="1"/>
    <x v="4"/>
    <x v="2"/>
    <x v="0"/>
    <x v="24"/>
    <n v="1"/>
  </r>
  <r>
    <x v="1"/>
    <x v="4"/>
    <x v="2"/>
    <x v="0"/>
    <x v="25"/>
    <n v="1"/>
  </r>
  <r>
    <x v="1"/>
    <x v="4"/>
    <x v="1"/>
    <x v="1"/>
    <x v="26"/>
    <n v="1"/>
  </r>
  <r>
    <x v="2"/>
    <x v="5"/>
    <x v="3"/>
    <x v="1"/>
    <x v="27"/>
    <n v="1"/>
  </r>
  <r>
    <x v="2"/>
    <x v="5"/>
    <x v="3"/>
    <x v="1"/>
    <x v="28"/>
    <n v="1"/>
  </r>
  <r>
    <x v="2"/>
    <x v="5"/>
    <x v="3"/>
    <x v="1"/>
    <x v="29"/>
    <n v="1"/>
  </r>
  <r>
    <x v="2"/>
    <x v="5"/>
    <x v="1"/>
    <x v="1"/>
    <x v="30"/>
    <n v="1"/>
  </r>
  <r>
    <x v="2"/>
    <x v="6"/>
    <x v="0"/>
    <x v="0"/>
    <x v="31"/>
    <n v="1"/>
  </r>
  <r>
    <x v="2"/>
    <x v="6"/>
    <x v="4"/>
    <x v="0"/>
    <x v="32"/>
    <n v="1"/>
  </r>
  <r>
    <x v="2"/>
    <x v="6"/>
    <x v="4"/>
    <x v="0"/>
    <x v="33"/>
    <n v="1"/>
  </r>
  <r>
    <x v="2"/>
    <x v="6"/>
    <x v="4"/>
    <x v="0"/>
    <x v="34"/>
    <n v="1"/>
  </r>
  <r>
    <x v="2"/>
    <x v="6"/>
    <x v="4"/>
    <x v="0"/>
    <x v="35"/>
    <n v="1"/>
  </r>
  <r>
    <x v="0"/>
    <x v="7"/>
    <x v="2"/>
    <x v="0"/>
    <x v="36"/>
    <n v="1"/>
  </r>
  <r>
    <x v="0"/>
    <x v="7"/>
    <x v="1"/>
    <x v="0"/>
    <x v="37"/>
    <n v="1"/>
  </r>
  <r>
    <x v="0"/>
    <x v="7"/>
    <x v="1"/>
    <x v="1"/>
    <x v="38"/>
    <n v="1"/>
  </r>
  <r>
    <x v="0"/>
    <x v="7"/>
    <x v="5"/>
    <x v="0"/>
    <x v="39"/>
    <n v="1"/>
  </r>
  <r>
    <x v="0"/>
    <x v="7"/>
    <x v="6"/>
    <x v="0"/>
    <x v="40"/>
    <n v="1"/>
  </r>
  <r>
    <x v="0"/>
    <x v="8"/>
    <x v="2"/>
    <x v="1"/>
    <x v="41"/>
    <n v="1"/>
  </r>
  <r>
    <x v="0"/>
    <x v="8"/>
    <x v="1"/>
    <x v="0"/>
    <x v="42"/>
    <n v="1"/>
  </r>
  <r>
    <x v="1"/>
    <x v="9"/>
    <x v="2"/>
    <x v="0"/>
    <x v="43"/>
    <n v="1"/>
  </r>
  <r>
    <x v="1"/>
    <x v="9"/>
    <x v="2"/>
    <x v="0"/>
    <x v="44"/>
    <n v="1"/>
  </r>
  <r>
    <x v="1"/>
    <x v="9"/>
    <x v="0"/>
    <x v="0"/>
    <x v="45"/>
    <n v="1"/>
  </r>
  <r>
    <x v="1"/>
    <x v="9"/>
    <x v="1"/>
    <x v="0"/>
    <x v="46"/>
    <n v="1"/>
  </r>
  <r>
    <x v="1"/>
    <x v="9"/>
    <x v="1"/>
    <x v="0"/>
    <x v="47"/>
    <n v="1"/>
  </r>
  <r>
    <x v="1"/>
    <x v="10"/>
    <x v="7"/>
    <x v="0"/>
    <x v="48"/>
    <n v="1"/>
  </r>
  <r>
    <x v="1"/>
    <x v="10"/>
    <x v="7"/>
    <x v="0"/>
    <x v="49"/>
    <n v="1"/>
  </r>
  <r>
    <x v="1"/>
    <x v="10"/>
    <x v="7"/>
    <x v="0"/>
    <x v="50"/>
    <n v="1"/>
  </r>
  <r>
    <x v="1"/>
    <x v="10"/>
    <x v="7"/>
    <x v="0"/>
    <x v="51"/>
    <n v="1"/>
  </r>
  <r>
    <x v="1"/>
    <x v="10"/>
    <x v="7"/>
    <x v="0"/>
    <x v="52"/>
    <n v="1"/>
  </r>
  <r>
    <x v="1"/>
    <x v="10"/>
    <x v="7"/>
    <x v="0"/>
    <x v="53"/>
    <n v="1"/>
  </r>
  <r>
    <x v="1"/>
    <x v="10"/>
    <x v="1"/>
    <x v="0"/>
    <x v="54"/>
    <n v="1"/>
  </r>
  <r>
    <x v="1"/>
    <x v="10"/>
    <x v="1"/>
    <x v="0"/>
    <x v="55"/>
    <n v="1"/>
  </r>
  <r>
    <x v="2"/>
    <x v="11"/>
    <x v="0"/>
    <x v="0"/>
    <x v="56"/>
    <n v="1"/>
  </r>
  <r>
    <x v="2"/>
    <x v="11"/>
    <x v="0"/>
    <x v="0"/>
    <x v="57"/>
    <n v="1"/>
  </r>
  <r>
    <x v="2"/>
    <x v="11"/>
    <x v="0"/>
    <x v="0"/>
    <x v="58"/>
    <n v="1"/>
  </r>
  <r>
    <x v="2"/>
    <x v="11"/>
    <x v="0"/>
    <x v="0"/>
    <x v="59"/>
    <n v="1"/>
  </r>
  <r>
    <x v="2"/>
    <x v="11"/>
    <x v="4"/>
    <x v="0"/>
    <x v="60"/>
    <n v="1"/>
  </r>
  <r>
    <x v="0"/>
    <x v="12"/>
    <x v="1"/>
    <x v="3"/>
    <x v="61"/>
    <n v="1"/>
  </r>
  <r>
    <x v="0"/>
    <x v="12"/>
    <x v="1"/>
    <x v="0"/>
    <x v="62"/>
    <n v="1"/>
  </r>
  <r>
    <x v="0"/>
    <x v="12"/>
    <x v="1"/>
    <x v="0"/>
    <x v="63"/>
    <n v="1"/>
  </r>
  <r>
    <x v="0"/>
    <x v="12"/>
    <x v="1"/>
    <x v="0"/>
    <x v="64"/>
    <n v="1"/>
  </r>
  <r>
    <x v="3"/>
    <x v="13"/>
    <x v="0"/>
    <x v="1"/>
    <x v="65"/>
    <n v="1"/>
  </r>
  <r>
    <x v="3"/>
    <x v="13"/>
    <x v="1"/>
    <x v="0"/>
    <x v="66"/>
    <n v="1"/>
  </r>
  <r>
    <x v="3"/>
    <x v="13"/>
    <x v="1"/>
    <x v="0"/>
    <x v="67"/>
    <n v="1"/>
  </r>
  <r>
    <x v="3"/>
    <x v="13"/>
    <x v="1"/>
    <x v="1"/>
    <x v="68"/>
    <n v="1"/>
  </r>
  <r>
    <x v="3"/>
    <x v="13"/>
    <x v="5"/>
    <x v="1"/>
    <x v="69"/>
    <n v="1"/>
  </r>
  <r>
    <x v="0"/>
    <x v="14"/>
    <x v="2"/>
    <x v="1"/>
    <x v="70"/>
    <n v="1"/>
  </r>
  <r>
    <x v="0"/>
    <x v="14"/>
    <x v="1"/>
    <x v="0"/>
    <x v="71"/>
    <n v="1"/>
  </r>
  <r>
    <x v="0"/>
    <x v="14"/>
    <x v="1"/>
    <x v="0"/>
    <x v="72"/>
    <n v="1"/>
  </r>
  <r>
    <x v="0"/>
    <x v="14"/>
    <x v="1"/>
    <x v="0"/>
    <x v="73"/>
    <n v="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0">
  <r>
    <x v="0"/>
    <x v="0"/>
    <s v="Desde la comprensión del contexto interno y externo, hasta la formulación de Planes, programas y proyectos relacionados con el cumplimiento de las funciones de la entidad"/>
    <s v="OFICINA DE PLANEACIÓN"/>
    <x v="0"/>
    <s v="Aprobar planes no pertinentes a la entidad"/>
    <s v="Afectación Económica o presupuestal"/>
    <s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
    <d v="2022-05-20T00:00:00"/>
    <s v="ESTRATÉGICOS"/>
    <s v="Ejecución y administración de procesos"/>
    <n v="1"/>
    <s v="Muy Baja"/>
    <n v="0.2"/>
    <s v="Desde los 500 SMLMV"/>
    <s v="Catastrófico"/>
    <n v="1"/>
    <s v="Extremo"/>
    <s v="Reducir"/>
    <s v="C 1.1"/>
    <s v="CONSEJO DIRECTIVO DE LA AGENCIA NACIONAL DE TIERRAS"/>
    <s v="El Consejo Directivo de la Agencia Nacional de Tierras resuelve aprobar los Planes de Acción anuales y el Plan Estratégico cuatrienal presentado por las dependencias a través del acta de sesión ordinaria del Consejo Directivo de la Entidad donde verifican el cumplimiento de las necesidades para la misionalidad de la entidad"/>
    <x v="0"/>
    <s v="Probabilidad"/>
    <s v="Manual"/>
    <s v="40%"/>
    <s v="Documentado"/>
    <s v="Continua"/>
    <s v="Con registro"/>
    <n v="0.12"/>
    <s v="Muy Baja"/>
    <n v="1"/>
    <s v="Catastrófico"/>
    <s v="Extremo"/>
    <s v="Reducir"/>
    <s v="P 1.1"/>
    <s v="Prestar acompañamiento y apoyo a los Directores, Subdirectores, Secretaría General y Jefes de Oficina por medio de los enlaces asignados para la elaboración de Planes de Acción anual"/>
    <s v="OFICINA DE PLANEACIÓN"/>
    <s v="Actas de sesiones realizadas con las dependencias"/>
    <n v="3"/>
    <n v="0"/>
    <n v="0"/>
    <s v="En curso"/>
    <n v="0"/>
    <n v="0"/>
    <n v="0"/>
    <n v="0"/>
    <n v="0"/>
    <e v="#DIV/0!"/>
    <e v="#DIV/0!"/>
    <n v="0"/>
    <n v="0"/>
    <n v="0"/>
    <n v="0"/>
    <e v="#DIV/0!"/>
    <n v="1"/>
  </r>
  <r>
    <x v="0"/>
    <x v="0"/>
    <s v="Desde la comprensión del contexto interno y externo, hasta la formulación de Planes, programas y proyectos relacionados con el cumplimiento de las funciones de la entidad"/>
    <s v="OFICINA DE PLANEACIÓN"/>
    <x v="0"/>
    <s v="Aprobar planes no pertinentes a la entidad"/>
    <s v="Afectación Económica o presupuestal"/>
    <s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
    <d v="2022-05-20T00:00:00"/>
    <s v="ESTRATÉGICOS"/>
    <s v="Ejecución y administración de procesos"/>
    <m/>
    <s v=""/>
    <s v=""/>
    <m/>
    <s v=""/>
    <s v=""/>
    <s v=""/>
    <e v="#N/A"/>
    <s v="C 1.2"/>
    <s v="OFICINA DE PLANEACIÓN"/>
    <s v="La Oficina de Planeación reemplaza los planes que no fueron aprobados a través de los Planes de Acción anuales y/o el Plan Estratégico cuatrienal actualizados analizando las observaciones presentadas para cumplir con los objetivos misionales y presentarlos de nuevo a revisión y aprobación del Consejo Directivo de la ANT"/>
    <x v="1"/>
    <s v="Impacto"/>
    <s v="Manual"/>
    <s v="25%"/>
    <s v="Documentado"/>
    <s v="Continua"/>
    <s v="Con registro"/>
    <n v="0"/>
    <s v=""/>
    <n v="0"/>
    <s v=""/>
    <s v=""/>
    <m/>
    <s v="P 1.2"/>
    <n v="0"/>
    <s v=""/>
    <n v="0"/>
    <n v="0"/>
    <n v="0"/>
    <m/>
    <n v="0"/>
    <n v="0"/>
    <n v="0"/>
    <n v="0"/>
    <n v="0"/>
    <n v="0"/>
    <e v="#DIV/0!"/>
    <e v="#DIV/0!"/>
    <n v="0"/>
    <n v="0"/>
    <n v="0"/>
    <n v="0"/>
    <e v="#DIV/0!"/>
    <n v="1"/>
  </r>
  <r>
    <x v="0"/>
    <x v="0"/>
    <s v="Desde la comprensión del contexto interno y externo, hasta la formulación de Planes, programas y proyectos relacionados con el cumplimiento de las funciones de la entidad"/>
    <s v="OFICINA DE PLANEACIÓN"/>
    <x v="1"/>
    <s v="Inscribir proyectos de inversión no adecuados a las necesidades de la entidad"/>
    <s v="Afectación Económica o presupuestal"/>
    <s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
    <d v="2022-05-20T00:00:00"/>
    <s v="GERENCIALES"/>
    <s v="Ejecución y administración de procesos"/>
    <n v="1"/>
    <s v="Muy Baja"/>
    <n v="0.2"/>
    <s v="Desde los 500 SMLMV"/>
    <s v="Catastrófico"/>
    <n v="1"/>
    <s v="Extremo"/>
    <s v="Reducir"/>
    <s v="C 2.1"/>
    <s v="OFICINA DE PLANEACIÓN"/>
    <s v="La Oficina de Planeación revisa la formulación de los proyectos de inversión a través del documento técnico que presenta la verificación de pertinencia y confiabilidad técnica, financiera, económica, legal, ambiental y metodológica del proyecto; en línea con la misión, objetivos, lineamientos y planes establecidos por parte de la entidad"/>
    <x v="0"/>
    <s v="Probabilidad"/>
    <s v="Manual"/>
    <s v="40%"/>
    <s v="Documentado"/>
    <s v="Continua"/>
    <s v="Con registro"/>
    <n v="0.12"/>
    <s v="Muy Baja"/>
    <n v="1"/>
    <s v="Catastrófico"/>
    <s v="Extremo"/>
    <s v="Reducir"/>
    <s v="P 2.1"/>
    <s v="Realizar acompañamiento y control técnico a la formulación y actualización de los proyectos de inversión"/>
    <s v="OFICINA DE PLANEACIÓN"/>
    <s v="Fichas EBI registradas y actualizadas"/>
    <n v="28"/>
    <n v="9"/>
    <n v="0.42857142857142855"/>
    <s v="En curso"/>
    <s v="https://agenciadetierras.sharepoint.com/:f:/s/MapadeRiesgosdeGestionANT/Eg1kta_PwA5MvKlop4P7sCoBd24uU-GxJNh_IUULKrameg?e=KBJPJO"/>
    <s v="Actualización de 2 FICHAS de la DAE"/>
    <n v="0"/>
    <n v="0"/>
    <n v="0"/>
    <e v="#DIV/0!"/>
    <e v="#DIV/0!"/>
    <n v="0"/>
    <n v="0"/>
    <n v="0"/>
    <n v="0"/>
    <e v="#DIV/0!"/>
    <n v="1"/>
  </r>
  <r>
    <x v="0"/>
    <x v="0"/>
    <s v="Desde la comprensión del contexto interno y externo, hasta la formulación de Planes, programas y proyectos relacionados con el cumplimiento de las funciones de la entidad"/>
    <s v="OFICINA DE PLANEACIÓN"/>
    <x v="1"/>
    <s v="Inscribir proyectos de inversión no adecuados a las necesidades de la entidad"/>
    <s v="Afectación Económica o presupuestal"/>
    <s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
    <d v="2022-05-20T00:00:00"/>
    <s v="GERENCIALES"/>
    <s v="Ejecución y administración de procesos"/>
    <n v="1"/>
    <s v="Muy Baja"/>
    <n v="0.2"/>
    <s v="Desde los 500 SMLMV"/>
    <s v="Catastrófico"/>
    <n v="1"/>
    <s v="Extremo"/>
    <s v="Reducir"/>
    <s v="C 2.2"/>
    <s v="OFICINA DE PLANEACIÓN"/>
    <s v="La Oficina de Planeación evalúa el cumplimiento de requisitos para la formulación de los proyectos de inversión a través de una lista de verificación cumpliendo con los criterios consignados en el artículo 12 del Decreto 2844 de 2010 por parte del rol Control de Formulación En caso de tener observaciones se devolverá el trámite a través del SUIFP o en caso de dar viabilidad, se procederá a integrar el comentario de aprobación y enviará el trámite al rol Entidad Jefe de Planeación"/>
    <x v="0"/>
    <s v="Probabilidad"/>
    <s v="Manual"/>
    <s v="40%"/>
    <s v="Documentado"/>
    <s v="Continua"/>
    <s v="Sin registro"/>
    <n v="7.1999999999999995E-2"/>
    <s v="Muy Baja"/>
    <n v="1"/>
    <s v="Catastrófico"/>
    <s v="Extremo"/>
    <s v="Reducir"/>
    <s v="P 2.2"/>
    <s v="Desarrollar capacitaciones sobre formulación y evaluación de proyectos dirigidas a funcionarios y colaboradores de las dependencias"/>
    <s v="OFICINA DE PLANEACIÓN"/>
    <s v="Listados de asistencia de capacitaciones"/>
    <n v="2"/>
    <n v="2"/>
    <n v="1"/>
    <s v="Finalizo"/>
    <s v="Primera capacitación proyectos de inversión_x000a_https://agenciadetierras.sharepoint.com/:f:/s/MapadeRiesgosdeGestionANT/EpMrRJPrXRFFpteiPGrP83ABvEVWsDPqe6mxFk9bdpexoA?e=oNEBB6_x000a__x000a_Segunda Capacitación plan de acción_x000a_https://agenciadetierras.sharepoint.com/:f:/s/MapadeRiesgosdeGestionANT/EgQDVzn8WqhPgpOiffKzb98BDoZ7wXK2URIAlOIuJd-0hg?e=B6a2Vr"/>
    <n v="0"/>
    <n v="0"/>
    <n v="0"/>
    <n v="0"/>
    <e v="#DIV/0!"/>
    <e v="#DIV/0!"/>
    <n v="0"/>
    <n v="0"/>
    <n v="0"/>
    <n v="0"/>
    <e v="#DIV/0!"/>
    <n v="1"/>
  </r>
  <r>
    <x v="0"/>
    <x v="0"/>
    <s v="Desde la comprensión del contexto interno y externo, hasta la formulación de Planes, programas y proyectos relacionados con el cumplimiento de las funciones de la entidad"/>
    <s v="OFICINA DE PLANEACIÓN"/>
    <x v="1"/>
    <s v="Inscribir proyectos de inversión no adecuados a las necesidades de la entidad"/>
    <s v="Afectación Económica o presupuestal"/>
    <s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
    <d v="2022-05-20T00:00:00"/>
    <s v="GERENCIALES"/>
    <s v="Ejecución y administración de procesos"/>
    <m/>
    <s v=""/>
    <s v=""/>
    <m/>
    <s v=""/>
    <s v=""/>
    <s v=""/>
    <e v="#N/A"/>
    <s v="C 2.3"/>
    <s v="OFICINA DE PLANEACIÓN"/>
    <s v="La Oficina de Planeación reemplaza los Proyectos Inversión devueltos a través de la formulación actualizada de los Proyectos de Inversión con base a las observaciones presentadas para dar cumplimiento a los criterios consignados en el artículo 12 del Decreto 2844 de 2010 por parte del rol Control de Formulación"/>
    <x v="1"/>
    <s v="Impacto"/>
    <s v="Manual"/>
    <s v="25%"/>
    <s v="Documentado"/>
    <s v="Continua"/>
    <s v="Con registro"/>
    <n v="0"/>
    <s v=""/>
    <n v="0"/>
    <s v=""/>
    <s v=""/>
    <m/>
    <s v="P 2.3"/>
    <n v="0"/>
    <s v=""/>
    <n v="0"/>
    <n v="0"/>
    <n v="0"/>
    <m/>
    <n v="0"/>
    <n v="0"/>
    <n v="0"/>
    <n v="0"/>
    <n v="0"/>
    <n v="0"/>
    <e v="#DIV/0!"/>
    <e v="#DIV/0!"/>
    <n v="0"/>
    <n v="0"/>
    <n v="0"/>
    <n v="0"/>
    <e v="#DIV/0!"/>
    <n v="1"/>
  </r>
  <r>
    <x v="0"/>
    <x v="0"/>
    <s v="Desde la comprensión del contexto interno y externo, hasta la formulación de Planes, programas y proyectos relacionados con el cumplimiento de las funciones de la entidad"/>
    <s v="OFICINA DE PLANEACIÓN"/>
    <x v="2"/>
    <s v="Planeación inoportuna de cada vigencia"/>
    <s v="Pérdida Reputacional"/>
    <s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
    <d v="2022-05-20T00:00:00"/>
    <s v="GERENCIALES"/>
    <s v="Ejecución y administración de procesos"/>
    <n v="1"/>
    <s v="Muy Baja"/>
    <n v="0.2"/>
    <s v="     El riesgo afecta la imagen de la entidad con algunos usuarios de relevancia frente al logro de los objetivos"/>
    <s v="Moderado"/>
    <n v="0.6"/>
    <s v="Moderado"/>
    <s v="Reducir"/>
    <s v="C 3.1"/>
    <s v="OFICINA DE PLANEACIÓN"/>
    <s v="La Oficina de Planeación revisa el cumplimiento de los lineamientos para la elaboración de los Planes de Acción a través de una lista de verificación para conocer el nivel de cumplimiento con la pertinencia, suficiencia y coherencia en los objetivos, metas institucionales y con el presupuesto asignado basado en el Plan Estratégico Institucional"/>
    <x v="0"/>
    <s v="Probabilidad"/>
    <s v="Manual"/>
    <s v="40%"/>
    <s v="Documentado"/>
    <s v="Continua"/>
    <s v="Sin registro"/>
    <n v="0.12"/>
    <s v="Muy Baja"/>
    <n v="0.6"/>
    <s v="Moderado"/>
    <s v="Moderado"/>
    <s v="Reducir"/>
    <s v="P 3.1"/>
    <s v="Realizar mesa de trabajo para el acompañamiento y apoyo en la construcción del Plan de Acción institucional "/>
    <s v="OFICINA DE PLANEACIÓN"/>
    <s v="Actas de sesión de la mesa de trabajo"/>
    <n v="1"/>
    <n v="0"/>
    <n v="0"/>
    <s v="En curso"/>
    <n v="0"/>
    <n v="0"/>
    <n v="0"/>
    <n v="0"/>
    <n v="0"/>
    <e v="#DIV/0!"/>
    <e v="#DIV/0!"/>
    <n v="0"/>
    <n v="0"/>
    <n v="0"/>
    <n v="0"/>
    <e v="#DIV/0!"/>
    <n v="1"/>
  </r>
  <r>
    <x v="0"/>
    <x v="0"/>
    <s v="Desde la comprensión del contexto interno y externo, hasta la formulación de Planes, programas y proyectos relacionados con el cumplimiento de las funciones de la entidad"/>
    <s v="OFICINA DE PLANEACIÓN"/>
    <x v="2"/>
    <s v="Planeación inoportuna de cada vigencia"/>
    <s v="Pérdida Reputacional"/>
    <s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
    <d v="2022-05-20T00:00:00"/>
    <s v="GERENCIALES"/>
    <s v="Ejecución y administración de procesos"/>
    <m/>
    <s v=""/>
    <s v=""/>
    <m/>
    <s v=""/>
    <s v=""/>
    <s v=""/>
    <e v="#N/A"/>
    <s v="C 3.2"/>
    <s v="OFICINA DE PLANEACIÓN"/>
    <s v="La Oficina de Planeación verifica los Planes de Acción con observaciones a través de los Planes de Acción actualizados donde se da cumplimiento a las observaciones y recomendaciones a los Planes presentados por las dependencias, estén listos para ser pre aprobados por la Dirección General y presentar para aprobación del Consejo Directivo de la ANT"/>
    <x v="1"/>
    <s v="Impacto"/>
    <s v="Manual"/>
    <s v="25%"/>
    <s v="Documentado"/>
    <s v="Continua"/>
    <s v="Con registro"/>
    <n v="0"/>
    <s v=""/>
    <n v="0"/>
    <s v=""/>
    <s v=""/>
    <m/>
    <s v="P 3.2"/>
    <n v="0"/>
    <s v=""/>
    <n v="0"/>
    <n v="0"/>
    <n v="0"/>
    <m/>
    <n v="0"/>
    <n v="0"/>
    <n v="0"/>
    <n v="0"/>
    <n v="0"/>
    <n v="0"/>
    <e v="#DIV/0!"/>
    <e v="#DIV/0!"/>
    <n v="0"/>
    <n v="0"/>
    <n v="0"/>
    <n v="0"/>
    <e v="#DIV/0!"/>
    <n v="1"/>
  </r>
  <r>
    <x v="0"/>
    <x v="0"/>
    <s v="Desde la comprensión del contexto interno y externo, hasta la formulación de Planes, programas y proyectos relacionados con el cumplimiento de las funciones de la entidad"/>
    <s v="OFICINA DE PLANEACIÓN"/>
    <x v="3"/>
    <s v="Reporte de información no pertinente a las necesidades de la Dirección General"/>
    <s v="Pérdida Reputacional"/>
    <s v="Posibilidad de pérdida reputacional en la imagen institucional debido al desconocimiento de las dependencias en la metodología, roles, responsabilidades y los criterios explícitos para reporte de indicadores, y además tener los Sistemas de información no unificados"/>
    <d v="2022-05-20T00:00:00"/>
    <s v="GERENCIALES"/>
    <s v="Ejecución y administración de procesos"/>
    <n v="365"/>
    <s v="Media"/>
    <n v="0.6"/>
    <s v="     El riesgo afecta la imagen de la entidad con algunos usuarios de relevancia frente al logro de los objetivos"/>
    <s v="Moderado"/>
    <n v="0.6"/>
    <s v="Moderado"/>
    <s v="Reducir"/>
    <s v="C 4.1"/>
    <s v="OFICINA DE PLANEACIÓN"/>
    <s v="La Oficina de Planeación verifica los indicadores entregados por las dependencias a través de sus fichas de indicadores donde valida que los datos registrados sean coherentes con la ficha técnica del indicador y de cumplimiento a las necesidades de información de la Entidad"/>
    <x v="2"/>
    <s v="Impacto"/>
    <s v="Manual"/>
    <s v="30%"/>
    <s v="Documentado"/>
    <s v="Continua"/>
    <s v="Con registro"/>
    <n v="0.6"/>
    <s v="Media"/>
    <n v="0.42"/>
    <s v="Moderado"/>
    <s v="Moderado"/>
    <s v="Reducir"/>
    <s v="P 4.1"/>
    <s v="Aprobación del esquema de Seguimiento a la implementación para los indicadores estratégicos"/>
    <s v="OFICINA DE PLANEACIÓN"/>
    <s v="Esquema de seguimiento aprobado para indicadores estratégicos"/>
    <n v="10"/>
    <n v="7"/>
    <n v="1"/>
    <s v="Finalizo"/>
    <s v="https://agenciadetierras.sharepoint.com/:f:/s/MapadeRiesgosdeGestionANT/En_fGivAyu5MsdbYDXnaZkcBZ62K_xSgF4ASnhdvvlThIQ?e=1hkw5y_x000a__x000a_https://agenciadetierras.sharepoint.com/:f:/s/MapadeRiesgosdeGestionANT/Eri0seJzdrZAhK9bfhc1JbEBPB7bxZbRXTd8tqcyQCtrSQ?e=43Mdzq_x000a__x000a_https://agenciadetierras.sharepoint.com/:f:/s/MapadeRiesgosdeGestionANT/Eij4ZuCoJd5KtW3V88Qr09UB70mzlYLaQ168_VJtcGlZxg?e=hgOUoi"/>
    <n v="0"/>
    <n v="0"/>
    <n v="0"/>
    <n v="0"/>
    <e v="#DIV/0!"/>
    <e v="#DIV/0!"/>
    <n v="0"/>
    <n v="0"/>
    <n v="0"/>
    <n v="0"/>
    <e v="#DIV/0!"/>
    <n v="1"/>
  </r>
  <r>
    <x v="0"/>
    <x v="0"/>
    <s v="Desde la comprensión del contexto interno y externo, hasta la formulación de Planes, programas y proyectos relacionados con el cumplimiento de las funciones de la entidad"/>
    <s v="OFICINA DE PLANEACIÓN"/>
    <x v="3"/>
    <s v="Reporte de información no pertinente a las necesidades de la Dirección General"/>
    <s v="Pérdida Reputacional"/>
    <s v="Posibilidad de pérdida reputacional en la imagen institucional debido al desconocimiento de las dependencias en la metodología, roles, responsabilidades y los criterios explícitos para reporte de indicadores, y además tener los Sistemas de información no unificados"/>
    <d v="2022-05-20T00:00:00"/>
    <s v="GERENCIALES"/>
    <s v="Ejecución y administración de procesos"/>
    <m/>
    <s v=""/>
    <s v=""/>
    <m/>
    <s v=""/>
    <s v=""/>
    <s v=""/>
    <e v="#N/A"/>
    <s v="C 4.2"/>
    <s v="OFICINA DE PLANEACIÓN"/>
    <s v="La Oficina de Planeación realiza acompañamiento a la(s) dependencia(s) para generar la información veraz a través de la ficha técnica del indicador donde se actualiza la información que presenta observaciones y que debe ser reportada a la Dirección General"/>
    <x v="1"/>
    <s v="Impacto"/>
    <s v="Manual"/>
    <s v="25%"/>
    <s v="Documentado"/>
    <s v="Continua"/>
    <s v="Sin registro"/>
    <n v="0"/>
    <s v=""/>
    <n v="0"/>
    <s v=""/>
    <s v=""/>
    <m/>
    <s v="P 4.2"/>
    <n v="0"/>
    <s v=""/>
    <n v="0"/>
    <n v="0"/>
    <n v="0"/>
    <m/>
    <n v="0"/>
    <n v="0"/>
    <n v="0"/>
    <n v="0"/>
    <n v="0"/>
    <n v="0"/>
    <e v="#DIV/0!"/>
    <e v="#DIV/0!"/>
    <n v="0"/>
    <n v="0"/>
    <n v="0"/>
    <n v="0"/>
    <e v="#DIV/0!"/>
    <n v="1"/>
  </r>
  <r>
    <x v="0"/>
    <x v="0"/>
    <s v="Desde la comprensión del contexto interno y externo, hasta la formulación de Planes, programas y proyectos relacionados con el cumplimiento de las funciones de la entidad"/>
    <s v="OFICINA DE PLANEACIÓN"/>
    <x v="4"/>
    <s v="Planeación y gestión de procesos con inadecuada valoración de riesgos y oportunidades"/>
    <s v="Pérdida Reputacional"/>
    <s v="Posibilidad de pérdida reputacional en la imagen institucional por la inadecuada identificación y control de riesgos que afectan los procesos de la entidad"/>
    <d v="2022-05-20T00:00:00"/>
    <s v="GERENCIALES"/>
    <s v="Ejecución y administración de procesos"/>
    <n v="365"/>
    <s v="Media"/>
    <n v="0.6"/>
    <s v="     El riesgo afecta la imagen de la entidad con algunos usuarios de relevancia frente al logro de los objetivos"/>
    <s v="Moderado"/>
    <n v="0.6"/>
    <s v="Moderado"/>
    <s v="Reducir"/>
    <s v="C 5.1"/>
    <s v="OFICINA DE PLANEACIÓN"/>
    <s v="La Oficina de Planeación revisa la pertinencia de los riesgos a los procesos a través de la forma MAPA DE RIESGOS DE GESTIÓN DEST-F001 donde se evidencia que los responsables de los riesgos, han realizado un identificación correcta y su evaluación al mismo, para reconocer el nivel de exposición que tiene este frente al proceso"/>
    <x v="2"/>
    <s v="Impacto"/>
    <s v="Manual"/>
    <s v="30%"/>
    <s v="Documentado"/>
    <s v="Continua"/>
    <s v="Con registro"/>
    <n v="0.6"/>
    <s v="Media"/>
    <n v="0.42"/>
    <s v="Moderado"/>
    <s v="Moderado"/>
    <s v="Reducir"/>
    <s v="P 5.1"/>
    <s v="Capacitar a la entidad en el procedimiento de Administración de Riesgos de Gestión DEST-P-001"/>
    <s v="OFICINA DE PLANEACIÓN"/>
    <s v="Listado de asistencia a capacitación"/>
    <n v="1"/>
    <n v="1"/>
    <n v="1"/>
    <s v="Finalizo"/>
    <s v="https://agenciadetierras.sharepoint.com/:f:/s/MapadeRiesgosdeGestionANT/EtHzSbyggG1LisN_siB1-0EB3n_LA9ouhaWYdwMicnG_3Q?e=dGALsv"/>
    <s v="Se realizo en este mes por temas de nuevas tareas dentro del equipo MECI"/>
    <n v="0"/>
    <n v="0"/>
    <n v="0"/>
    <e v="#DIV/0!"/>
    <e v="#DIV/0!"/>
    <n v="0"/>
    <n v="0"/>
    <n v="0"/>
    <n v="0"/>
    <e v="#DIV/0!"/>
    <n v="1"/>
  </r>
  <r>
    <x v="0"/>
    <x v="0"/>
    <s v="Desde la comprensión del contexto interno y externo, hasta la formulación de Planes, programas y proyectos relacionados con el cumplimiento de las funciones de la entidad"/>
    <s v="OFICINA DE PLANEACIÓN"/>
    <x v="4"/>
    <s v="Planeación y gestión de procesos con inadecuada valoración de riesgos y oportunidades"/>
    <s v="Pérdida Reputacional"/>
    <s v="Posibilidad de pérdida reputacional en la imagen institucional por la inadecuada identificación y control de riesgos que afectan los procesos de la entidad"/>
    <d v="2022-05-20T00:00:00"/>
    <s v="GERENCIALES"/>
    <s v="Ejecución y administración de procesos"/>
    <m/>
    <s v=""/>
    <s v=""/>
    <m/>
    <s v=""/>
    <s v=""/>
    <s v=""/>
    <e v="#N/A"/>
    <s v="C 5.2"/>
    <s v="OFICINA DE PLANEACIÓN"/>
    <s v="La Oficina de Planeación realiza los ajustes que hayan a lugar en compañía de los responsables de los riesgos a través del anexo de modificaciones a la forma MAPA DE RIESGOS DE GESTIÓN DEST-F001 para actualizar las actividades de control y/o plan de acciones preventivas que deben ejecutar los responsables de los riesgos y así procurar por la no materialización del riesgo en el proceso"/>
    <x v="1"/>
    <s v="Impacto"/>
    <s v="Manual"/>
    <s v="25%"/>
    <s v="Documentado"/>
    <s v="Continua"/>
    <s v="Con registro"/>
    <n v="0"/>
    <s v=""/>
    <n v="0"/>
    <s v=""/>
    <s v=""/>
    <m/>
    <s v="P 5.2"/>
    <s v="Realizar seguimiento a la gestión del Plan de Acción (acciones preventivas) del Mapa de Riesgos de Gestión DEST-F-001"/>
    <s v="OFICINA DE PLANEACIÓN"/>
    <s v="Informe de seguimiento al Mapa de Riesgos de Gestión DEST-F-001"/>
    <n v="4"/>
    <n v="2"/>
    <n v="1"/>
    <s v="Finalizo"/>
    <s v="https://agenciadetierras.sharepoint.com/:b:/s/MapadeRiesgosdeGestionANT/EVqOSzm5h2dOujVqgnmGccYBwYEeR5zMfOCD8T7AA6d08g?e=V5E3ng"/>
    <s v="Segundo informe de seguimiento"/>
    <n v="0"/>
    <n v="0"/>
    <n v="0"/>
    <e v="#DIV/0!"/>
    <e v="#DIV/0!"/>
    <n v="0"/>
    <n v="0"/>
    <n v="0"/>
    <n v="0"/>
    <e v="#DIV/0!"/>
    <n v="1"/>
  </r>
  <r>
    <x v="1"/>
    <x v="1"/>
    <s v="Desde la formulación de lineamientos de comunicación interna y externa, hasta la articulación con los grupos de interés y organismos de control"/>
    <s v="DIRECCIÓN GENERAL (EQUIPO DE COMUNICACIONES)"/>
    <x v="5"/>
    <s v="Dar información imprecisa o errónea a la ciudadanía a través de cualquier medio de comunicación por parte de  personas autorizadas y NO autorizadas"/>
    <s v="Pérdida Reputacional"/>
    <s v="Posibilidad de pérdida reputacional en la credibilidad y mala imagen institucional por deficiencia en la información interna y externa de la entidad"/>
    <d v="2022-05-20T00:00:00"/>
    <s v="DE IMAGEN O REPUTACIONAL"/>
    <s v="Usuarios, productos y prácticas"/>
    <n v="8760"/>
    <s v="Muy Alta"/>
    <n v="1"/>
    <s v="     El riesgo afecta la imagen de la entidad a nivel nacional, con efecto publicitarios sostenible a nivel país"/>
    <s v="Catastrófico"/>
    <n v="1"/>
    <s v="Extremo"/>
    <s v="Reducir"/>
    <s v="C 6.1"/>
    <s v="EQUIPO DE COMUNICACIONES"/>
    <s v="Equipo de comunicaciones revisa para aprobar los mensajes y boletines de prensa a través de un modelismo de comunicación (cualquier forma de comunicación) en el cual verifica el tipo de información, alcance y usuario final para determinar si cumple con los lineamientos en comunicación interna y externa"/>
    <x v="0"/>
    <s v="Probabilidad"/>
    <s v="Manual"/>
    <s v="40%"/>
    <s v="Sin documentar"/>
    <s v="Aleatoria"/>
    <s v="Con registro"/>
    <n v="0.6"/>
    <s v="Media"/>
    <n v="1"/>
    <s v="Catastrófico"/>
    <s v="Extremo"/>
    <s v="Reducir"/>
    <s v="P 6.1"/>
    <s v="Validación de mensajes y boletines de prensa"/>
    <s v="DIRECCIÓN GENERAL - EQUIPO DE COMUNICACIONES"/>
    <s v="Solicitud de comunicación de mensajes o boletines generados por las dependencias de la ANT"/>
    <n v="48"/>
    <n v="34"/>
    <n v="0.94444444444444442"/>
    <s v="En curso"/>
    <s v="https://agenciadetierras.sharepoint.com/:f:/s/MapadeRiesgosdeGestionANT/EpoFO_I9OOBDnGGyV2J5LnIBEFnRBbiRZh3SAKtCBoAX5w?e=vSgzb9_x000a__x000a_https://agenciadetierras.sharepoint.com/:f:/s/MapadeRiesgosdeGestionANT/EtI5JEOrAA1IqEWN_p6WGYIB5U3sy_qGJxDt1sJHD5cA4w?e=4JlopL_x000a__x000a_https://agenciadetierras.sharepoint.com/:f:/s/MapadeRiesgosdeGestionANT/EhQp-xr9ZY1Oj-0i19MQm6kBB1UkzbEv2KYwsllyIpy4jw?e=GJF9EF"/>
    <n v="0"/>
    <n v="0"/>
    <n v="0"/>
    <n v="0"/>
    <e v="#DIV/0!"/>
    <e v="#DIV/0!"/>
    <n v="0"/>
    <n v="0"/>
    <n v="0"/>
    <n v="0"/>
    <e v="#DIV/0!"/>
    <n v="1"/>
  </r>
  <r>
    <x v="1"/>
    <x v="1"/>
    <s v="Desde la formulación de lineamientos de comunicación interna y externa, hasta la articulación con los grupos de interés y organismos de control"/>
    <s v="DIRECCIÓN GENERAL (EQUIPO DE COMUNICACIONES)"/>
    <x v="5"/>
    <s v="Dar información imprecisa o errónea a la ciudadanía a través de cualquier medio de comunicación por parte de  personas autorizadas y NO autorizadas"/>
    <s v="Pérdida Reputacional"/>
    <s v="Posibilidad de pérdida reputacional en la credibilidad y mala imagen institucional por deficiencia en la información interna y externa de la entidad"/>
    <d v="2022-05-20T00:00:00"/>
    <s v="DE IMAGEN O REPUTACIONAL"/>
    <s v="Usuarios, productos y prácticas"/>
    <m/>
    <s v=""/>
    <s v=""/>
    <m/>
    <s v=""/>
    <s v=""/>
    <s v=""/>
    <e v="#N/A"/>
    <s v="C 6.2"/>
    <s v="EQUIPO DE COMUNICACIONES"/>
    <s v="Equipo de comunicaciones emite nuevo mensaje a través de los diferentes medios de comunicación con aclaraciones por parte del Director General o jefe de oficina correspondiente"/>
    <x v="1"/>
    <s v="Impacto"/>
    <s v="Manual"/>
    <s v="25%"/>
    <s v="Sin documentar"/>
    <s v="Continua"/>
    <s v="Con registro"/>
    <n v="0"/>
    <s v=""/>
    <n v="0"/>
    <s v=""/>
    <s v=""/>
    <m/>
    <s v="P 6.2"/>
    <s v="Socialización de la Política de Comunicación Interna y Externa con el fin dar lineamientos específicos a los canales de comunicación autorizados por la Entidad"/>
    <s v="DIRECCIÓN GENERAL - EQUIPO DE COMUNICACIONES"/>
    <s v="Socialización de la política de comunicaciones"/>
    <n v="1"/>
    <n v="0"/>
    <n v="0"/>
    <s v="En curso"/>
    <n v="0"/>
    <n v="0"/>
    <n v="0"/>
    <n v="0"/>
    <n v="0"/>
    <e v="#DIV/0!"/>
    <e v="#DIV/0!"/>
    <n v="0"/>
    <n v="0"/>
    <n v="0"/>
    <n v="0"/>
    <e v="#DIV/0!"/>
    <n v="1"/>
  </r>
  <r>
    <x v="1"/>
    <x v="1"/>
    <s v="Desde la formulación de lineamientos de comunicación interna y externa, hasta la articulación con los grupos de interés y organismos de control"/>
    <s v="DIRECCIÓN GENERAL (EQUIPO DE COMUNICACIONES)"/>
    <x v="5"/>
    <s v="Dar información imprecisa o errónea a la ciudadanía a través de cualquier medio de comunicación por parte de  personas autorizadas y NO autorizadas"/>
    <s v="Pérdida Reputacional"/>
    <s v="Posibilidad de pérdida reputacional en la credibilidad y mala imagen institucional por deficiencia en la información interna y externa de la entidad"/>
    <d v="2022-05-20T00:00:00"/>
    <s v="DE IMAGEN O REPUTACIONAL"/>
    <s v="Usuarios, productos y prácticas"/>
    <n v="8760"/>
    <s v="Muy Alta"/>
    <n v="1"/>
    <s v="     El riesgo afecta la imagen de la entidad a nivel nacional, con efecto publicitarios sostenible a nivel país"/>
    <s v="Catastrófico"/>
    <n v="1"/>
    <s v="Extremo"/>
    <s v="Reducir"/>
    <s v="C 6.3"/>
    <m/>
    <m/>
    <x v="3"/>
    <s v=""/>
    <m/>
    <s v=""/>
    <m/>
    <m/>
    <m/>
    <s v=""/>
    <s v=""/>
    <s v=""/>
    <s v=""/>
    <s v=""/>
    <m/>
    <s v="P 6.3"/>
    <s v="Socialización de la estrategia de comunicaciones donde se encuentra contenida la información de los voceros autorizados por la Entidad"/>
    <s v="DIRECCIÓN GENERAL - EQUIPO DE COMUNICACIONES"/>
    <s v="Socialización de la estrategia de comunicaciones"/>
    <n v="1"/>
    <n v="0"/>
    <n v="0"/>
    <s v="En curso"/>
    <n v="0"/>
    <n v="0"/>
    <n v="0"/>
    <n v="0"/>
    <n v="0"/>
    <e v="#DIV/0!"/>
    <e v="#DIV/0!"/>
    <n v="0"/>
    <n v="0"/>
    <n v="0"/>
    <n v="0"/>
    <e v="#DIV/0!"/>
    <n v="1"/>
  </r>
  <r>
    <x v="1"/>
    <x v="1"/>
    <s v="Desde la formulación de lineamientos de comunicación interna y externa, hasta la articulación con los grupos de interés y organismos de control"/>
    <s v="DIRECCIÓN GENERAL (EQUIPO DE COMUNICACIONES)"/>
    <x v="6"/>
    <s v="Inadecuada utilización de la imagen institucional"/>
    <s v="Pérdida Reputacional"/>
    <s v="Posibilidad de pérdida reputacional en la imagen institucional por el manejo inadecuado de la imagen institucional (símbolos, nombre, colores, manual de imagen, entre otros)"/>
    <d v="2022-05-20T00:00:00"/>
    <s v="DE IMAGEN O REPUTACIONAL"/>
    <s v="Usuarios, productos y prácticas"/>
    <n v="8760"/>
    <s v="Muy Alta"/>
    <n v="1"/>
    <s v="     El riesgo afecta la imagen de la entidad con algunos usuarios de relevancia frente al logro de los objetivos"/>
    <s v="Moderado"/>
    <n v="0.6"/>
    <s v="Alto"/>
    <s v="Reducir"/>
    <s v="C 7.1"/>
    <s v="EQUIPO DE COMUNICACIONES"/>
    <s v="Equipo de comunicaciones verifica el uso de la imagen institucional a través de los instrumentos que se generan para el utilizarse en los diferentes medios, eventos e implementos que requiera la ANT"/>
    <x v="0"/>
    <s v="Probabilidad"/>
    <s v="Manual"/>
    <s v="40%"/>
    <s v="Documentado"/>
    <s v="Continua"/>
    <s v="Con registro"/>
    <n v="0.6"/>
    <s v="Media"/>
    <n v="0.6"/>
    <s v="Moderado"/>
    <s v="Moderado"/>
    <s v="Reducir"/>
    <s v="P 7.1"/>
    <s v="Revisión del manual de imagen de la Entidad"/>
    <s v="DIRECCIÓN GENERAL - EQUIPO DE COMUNICACIONES"/>
    <s v="Manual de imagen revisado"/>
    <n v="1"/>
    <n v="0"/>
    <n v="0"/>
    <s v="En curso"/>
    <n v="0"/>
    <n v="0"/>
    <n v="0"/>
    <n v="0"/>
    <n v="0"/>
    <e v="#DIV/0!"/>
    <e v="#DIV/0!"/>
    <n v="0"/>
    <n v="0"/>
    <n v="0"/>
    <n v="0"/>
    <e v="#DIV/0!"/>
    <n v="1"/>
  </r>
  <r>
    <x v="1"/>
    <x v="1"/>
    <s v="Desde la formulación de lineamientos de comunicación interna y externa, hasta la articulación con los grupos de interés y organismos de control"/>
    <s v="DIRECCIÓN GENERAL (EQUIPO DE COMUNICACIONES)"/>
    <x v="6"/>
    <s v="Inadecuada utilización de la imagen institucional"/>
    <s v="Pérdida Reputacional"/>
    <s v="Posibilidad de pérdida reputacional en la imagen institucional por el manejo inadecuado de la imagen institucional (símbolos, nombre, colores, manual de imagen, entre otros)"/>
    <d v="2022-05-20T00:00:00"/>
    <s v="DE IMAGEN O REPUTACIONAL"/>
    <s v="Usuarios, productos y prácticas"/>
    <m/>
    <s v=""/>
    <s v=""/>
    <m/>
    <s v=""/>
    <s v=""/>
    <s v=""/>
    <e v="#N/A"/>
    <s v="C 7.2"/>
    <s v="EQUIPO DE COMUNICACIONES"/>
    <s v="Equipo de comunicaciones rediseñar a través de la actualización de los diseños en los instrumentos que se utilizan en los diferentes medios, eventos e implementos que requiera la ANT"/>
    <x v="1"/>
    <s v="Impacto"/>
    <s v="Manual"/>
    <s v="25%"/>
    <s v="Sin documentar"/>
    <s v="Continua"/>
    <s v="Con registro"/>
    <n v="0"/>
    <s v=""/>
    <n v="0"/>
    <s v=""/>
    <s v=""/>
    <m/>
    <s v="P 7.2"/>
    <s v="Socialización del manual de imagen de la Entidad"/>
    <s v="DIRECCIÓN GENERAL - EQUIPO DE COMUNICACIONES"/>
    <s v="Socialización del manual de imagen mediante mailings."/>
    <n v="1"/>
    <n v="0"/>
    <n v="0"/>
    <s v="En curso"/>
    <n v="0"/>
    <n v="0"/>
    <n v="0"/>
    <n v="0"/>
    <n v="0"/>
    <e v="#DIV/0!"/>
    <e v="#DIV/0!"/>
    <n v="0"/>
    <n v="0"/>
    <n v="0"/>
    <n v="0"/>
    <e v="#DIV/0!"/>
    <n v="1"/>
  </r>
  <r>
    <x v="1"/>
    <x v="2"/>
    <s v="Desde la formulación de lineamientos de comunicación interna y externa, hasta la articulación con los grupos de interés y organismos de control"/>
    <s v="DIRECCIÓN GENERAL (EQUIPO DE COMUNICACIONES)"/>
    <x v="7"/>
    <s v="Información de la ANT no llega al público objetivo"/>
    <s v="Pérdida Reputacional"/>
    <s v="Posibilidad de pérdida reputacional en la imagen institucional en los grupo de interés por que los canales de comunicación no son efectivos y su es limitado"/>
    <d v="2022-05-20T00:00:00"/>
    <s v="DE IMAGEN O REPUTACIONAL"/>
    <s v="Usuarios, productos y prácticas"/>
    <n v="8760"/>
    <s v="Muy Alta"/>
    <n v="1"/>
    <s v="     El riesgo afecta la imagen de la entidad a nivel nacional, con efecto publicitarios sostenible a nivel país"/>
    <s v="Catastrófico"/>
    <n v="1"/>
    <s v="Extremo"/>
    <s v="Reducir"/>
    <s v="C 8.1"/>
    <s v="DIRECCIÓN GENERAL"/>
    <s v="Dirección General revisa y aprueba la estrategia de comunicaciones a través de un oficio de aprobación donde verifica el cumplimiento de los lineamientos para desarrollar la estrategia de comunicación de la entidad"/>
    <x v="0"/>
    <s v="Probabilidad"/>
    <s v="Manual"/>
    <s v="40%"/>
    <s v="Documentado"/>
    <s v="Continua"/>
    <s v="Con registro"/>
    <n v="0.6"/>
    <s v="Media"/>
    <n v="1"/>
    <s v="Catastrófico"/>
    <s v="Extremo"/>
    <s v="Reducir"/>
    <s v="P 8.1"/>
    <s v="Divulgación de Boletines (comunicados de prensa, audios y fotografías a nivel nacional y regional)"/>
    <s v="DIRECCIÓN GENERAL - EQUIPO DE COMUNICACIONES"/>
    <s v="Envío de Boletines"/>
    <n v="12"/>
    <n v="8"/>
    <n v="0.88888888888888884"/>
    <s v="En curso"/>
    <s v="https://agenciadetierras.sharepoint.com/:f:/s/MapadeRiesgosdeGestionANT/En4XN8GeZjhAt0VNTq4y_EgBpbaYMl4K3A1oeQ2SDeQ62g?e=ajRWrb_x000a__x000a_https://agenciadetierras.sharepoint.com/:f:/s/MapadeRiesgosdeGestionANT/EiFo5zcVMYRElVVxQL2aiXoBCxxmGoOUBEGdFHEXzN2Ybw?e=iklStp_x000a__x000a_https://agenciadetierras.sharepoint.com/:f:/s/MapadeRiesgosdeGestionANT/EjrOD4iCFIlFvByhLwZJ1hUBL1GVZT8JqXr2kWB21QKRPg?e=e0ZfGc"/>
    <n v="0"/>
    <n v="0"/>
    <n v="0"/>
    <n v="0"/>
    <e v="#DIV/0!"/>
    <e v="#DIV/0!"/>
    <n v="0"/>
    <n v="0"/>
    <n v="0"/>
    <n v="0"/>
    <e v="#DIV/0!"/>
    <n v="1"/>
  </r>
  <r>
    <x v="1"/>
    <x v="2"/>
    <s v="Desde la formulación de lineamientos de comunicación interna y externa, hasta la articulación con los grupos de interés y organismos de control"/>
    <s v="DIRECCIÓN GENERAL (EQUIPO DE COMUNICACIONES)"/>
    <x v="7"/>
    <s v="Información de la ANT no llega al público objetivo"/>
    <s v="Pérdida Reputacional"/>
    <s v="Posibilidad de pérdida reputacional en la imagen institucional en los grupo de interés por que los canales de comunicación no son efectivos y su es limitado"/>
    <d v="2022-05-20T00:00:00"/>
    <s v="DE IMAGEN O REPUTACIONAL"/>
    <s v="Usuarios, productos y prácticas"/>
    <n v="8760"/>
    <s v="Muy Alta"/>
    <n v="1"/>
    <s v="     El riesgo afecta la imagen de la entidad a nivel nacional, con efecto publicitarios sostenible a nivel país"/>
    <s v="Catastrófico"/>
    <n v="1"/>
    <s v="Extremo"/>
    <s v="Reducir"/>
    <s v="C 8.2"/>
    <s v="EQUIPO DE COMUNICACIONES"/>
    <s v="Equipo de comunicaciones realiza monitoreo de la estrategia de comunicación a través de la recolección de información que se presenta en los diferentes medios de comunicación, validando que cumpla con los lineamientos"/>
    <x v="2"/>
    <s v="Impacto"/>
    <s v="Manual"/>
    <s v="30%"/>
    <s v="Sin documentar"/>
    <s v="Aleatoria"/>
    <s v="Sin registro"/>
    <n v="0.6"/>
    <s v="Media"/>
    <n v="0.7"/>
    <s v="Mayor"/>
    <s v="Alto"/>
    <s v="Reducir"/>
    <s v="P 8.2"/>
    <s v="Envío de información relevante a todos los colaboradores de la ANT mediante &quot;El Vocero&quot;"/>
    <s v="DIRECCIÓN GENERAL - EQUIPO DE COMUNICACIONES"/>
    <s v="Envío de &quot;El Vocero&quot;"/>
    <n v="12"/>
    <n v="5"/>
    <n v="0.55555555555555558"/>
    <s v="En curso"/>
    <s v="https://agenciadetierras.sharepoint.com/:f:/s/MapadeRiesgosdeGestionANT/Er5nQRll2XJHrZYANxtji88BlgQA19DyWqsftqaVyoleFA?e=5cebYb_x000a__x000a_https://agenciadetierras.sharepoint.com/:f:/s/MapadeRiesgosdeGestionANT/EnqM0GgkfOtBvE1l887kID0Bw0OINU83b4QisZfSLVYCeg?e=hxwyZP"/>
    <n v="0"/>
    <n v="0"/>
    <n v="0"/>
    <n v="0"/>
    <e v="#DIV/0!"/>
    <e v="#DIV/0!"/>
    <n v="0"/>
    <n v="0"/>
    <n v="0"/>
    <n v="0"/>
    <e v="#DIV/0!"/>
    <n v="1"/>
  </r>
  <r>
    <x v="1"/>
    <x v="2"/>
    <s v="Desde la formulación de lineamientos de comunicación interna y externa, hasta la articulación con los grupos de interés y organismos de control"/>
    <s v="DIRECCIÓN GENERAL (EQUIPO DE COMUNICACIONES)"/>
    <x v="7"/>
    <s v="Información de la ANT no llega al público objetivo"/>
    <s v="Pérdida Reputacional"/>
    <s v="Posibilidad de pérdida reputacional en la imagen institucional en los grupo de interés por que los canales de comunicación no son efectivos y su es limitado"/>
    <d v="2022-05-20T00:00:00"/>
    <s v="DE IMAGEN O REPUTACIONAL"/>
    <s v="Usuarios, productos y prácticas"/>
    <m/>
    <s v=""/>
    <s v=""/>
    <m/>
    <s v=""/>
    <s v=""/>
    <s v=""/>
    <e v="#N/A"/>
    <s v="C 8.3"/>
    <s v="EQUIPO DE COMUNICACIONES"/>
    <s v="Equipo de comunicaciones reformular la estrategia de comunicación a través de la actualización del Plan de Comunicación para generar un mayor alcance a los grupos de interés a los cuales la información no les llega"/>
    <x v="1"/>
    <s v="Impacto"/>
    <s v="Manual"/>
    <s v="25%"/>
    <s v="Documentado"/>
    <s v="Continua"/>
    <s v="Con registro"/>
    <n v="0"/>
    <s v=""/>
    <n v="0"/>
    <s v=""/>
    <s v=""/>
    <m/>
    <s v="P 8.3"/>
    <s v="Divulgación de contenido a través de campañas en redes sociales"/>
    <s v="DIRECCIÓN GENERAL - EQUIPO DE COMUNICACIONES"/>
    <s v="Campañas en redes sociales"/>
    <n v="12"/>
    <n v="9"/>
    <n v="1"/>
    <s v="Finalizo"/>
    <s v="https://agenciadetierras.sharepoint.com/:f:/s/MapadeRiesgosdeGestionANT/Em0s77c73bBChc92ngI_gp0BL0rVioqINr_8SrlQn0EIqw?e=3LKgqN_x000a__x000a_https://agenciadetierras.sharepoint.com/:f:/s/MapadeRiesgosdeGestionANT/EnAcjqMkdANGgWUXnrWXcSkByXCMYeWi2QkLOgtuIRPflQ?e=sQGgMr_x000a__x000a_https://agenciadetierras.sharepoint.com/:f:/s/MapadeRiesgosdeGestionANT/EkUekykxdfVPogK1h3-KmWIB95-cLGLrC8M7blLBlQWsFA?e=n6Ldp2"/>
    <n v="0"/>
    <n v="0"/>
    <n v="0"/>
    <n v="0"/>
    <e v="#DIV/0!"/>
    <e v="#DIV/0!"/>
    <n v="0"/>
    <n v="0"/>
    <n v="0"/>
    <n v="0"/>
    <e v="#DIV/0!"/>
    <n v="1"/>
  </r>
  <r>
    <x v="1"/>
    <x v="1"/>
    <s v="Desde la formulación de lineamientos de comunicación interna y externa, hasta la articulación con los grupos de interés y organismos de control"/>
    <s v="OFICINA DEL INSPECTOR DE LA GESTIÓN DE TIERRAS"/>
    <x v="8"/>
    <s v="Omitir la gestión y/o respuesta  a las denuncias por posibles hechos de corrupción"/>
    <s v="Pérdida Reputacional"/>
    <s v="Posibilidad de pérdida reputacional en la imagen institucional por el desconocimiento en el registro, gestión y tramite de denuncias"/>
    <d v="2022-05-20T00:00:00"/>
    <s v="OPERATIVOS"/>
    <s v="Usuarios, productos y prácticas"/>
    <n v="637"/>
    <s v="Alta"/>
    <n v="0.8"/>
    <s v="     El riesgo afecta la imagen de la entidad a nivel nacional, con efecto publicitarios sostenible a nivel país"/>
    <s v="Catastrófico"/>
    <n v="1"/>
    <s v="Extremo"/>
    <s v="Reducir"/>
    <s v="C 9.1"/>
    <s v="COLABORADOR DE LA OFICINA DEL INSPECTOR DE LA GESTIÓN DE TIERRAS"/>
    <s v="Colaborador de la Oficina del Inspector de la Gestión de Tierras comunica cuatrimestralmente el diagnóstico y análisis de las denuncias recibidas en la entidad  a través de la publicación del informe de denuncias en la página web de la entidad detallando el número de denuncias recibidas en el periodo de análisis, así como la relación de la gestión realizada y la clasificación de las denuncias."/>
    <x v="0"/>
    <s v="Probabilidad"/>
    <s v="Manual"/>
    <s v="40%"/>
    <s v="Documentado"/>
    <s v="Continua"/>
    <s v="Con registro"/>
    <n v="0.48"/>
    <s v="Media"/>
    <n v="1"/>
    <s v="Catastrófico"/>
    <s v="Extremo"/>
    <s v="Reducir"/>
    <s v="P 9.1"/>
    <s v="Identificar mensualmente el estado del tramite y gestión de las denuncias de corrupción asignadas en Orfeo, reportándolo como parte de las metas del plan de acción de la Oficina. En caso que se identifiquen denuncias sin tramitar se enviará correo electrónico al colaborador responsable para avanzar en la gestión de la denuncia y actualización de la información. La información se consolidará en un archivo Excel de relación de denuncias."/>
    <s v="PROFESIONAL DESIGNADO, OFICINA DEL INSPECTOR DE LA GESTIÓN DE TIERRAS"/>
    <s v="Reportes mensuales de gestión de denuncias en Plan de Acción de la Oficina del Inspector de la Gestión de Tierras"/>
    <n v="12"/>
    <n v="9"/>
    <n v="1"/>
    <s v="Finalizo"/>
    <s v="https://agenciadetierras.sharepoint.com/:f:/s/MapadeRiesgosdeGestionANT/Eh6MdmPPbZxCq1cK4j9YdkYBgLELki2x0ofz-7sOHkw4pg?e=AnJY0j_x000a__x000a_https://agenciadetierras.sharepoint.com/:f:/s/MapadeRiesgosdeGestionANT/EtRrCFI2XpVEsk7EHii-fOEBpWKHIKE7rel6riRrEWfGCg?e=yDlGLR_x000a__x000a_https://agenciadetierras.sharepoint.com/:f:/s/MapadeRiesgosdeGestionANT/Evx3LoNz2pJPlb-lGC8UmiIBObhHe19rCIyyK4JzyUvb8w?e=n41lb4"/>
    <s v="En el mes de julio se recibieron 29 solicitudes las cuales están asociados a las tipologías que se relacionan a continuación. _x000a__x000a__x0009_1 solicitud relacionadas a gestión administrativa _x000a__x0009_1 solicitudes relacionadas a casos emblemáticos_x000a__x0009_2 solicitudes relacionadas a conflictos por la tierra_x000a__x0009_2 solicitudes por falsos tramitadores _x000a__x0009_8 respuesta a la OIGT _x000a__x0009_3 solicitudes que no son competencia de la OIGT _x000a__x0009_3 solicitudes de información _x000a__x0009_9 solicitudes  de información presentada por la Fiscalía General de la Nación _x000a__x000a_De todos estos requerimientos; 2 se encuentran archivador por no requerir respuesta, 11 se encuentran en trámite, 8 se encuentran finalizados con respuesta de fondo al peticionario, 2 se le realizó el traslado externo, 1 tiene respuesta de fondo con continuidad, 1 tiene respuesta de fondo y el tramite está finalizado, 1 solicitud tiene una respuesta parcial, y finalmente 3 radicados se encuentran asignados. _x000a__x000a_Por otro lado, es pertinente resaltar que en mes de julio se resolvieron 23 solicitudes presentadas en meses anteriores. _x000a__x000a_En el mes de agosto se recibieron 40 solicitudes las cuales están asociados a las tipologías que se relacionan a continuación. _x000a__x0009_1 solicitud que no es denuncia. _x000a__x0009_2 solicitudes relacionadas a casos emblemáticos. _x000a__x0009_9 solicitudes relacionadas conflictos por la tierra. _x000a__x0009_2 solicitudes relacionadas a falsos tramitadores. _x000a__x0009_1 solicitud relacionadas con irregularidades al INCODER. _x000a__x0009_1 solicitud relacionadas a irregularidades a otras entidades. _x000a__x0009_3 solicitudes que son respuesta a la OIGT _x000a__x0009_2 solicitud que no son competencia de la OIGT _x000a__x0009_19 solicitudes de información de la Fiscalía. _x000a__x000a_De todos estos requerimientos; _x000a__x000a__x0009_7 solicitudes se encuentran archivados por no requerir respuesta._x000a__x0009_1 solicitud se encuentra en trámite de la OIGT. _x000a__x0009_1 solicitud se encuentra finalizado con denuncia penal. _x000a__x0009_20 solicitudes finalizadas con respuesta de fondo a peticionario. _x000a__x0009_2 solicitudes finalizada con traslado externo. _x000a__x0009_6 solicitudes con respuesta parcial. _x000a__x0009_3 solicitudes con traslado interno EN la ANT_x000a__x000a_Por otro lado, es pertinente resaltar que en mes de agosto se resolvieron 81 solicitudes presentadas en meses anteriores._x000a__x000a_En el mes de septiembre se recibieron 42 solicitudes las cuales están asociadas a las tipologías que se relacionan a continuación. _x000a__x0009_5 solicitudes que no denuncia (Gestión Administrativa)_x000a__x0009_4 solicitudes que reportan la perdida de expedientes (no son denuncias)_x000a__x0009_8 solicitudes relacionadas conflictos por la tierra. _x000a__x0009_5 solicitudes relacionadas a falsos tramitadores.  _x000a__x0009_1 solicitud relacionadas a irregularidades a otras entidades. _x000a__x0009_3 solicitudes que son respuesta a la OIGT _x000a__x0009_4 solicitudes que no son competencia de la OIGT _x000a__x0009_3 solicitudes de información._x000a__x0009_9 solicitudes de información por parte de la Fiscalía._x000a__x000a_De todos estos requerimientos; _x000a__x000a__x0009_2 solicitudes finalizadas con respuesta de fondo al peticionario._x000a__x0009_12 solicitudes que no requieren respuesta. _x000a__x0009_1 solicitud asignada. _x000a__x0009_1 solicitud que se encuentra en revisión. _x000a__x0009_1 solicitud en trámite. _x000a__x0009_1 solicitud finalizada con denuncia penal._x000a__x0009_14 solicitudes finalizadas con respuesta de fondo al peticionario.  _x000a__x0009_5 solicitudes finalizadas con traslado externo (sin competencia ANT)_x000a__x0009_1 respuesta de fondo con continuidad _x000a__x0009_2 respuesta de fondo con tramite finalizado _x000a__x0009_1 respuesta parcial _x000a__x0009_1 solicitud trasladad a nivel interno _x000a__x000a_Por otro lado, es pertinente resaltar que en mes de septiembre se resolvió 1 solicitud presentada en meses anteriores. "/>
    <n v="0"/>
    <n v="0"/>
    <n v="0"/>
    <e v="#DIV/0!"/>
    <e v="#DIV/0!"/>
    <n v="0"/>
    <n v="0"/>
    <n v="0"/>
    <n v="0"/>
    <e v="#DIV/0!"/>
    <n v="1"/>
  </r>
  <r>
    <x v="1"/>
    <x v="1"/>
    <s v="Desde la formulación de lineamientos de comunicación interna y externa, hasta la articulación con los grupos de interés y organismos de control"/>
    <s v="OFICINA DEL INSPECTOR DE LA GESTIÓN DE TIERRAS"/>
    <x v="8"/>
    <s v="Omitir la gestión y/o respuesta  a las denuncias por posibles hechos de corrupción"/>
    <s v="Pérdida Reputacional"/>
    <s v="Posibilidad de pérdida reputacional en la imagen institucional por el desconocimiento en el registro, gestión y tramite de denuncias"/>
    <d v="2022-05-20T00:00:00"/>
    <s v="OPERATIVOS"/>
    <s v="Usuarios, productos y prácticas"/>
    <m/>
    <s v=""/>
    <s v=""/>
    <m/>
    <s v=""/>
    <s v=""/>
    <s v=""/>
    <e v="#N/A"/>
    <s v="C 9.2"/>
    <s v="COLABORADOR DE LA OFICINA DEL INSPECTOR DE LA GESTIÓN DE TIERRAS"/>
    <s v="Colaborador de la Oficina del Inspector de la Gestión de Tierras prioriza el tramite a través del Gestor Documental ORFEO para la subsanación y respuesta inmediata de la denuncia"/>
    <x v="1"/>
    <s v="Impacto"/>
    <s v="Manual"/>
    <s v="25%"/>
    <s v="Documentado"/>
    <s v="Continua"/>
    <s v="Con registro"/>
    <n v="0"/>
    <s v=""/>
    <n v="0"/>
    <s v=""/>
    <s v=""/>
    <m/>
    <s v="P 9.2"/>
    <n v="0"/>
    <s v=""/>
    <n v="0"/>
    <n v="0"/>
    <n v="0"/>
    <m/>
    <n v="0"/>
    <n v="0"/>
    <n v="0"/>
    <n v="0"/>
    <n v="0"/>
    <n v="0"/>
    <e v="#DIV/0!"/>
    <e v="#DIV/0!"/>
    <n v="0"/>
    <n v="0"/>
    <n v="0"/>
    <n v="0"/>
    <e v="#DIV/0!"/>
    <n v="1"/>
  </r>
  <r>
    <x v="2"/>
    <x v="3"/>
    <s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
    <s v="OFICINA DE PLANEACIÓN"/>
    <x v="9"/>
    <s v="Aprobación y publicación de información documentada no pertinente a los Procesos de la entidad"/>
    <s v="Pérdida Reputacional"/>
    <s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
    <d v="2022-05-20T00:00:00"/>
    <s v="GERENCIALES"/>
    <s v="Ejecución y administración de procesos"/>
    <n v="365"/>
    <s v="Media"/>
    <n v="0.6"/>
    <s v="     El riesgo afecta la imagen de la entidad con algunos usuarios de relevancia frente al logro de los objetivos"/>
    <s v="Moderado"/>
    <n v="0.6"/>
    <s v="Moderado"/>
    <s v="Reducir"/>
    <s v="C 10.1"/>
    <s v="OFICINA DE PLANEACIÓN"/>
    <s v="La Oficina de Planeación Evalúa la pertinencia de la solicitud de elaboración o actualización de información documentada a través de la forma SOLICITUD DE ELABORACIÓN O MODIFICACIÓN DE DOCUMENTOS INTI-F-007 donde se verifica el tipo de solicitud, el criterio de la solicitud y si es pertinente con base a la necesidad y el cumplimiento del Sistema Integrado de Gestión "/>
    <x v="0"/>
    <s v="Probabilidad"/>
    <s v="Manual"/>
    <s v="40%"/>
    <s v="Documentado"/>
    <s v="Continua"/>
    <s v="Con registro"/>
    <n v="0.36"/>
    <s v="Baja"/>
    <n v="0.6"/>
    <s v="Moderado"/>
    <s v="Moderado"/>
    <s v="Reducir"/>
    <s v="P 10.1"/>
    <s v="Actualización del procedimiento CONTROL DE INFORMACIÓN DOCUMENTADA INTI-P-001"/>
    <s v="OFICINA DE PLANEACIÓN"/>
    <s v="Procedimiento actualizado INTI-P-001"/>
    <n v="1"/>
    <n v="1"/>
    <n v="1"/>
    <s v="Finalizo"/>
    <s v="https://agenciadetierras.sharepoint.com/:b:/s/MapadeRiesgosdeGestionANT/EaMs-qrLYGdOklWzYklPLmkBOeYK-pT-lKNEROJaJHBQig?e=hCxo9D"/>
    <s v="Procedimiento actualizado"/>
    <n v="0"/>
    <n v="0"/>
    <n v="0"/>
    <e v="#DIV/0!"/>
    <e v="#DIV/0!"/>
    <n v="0"/>
    <n v="0"/>
    <n v="0"/>
    <n v="0"/>
    <e v="#DIV/0!"/>
    <n v="1"/>
  </r>
  <r>
    <x v="2"/>
    <x v="3"/>
    <s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
    <s v="OFICINA DE PLANEACIÓN"/>
    <x v="9"/>
    <s v="Aprobación y publicación de información documentada no pertinente a los Procesos de la entidad"/>
    <s v="Pérdida Reputacional"/>
    <s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
    <d v="2022-05-20T00:00:00"/>
    <s v="GERENCIALES"/>
    <s v="Ejecución y administración de procesos"/>
    <m/>
    <s v=""/>
    <s v=""/>
    <m/>
    <s v=""/>
    <s v=""/>
    <s v=""/>
    <e v="#N/A"/>
    <s v="C 10.2"/>
    <s v="OFICINA DE PLANEACIÓN"/>
    <s v="La Oficina de Planeación informa a la dependencia responsable del documento a través de una comunicación por correo electrónico las observaciones encontradas y solicitando la actualización inmediata de este, creando una solicitud de elaboración o modificación del documento"/>
    <x v="1"/>
    <s v="Impacto"/>
    <s v="Manual"/>
    <s v="25%"/>
    <s v="Documentado"/>
    <s v="Continua"/>
    <s v="Con registro"/>
    <n v="0"/>
    <s v=""/>
    <n v="0"/>
    <s v=""/>
    <s v=""/>
    <m/>
    <s v="P 10.2"/>
    <n v="0"/>
    <s v=""/>
    <n v="0"/>
    <n v="0"/>
    <n v="0"/>
    <m/>
    <n v="0"/>
    <n v="0"/>
    <n v="0"/>
    <n v="0"/>
    <n v="0"/>
    <n v="0"/>
    <e v="#DIV/0!"/>
    <e v="#DIV/0!"/>
    <n v="0"/>
    <n v="0"/>
    <n v="0"/>
    <n v="0"/>
    <e v="#DIV/0!"/>
    <n v="1"/>
  </r>
  <r>
    <x v="2"/>
    <x v="3"/>
    <s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
    <s v="DIRECCIÓN GENERAL / GESTIÓN DEL CONOCIMIENTO"/>
    <x v="10"/>
    <s v="Fuga parcial o completa del conocimiento tácito o explicito de la Entidad"/>
    <s v="Pérdida Reputacional"/>
    <s v="Posibilidad de pérdida reputacional en la desaparición del conocimiento organizacional por falta de mecanismos que permitan retener el conocimiento tácito y explícito tanto individual como grupal u organizacional"/>
    <d v="2022-05-20T00:00:00"/>
    <s v="ESTRATÉGICOS"/>
    <s v="Ejecución y administración de procesos"/>
    <n v="8760"/>
    <s v="Muy Alta"/>
    <n v="1"/>
    <s v="     El riesgo afecta la imagen de la entidad a nivel nacional, con efecto publicitarios sostenible a nivel país"/>
    <s v="Catastrófico"/>
    <n v="1"/>
    <s v="Extremo"/>
    <s v="Reducir"/>
    <s v="C 11.1"/>
    <s v="ASESOR DE GESTIÓN DEL CONOCIMIENTO / DIRECCIÓN GENERAL"/>
    <s v="Asesor de Gestión del Conocimiento / Dirección General revisa el autodiagnóstico de MIPG para la dimensión de Gestión del conocimiento a través de la recolección y/o confirmación de los aportes que brinda cada dependencia a la Gestión del Conocimiento y la mitigación en la fuga de conocimiento de la entidad mediante reuniones con los enlaces de Gestión del Conocimiento de las dependencias o la actualización por parte del equipo asesor a partir de la información resultante sobre la identificación y revisión de insumos potencialmente reportables dentro de la dimensión ya mencionada"/>
    <x v="2"/>
    <s v="Impacto"/>
    <s v="Manual"/>
    <s v="30%"/>
    <s v="Documentado"/>
    <s v="Continuo"/>
    <s v="Con registro"/>
    <n v="1"/>
    <s v="Muy Alta"/>
    <n v="0.7"/>
    <s v="Mayor"/>
    <s v="Alto"/>
    <s v="Reducir"/>
    <s v="P 11.1"/>
    <s v="Diligenciar autodiagnóstico de la dimensión de Gestión del Conocimiento, bajo la orientación del equipo de Gestión del Conocimiento de la Dirección General y con la participación de todas las dependencias que ejecutan acciones relacionadas con la implementación de la Política de Gestión del Conocimiento y la Innovación de MiPG (Gestión del conocimiento y mitigación de la fuga de conocimiento)"/>
    <s v="GESTIÓN DEL CONOCIMIENTO / DIRECCIÓN GENERAL"/>
    <s v="Formulario de autodiagnóstico MIPG diligenciado "/>
    <n v="4"/>
    <n v="6"/>
    <n v="1"/>
    <s v="Finalizo"/>
    <s v="Autodiagnóstico diligenciado_x000a_Soporte de correo de confirmación de actualización del Autodiagnóstico a OP_x000a_https://agenciadetierras.sharepoint.com/:f:/s/MapadeRiesgosdeGestionANT/EgndZK2K2UhOn4xvPYysS0sBDms-HzuYBXDPxrNVttGI6w?e=Mxr4ZE_x000a__x000a_https://agenciadetierras.sharepoint.com/:f:/s/MapadeRiesgosdeGestionANT/ErDvd41PITNCn4yuPlXHQg8B--Gxspi94bZ2TOiMGuM_HQ?e=GPYpel"/>
    <s v="Revisión de los criterios y su concordancia con las evidencias existentes y posibles actualizaciones. "/>
    <n v="0"/>
    <n v="0"/>
    <n v="0"/>
    <e v="#DIV/0!"/>
    <e v="#DIV/0!"/>
    <n v="0"/>
    <n v="0"/>
    <n v="0"/>
    <n v="0"/>
    <e v="#DIV/0!"/>
    <n v="1"/>
  </r>
  <r>
    <x v="2"/>
    <x v="3"/>
    <s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
    <s v="DIRECCIÓN GENERAL / GESTIÓN DEL CONOCIMIENTO"/>
    <x v="10"/>
    <s v="Fuga parcial o completa del conocimiento tácito o explicito de la Entidad"/>
    <s v="Pérdida Reputacional"/>
    <s v="Posibilidad de pérdida reputacional en la desaparición del conocimiento organizacional por falta de mecanismos que permitan retener el conocimiento tácito y explícito tanto individual como grupal u organizacional"/>
    <d v="2022-05-20T00:00:00"/>
    <s v="ESTRATÉGICOS"/>
    <s v="Ejecución y administración de procesos"/>
    <m/>
    <s v=""/>
    <s v=""/>
    <m/>
    <s v=""/>
    <s v=""/>
    <s v=""/>
    <e v="#N/A"/>
    <s v="C 11.2"/>
    <s v="EQUIPO DE GESTIÓN DEL CONOCIMIENTO"/>
    <s v="Equipo de Gestión del conocimiento actualiza el inventario de documentos vigentes cargados en el Sistema Integrado de Gestión - SIG a través de una lista de chequeo mensual de los documentos aprobados en el mes por medio de reuniones programadas a los cinco (5) días hábiles máximo del mes siguiente para revalidar la verificación"/>
    <x v="1"/>
    <s v="Impacto"/>
    <s v="Manual"/>
    <s v="25%"/>
    <s v="Sin documentar"/>
    <s v="Continuo"/>
    <s v="Con registro"/>
    <n v="0"/>
    <s v=""/>
    <n v="0"/>
    <s v=""/>
    <s v=""/>
    <m/>
    <s v="P 11.2"/>
    <s v="recolección de lecciones aprendidas y buenas prácticas frente a la implementación de los procesos o procedimientos de la ANT a través del diligenciamiento de la INTI-F-012-Forma-RECOLECCIÓN-DE-BUENAS-PRÁCTICAS-Y-LECCIONES-APRENDIDAS en el marco de una reunión de Gestión del conocimiento,  ya sea interna o inter dependencias"/>
    <s v="ENLACE ENCARGADO DE GESTIÓN DEL CONOCIMIENTO DE LAS DEPENDENCIAS DE LA ANT"/>
    <s v="INTI-F-012-Forma-RECOLECCIÓN-DE-BUENAS-PRÁCTICAS-Y-LECCIONES-APRENDIDAS"/>
    <n v="2"/>
    <n v="2"/>
    <n v="1"/>
    <s v="Finalizo"/>
    <s v="Soporte de correo de solicitud de diligenciamiento_x000a_Archivo Excel de INTI-F-012-Forma-RECOLECCIÓN-DE-BUENAS-PRÁCTICAS-Y-LECCIONES-APRENDIDAS (en blanco)_x000a_https://agenciadetierras.sharepoint.com/:f:/s/MapadeRiesgosdeGestionANT/EmIYVJAiuWlPmevNK4z0e1kBMNu_qjBlaCslmYxoNLW82A?e=bdHqBI"/>
    <s v="Los equipos de las direcciones misionales y transversales compartieron la INTI-F-012 con las lecciones aprendidas y buenas practicas de los procedimientos que internamente eligieron para revisar."/>
    <n v="0"/>
    <n v="0"/>
    <n v="0"/>
    <e v="#DIV/0!"/>
    <e v="#DIV/0!"/>
    <n v="0"/>
    <n v="0"/>
    <n v="0"/>
    <n v="0"/>
    <e v="#DIV/0!"/>
    <n v="1"/>
  </r>
  <r>
    <x v="2"/>
    <x v="3"/>
    <s v="Desde el entendimiento estratégico (planes de acción GEL e Institucional PETI),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
    <s v="SUBDIRECCIÓN DE SISTEMAS DE INFORMACIÓN DE TIERRAS"/>
    <x v="11"/>
    <s v="Incumplimiento en la implementación del PETI"/>
    <s v="Afectación Económica o presupuestal"/>
    <s v="Posibilidad de afectación económica en los costos de la ejecución de las actividades de la política de gobierno digital y arquitectura de TI  de la entidad por una ejecución inadecuada debido a inconsistencias presupuestales en la planeación de los proyectos PETI"/>
    <d v="2022-05-20T00:00:00"/>
    <s v="ESTRATÉGICOS"/>
    <s v="Ejecución y administración de procesos"/>
    <n v="1"/>
    <s v="Muy Baja"/>
    <n v="0.2"/>
    <s v="Desde los 500 SMLMV"/>
    <s v="Catastrófico"/>
    <n v="1"/>
    <s v="Extremo"/>
    <s v="Reducir"/>
    <s v="C 12.1"/>
    <s v="SUBDIRECCIÓN SISTEMAS INFORMACIÓN DE TIERRAS"/>
    <s v="Subdirección Sistemas Información de Tierras Verifica la implementación del PETI a través del cuadro de mando integral del PETI  Donde revisan la información resultante de la gestión incluyendo ajustes y/o actualizaciones requeridos por adaptación, innovación o cambio de estrategia"/>
    <x v="2"/>
    <s v="Impacto"/>
    <s v="Manual"/>
    <s v="30%"/>
    <s v="Documentado"/>
    <s v="Continua"/>
    <s v="Con registro"/>
    <n v="0.2"/>
    <s v="Muy Baja"/>
    <n v="0.7"/>
    <s v="Mayor"/>
    <s v="Alto"/>
    <s v="Reducir"/>
    <s v="P 12.1"/>
    <s v="Realizar mesas de Seguimiento a la Implementación Proyectos PETI"/>
    <s v="SUBDIRECCIÓN DE SISTEMAS DE INFORMACIÓN DE TIERRAS"/>
    <s v="Informe de seguimiento periódico a la ejecución del PETI"/>
    <n v="4"/>
    <n v="2"/>
    <n v="1"/>
    <s v="Finalizo"/>
    <s v="https://agenciadetierras.sharepoint.com/:f:/s/MapadeRiesgosdeGestionANT/EuOMdVKQoHZFjGt7NpuLc-0BFj-X38WgAnZD5faG95iEKw?e=M3HGSR"/>
    <s v="Como avance de producto, se actualizaron los avances correspondientes a los proyectos que conforman el portafolio de iniciativas del Plan Estratégico de Tecnologías de la Información -PETI- con corte al 30 de julio del presente, se adjunta archivo con esta información (Seguimiento PETI-07.xlsx)."/>
    <n v="0"/>
    <n v="0"/>
    <n v="0"/>
    <e v="#DIV/0!"/>
    <e v="#DIV/0!"/>
    <n v="0"/>
    <n v="0"/>
    <n v="0"/>
    <n v="0"/>
    <e v="#DIV/0!"/>
    <n v="1"/>
  </r>
  <r>
    <x v="2"/>
    <x v="3"/>
    <s v="Desde el entendimiento estratégico (planes de acción GEL e Institucional PETI),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
    <s v="SUBDIRECCIÓN DE SISTEMAS DE INFORMACIÓN DE TIERRAS"/>
    <x v="11"/>
    <s v="Incumplimiento en la implementación del PETI"/>
    <s v="Afectación Económica o presupuestal"/>
    <s v="Posibilidad de afectación económica en los costos de la ejecución de las actividades de la política de gobierno digital y arquitectura de TI  de la entidad por una ejecución inadecuada debido a inconsistencias presupuestales en la planeación de los proyectos PETI"/>
    <d v="2022-05-20T00:00:00"/>
    <s v="ESTRATÉGICOS"/>
    <s v="Ejecución y administración de procesos"/>
    <m/>
    <s v=""/>
    <s v=""/>
    <m/>
    <s v=""/>
    <s v=""/>
    <s v=""/>
    <e v="#N/A"/>
    <s v="C 12.2"/>
    <s v="SUBDIRECCIÓN SISTEMAS INFORMACIÓN DE TIERRAS"/>
    <s v="Subdirección Sistemas Información de Tierras Reformula la estrategia de TI de la Entidad a través del PETI actualizado  Realizando los ajustes necesarios a los proyectos que se identificaron con incumplimiento en el seguimiento"/>
    <x v="1"/>
    <s v="Impacto"/>
    <s v="Manual"/>
    <s v="25%"/>
    <s v="Documentado"/>
    <s v="Continua"/>
    <s v="Con registro"/>
    <n v="0"/>
    <s v=""/>
    <n v="0"/>
    <s v=""/>
    <s v=""/>
    <m/>
    <s v="P 12.2"/>
    <n v="0"/>
    <s v=""/>
    <n v="0"/>
    <n v="0"/>
    <n v="0"/>
    <m/>
    <n v="0"/>
    <n v="0"/>
    <n v="0"/>
    <n v="0"/>
    <n v="0"/>
    <n v="0"/>
    <e v="#DIV/0!"/>
    <e v="#DIV/0!"/>
    <n v="0"/>
    <n v="0"/>
    <n v="0"/>
    <n v="0"/>
    <e v="#DIV/0!"/>
    <n v="1"/>
  </r>
  <r>
    <x v="2"/>
    <x v="3"/>
    <s v="Desde el entendimiento estratégico (planes de acción GEL e Institucional PETI),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
    <s v="SUBDIRECCIÓN DE SISTEMAS DE INFORMACIÓN DE TIERRAS"/>
    <x v="12"/>
    <s v="Definición y evolución de la arquitectura empresarial de TI que no responda a las necesidades de la entidad"/>
    <s v="Pérdida Reputacional"/>
    <s v="Posibilidad de pérdida reputacional en la imagen institucional para los usuarios dado el incumplimiento en la misión y visión, afectando la prestación de los servicios debido a un diagnóstico equivocado e incompleto de las necesidades de la entidad y su entorno"/>
    <d v="2022-05-20T00:00:00"/>
    <s v="ESTRATÉGICOS"/>
    <s v="Ejecución y administración de procesos"/>
    <n v="2080"/>
    <s v="Alta"/>
    <n v="0.8"/>
    <s v="     El riesgo afecta la imagen de la entidad con algunos usuarios de relevancia frente al logro de los objetivos"/>
    <s v="Moderado"/>
    <n v="0.6"/>
    <s v="Alto"/>
    <s v="Reducir"/>
    <s v="C 13.1"/>
    <s v="SUBDIRECCIÓN SISTEMAS INFORMACIÓN DE TIERRAS"/>
    <s v="Subdirección Sistemas Información de Tierras Implementa y gobierna la Arquitectura empresarial de TI definida para la ANT a través del diagnóstico o estado actual (AS IS) de TI  Verificando que se hayan realizado todas las definiciones requeridas para el establecimiento de la Arquitectura de TI para la entidad"/>
    <x v="0"/>
    <s v="Probabilidad"/>
    <s v="Manual"/>
    <s v="40%"/>
    <s v="Documentado"/>
    <s v="Continua"/>
    <s v="Con registro"/>
    <n v="0.48"/>
    <s v="Media"/>
    <n v="0.6"/>
    <s v="Moderado"/>
    <s v="Moderado"/>
    <s v="Reducir"/>
    <s v="P 13.1"/>
    <s v="Actualización Modelo de Arquitectura de la ANT frente al marco de referencia del MINTIC"/>
    <s v="SUBDIRECCIÓN DE SISTEMAS DE INFORMACIÓN DE TIERRAS"/>
    <s v="Informe de actualización del modelo de arquitectura de TI"/>
    <n v="1"/>
    <n v="0"/>
    <n v="0"/>
    <s v="En curso"/>
    <n v="0"/>
    <n v="0"/>
    <n v="0"/>
    <n v="0"/>
    <n v="0"/>
    <e v="#DIV/0!"/>
    <e v="#DIV/0!"/>
    <n v="0"/>
    <n v="0"/>
    <n v="0"/>
    <n v="0"/>
    <e v="#DIV/0!"/>
    <n v="1"/>
  </r>
  <r>
    <x v="2"/>
    <x v="3"/>
    <s v="Desde el entendimiento estratégico (planes de acción GEL e Institucional PETI),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
    <s v="SUBDIRECCIÓN DE SISTEMAS DE INFORMACIÓN DE TIERRAS"/>
    <x v="12"/>
    <s v="Definición y evolución de la arquitectura empresarial de TI que no responda a las necesidades de la entidad"/>
    <s v="Pérdida Reputacional"/>
    <s v="Posibilidad de pérdida reputacional en la imagen institucional para los usuarios dado el incumplimiento en la misión y visión, afectando la prestación de los servicios debido a un diagnóstico equivocado e incompleto de las necesidades de la entidad y su entorno"/>
    <d v="2022-05-20T00:00:00"/>
    <s v="ESTRATÉGICOS"/>
    <s v="Ejecución y administración de procesos"/>
    <n v="2080"/>
    <s v="Alta"/>
    <n v="0.8"/>
    <s v="     El riesgo afecta la imagen de la entidad con algunos usuarios de relevancia frente al logro de los objetivos"/>
    <s v="Moderado"/>
    <n v="0.6"/>
    <s v="Alto"/>
    <s v="Reducir"/>
    <s v="C 13.2"/>
    <s v="SUBDIRECCIÓN SISTEMAS INFORMACIÓN DE TIERRAS"/>
    <s v="Subdirección Sistemas Información de Tierras Realiza seguimiento y mantenimiento de la arquitectura empresarial a través de informes de seguimiento a los ejercicios de arquitectura empresarial de TI adelantados en la entidad Verificando que se hayan aplicado los lineamientos establecidos por el MINTIC para el desarrollo de la arquitectura de TI "/>
    <x v="2"/>
    <s v="Impacto"/>
    <s v="Manual"/>
    <s v="30%"/>
    <s v="Documentado"/>
    <s v="Continua"/>
    <s v="Con registro"/>
    <n v="0.48"/>
    <s v="Media"/>
    <n v="0.42"/>
    <s v="Moderado"/>
    <s v="Moderado"/>
    <s v="Reducir"/>
    <s v="P 13.2"/>
    <n v="0"/>
    <s v=""/>
    <n v="0"/>
    <n v="0"/>
    <n v="0"/>
    <m/>
    <n v="0"/>
    <n v="0"/>
    <n v="0"/>
    <n v="0"/>
    <n v="0"/>
    <n v="0"/>
    <e v="#DIV/0!"/>
    <e v="#DIV/0!"/>
    <n v="0"/>
    <n v="0"/>
    <n v="0"/>
    <n v="0"/>
    <e v="#DIV/0!"/>
    <n v="1"/>
  </r>
  <r>
    <x v="2"/>
    <x v="3"/>
    <s v="Desde el entendimiento estratégico (planes de acción GEL e Institucional PETI),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
    <s v="SUBDIRECCIÓN DE SISTEMAS DE INFORMACIÓN DE TIERRAS"/>
    <x v="12"/>
    <s v="Definición y evolución de la arquitectura empresarial de TI que no responda a las necesidades de la entidad"/>
    <s v="Pérdida Reputacional"/>
    <s v="Posibilidad de pérdida reputacional en la imagen institucional para los usuarios dado el incumplimiento en la misión y visión, afectando la prestación de los servicios debido a un diagnóstico equivocado e incompleto de las necesidades de la entidad y su entorno"/>
    <d v="2022-05-20T00:00:00"/>
    <s v="ESTRATÉGICOS"/>
    <s v="Ejecución y administración de procesos"/>
    <m/>
    <s v=""/>
    <s v=""/>
    <m/>
    <s v=""/>
    <s v=""/>
    <s v=""/>
    <e v="#N/A"/>
    <s v="C 13.3"/>
    <s v="SUBDIRECCIÓN SISTEMAS INFORMACIÓN DE TIERRAS"/>
    <s v="Subdirección Sistemas Información de Tierras Actualiza la estrategia de TI de la Entidad a través de la actualización del PETI Ajustando la Arquitectura objetivo (TO-BE) de los dominios que no cumplieron con las necesidades de la entidad "/>
    <x v="1"/>
    <s v="Impacto"/>
    <s v="Manual"/>
    <s v="25%"/>
    <s v="Documentado"/>
    <s v="Continua"/>
    <s v="Con registro"/>
    <n v="0"/>
    <s v=""/>
    <n v="0"/>
    <s v=""/>
    <s v=""/>
    <m/>
    <s v="P 13.3"/>
    <n v="0"/>
    <s v=""/>
    <n v="0"/>
    <n v="0"/>
    <n v="0"/>
    <m/>
    <n v="0"/>
    <n v="0"/>
    <n v="0"/>
    <n v="0"/>
    <n v="0"/>
    <n v="0"/>
    <e v="#DIV/0!"/>
    <e v="#DIV/0!"/>
    <n v="0"/>
    <n v="0"/>
    <n v="0"/>
    <n v="0"/>
    <e v="#DIV/0!"/>
    <n v="1"/>
  </r>
  <r>
    <x v="2"/>
    <x v="3"/>
    <s v="Desde el entendimiento estratégico (planes de acción GEL e Institucional PETI),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
    <s v="SUBDIRECCIÓN DE SISTEMAS DE INFORMACIÓN DE TIERRAS"/>
    <x v="13"/>
    <s v="Incumplimiento en la implementación del Modelo de Seguridad y Privacidad  de la información de la estrategia de Gobierno Digital"/>
    <s v="Pérdida Reputacional"/>
    <s v="Posibilidad de pérdida reputacional en la imagen institucional debido a la inadecuada priorización de las tareas necesarias para planificar e implementar el componente de seguridad digital de la estrategia de gobierno digital"/>
    <d v="2022-05-20T00:00:00"/>
    <s v="ESTRATÉGICOS"/>
    <s v="Ejecución y administración de procesos"/>
    <n v="8760"/>
    <s v="Muy Alta"/>
    <n v="1"/>
    <s v="     El riesgo afecta la imagen de  la entidad con efecto publicitario sostenido a nivel de sector administrativo, nivel departamental o municipal"/>
    <s v="Mayor"/>
    <n v="0.8"/>
    <s v="Alto"/>
    <s v="Reducir"/>
    <s v="C 14.1"/>
    <s v="SUBDIRECCIÓN SISTEMAS INFORMACIÓN DE TIERRAS"/>
    <s v="Subdirección Sistemas Información de Tierras Verifica el cumplimiento de las Políticas de Seguridad y Privacidad INTI-Política-001 POLÍTICA GENERAL DE SEGURIDAD DE LA INFORMACIÓN, TRATAMIENTO Y PROTECCIÓN DE DATOS PERSONALES, Numeral 5,3 a través del informe de verificación anual  mediante el autodiagnóstico del MSPI dispuesto por MINTIC "/>
    <x v="2"/>
    <s v="Impacto"/>
    <s v="Manual"/>
    <s v="30%"/>
    <s v="Documentado"/>
    <s v="Continua"/>
    <s v="Con registro"/>
    <n v="1"/>
    <s v="Muy Alta"/>
    <n v="0.56000000000000005"/>
    <s v="Moderado"/>
    <s v="Alto"/>
    <s v="Reducir"/>
    <s v="P 14.1"/>
    <s v="Informe de Avance implementación  modelo de seguridad y privacidad de la Información "/>
    <s v="SUBDIRECCIÓN DE SISTEMAS DE INFORMACIÓN DE TIERRAS"/>
    <s v="Informe de avance MSPI"/>
    <n v="1"/>
    <n v="0"/>
    <n v="0"/>
    <s v="En curso"/>
    <n v="0"/>
    <n v="0"/>
    <n v="0"/>
    <n v="0"/>
    <n v="0"/>
    <e v="#DIV/0!"/>
    <e v="#DIV/0!"/>
    <n v="0"/>
    <n v="0"/>
    <n v="0"/>
    <n v="0"/>
    <e v="#DIV/0!"/>
    <n v="1"/>
  </r>
  <r>
    <x v="2"/>
    <x v="3"/>
    <s v="Desde el entendimiento estratégico (planes de acción GEL e Institucional PETI),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
    <s v="SUBDIRECCIÓN DE SISTEMAS DE INFORMACIÓN DE TIERRAS"/>
    <x v="13"/>
    <s v="Incumplimiento en la implementación del Modelo de Seguridad y Privacidad  de la información de la estrategia de Gobierno Digital"/>
    <s v="Pérdida Reputacional"/>
    <s v="Posibilidad de pérdida reputacional en la imagen institucional debido a la inadecuada priorización de las tareas necesarias para planificar e implementar el componente de seguridad digital de la estrategia de gobierno digital"/>
    <d v="2022-05-20T00:00:00"/>
    <s v="ESTRATÉGICOS"/>
    <s v="Ejecución y administración de procesos"/>
    <m/>
    <s v=""/>
    <s v=""/>
    <m/>
    <s v=""/>
    <s v=""/>
    <s v=""/>
    <e v="#N/A"/>
    <s v="C 14.2"/>
    <s v="SUBDIRECCIÓN SISTEMAS INFORMACIÓN DE TIERRAS"/>
    <s v="Subdirección Sistemas Información de Tierras Actualiza el proceso de implementación del MSPI  a través del cronograma establecido para la actualización del modelo de Seguridad y Privacidad de la Información Teniendo en cuentas las prioridades identificadas con las áreas impactadas"/>
    <x v="1"/>
    <s v="Impacto"/>
    <s v="Manual"/>
    <s v="25%"/>
    <s v="Sin documentar"/>
    <s v="Continua"/>
    <s v="Con registro"/>
    <n v="0"/>
    <s v=""/>
    <n v="0"/>
    <s v=""/>
    <s v=""/>
    <m/>
    <s v="P 14.2"/>
    <s v="Actualización del INTI P004 Gobierno TIC"/>
    <s v="SUBDIRECCIÓN DE SISTEMAS DE INFORMACIÓN DE TIERRAS"/>
    <s v="INTI P004 Gobierno TIC actualizado"/>
    <n v="1"/>
    <n v="0"/>
    <n v="0"/>
    <s v="En curso"/>
    <n v="0"/>
    <n v="0"/>
    <n v="0"/>
    <n v="0"/>
    <n v="0"/>
    <e v="#DIV/0!"/>
    <e v="#DIV/0!"/>
    <n v="0"/>
    <n v="0"/>
    <n v="0"/>
    <n v="0"/>
    <e v="#DIV/0!"/>
    <n v="1"/>
  </r>
  <r>
    <x v="3"/>
    <x v="4"/>
    <s v="Inicia con la recepción del rezago documental y finaliza con la identificación y respuesta de las Peticiones, Quejas, Reclamos, Denuncias y Felicitaciones que recibe la Agencia Nacional de Tierras"/>
    <s v="DIRECCIÓN DE GESTIÓN DEL ORDENAMIENTO SOCIAL DE LA PROPIEDAD"/>
    <x v="14"/>
    <s v="Programar municipios que posteriormente presenten limitantes para su intervención"/>
    <s v="Afectación Económica o presupuestal"/>
    <s v="Posibilidad de afectación económica en los sobrecostos de la operación debido a las Inconsistencias de la información considerada para la programación de los municipios frente a la situación real del territorio"/>
    <d v="2022-05-20T00:00:00"/>
    <s v="OPERATIVOS"/>
    <s v="Ejecución y administración de procesos"/>
    <n v="1"/>
    <s v="Muy Baja"/>
    <n v="0.2"/>
    <s v="Desde los 500 SMLMV"/>
    <s v="Catastrófico"/>
    <n v="1"/>
    <s v="Extremo"/>
    <s v="Reducir"/>
    <s v="C 15.1"/>
    <s v="DIRECCIÓN DE GESTIÓN DEL ORDENAMIENTO SOCIAL DE LA PROPIEDAD"/>
    <s v="Dirección de Gestión del Ordenamiento Social de la Propiedad Aprueba el POSPR operativo a través de la resolución de aprobación de POSPR Determinando la viabilidad de la implementación del POSPR, bajo el modelo de gestión por oferta y se comunica a las dependencias misionales respectivas y entes territoriales para su conocimiento"/>
    <x v="0"/>
    <s v="Probabilidad"/>
    <s v="Manual"/>
    <s v="40%"/>
    <s v="Documentado"/>
    <s v="Continua"/>
    <s v="Con registro"/>
    <n v="0.12"/>
    <s v="Muy Baja"/>
    <n v="1"/>
    <s v="Catastrófico"/>
    <s v="Extremo"/>
    <s v="Reducir"/>
    <s v="P 15.1"/>
    <s v="Validar el Plan de Ordenamiento Social de la Propiedad Rural POSPR Operativo con las subdirecciones de oferta previo a su aprobación y viabilización"/>
    <s v="SUBDIRECCIÓN DE PLANEACIÓN OPERATIVA"/>
    <s v="Correos de las áreas misionales con el plan validado"/>
    <n v="1"/>
    <n v="1"/>
    <n v="1"/>
    <s v="Finalizo"/>
    <s v="https://agenciadetierras.sharepoint.com/:f:/s/MapadeRiesgosdeGestionANT/EjpSV2zf76dHksfgZYFxHO0BztjArH-mjNtSogs6O4HJvg?e=V6keEp"/>
    <s v="Como avance de producto, se cuenta con las validaciones de los POSPR operativos de Santander de Quilichao, Sardinata y Puerto Rico con las subdirecciones de oferta antes de que estos cuenten con su aprobación y viabilización. Soportes: Correos de las áreas misionales con el plan validado"/>
    <n v="0"/>
    <n v="0"/>
    <n v="0"/>
    <e v="#DIV/0!"/>
    <e v="#DIV/0!"/>
    <n v="0"/>
    <n v="0"/>
    <n v="0"/>
    <n v="0"/>
    <e v="#DIV/0!"/>
    <n v="1"/>
  </r>
  <r>
    <x v="3"/>
    <x v="4"/>
    <s v="Inicia con la recepción del rezago documental y finaliza con la identificación y respuesta de las Peticiones, Quejas, Reclamos, Denuncias y Felicitaciones que recibe la Agencia Nacional de Tierras"/>
    <s v="DIRECCIÓN DE GESTIÓN DEL ORDENAMIENTO SOCIAL DE LA PROPIEDAD"/>
    <x v="14"/>
    <s v="Programar municipios que posteriormente presenten limitantes para su intervención"/>
    <s v="Afectación Económica o presupuestal"/>
    <s v="Posibilidad de afectación económica en los sobrecostos de la operación debido a las Inconsistencias de la información considerada para la programación de los municipios frente a la situación real del territorio"/>
    <d v="2022-05-20T00:00:00"/>
    <s v="OPERATIVOS"/>
    <s v="Ejecución y administración de procesos"/>
    <m/>
    <s v=""/>
    <s v=""/>
    <m/>
    <s v=""/>
    <s v=""/>
    <s v=""/>
    <e v="#N/A"/>
    <s v="C 15.2"/>
    <s v="DIRECCIÓN DE GESTIÓN DEL ORDENAMIENTO SOCIAL DE LA PROPIEDAD"/>
    <s v="Dirección de Gestión del Ordenamiento Social de la Propiedad Determinan la necesidad de suspender o desprogramar la intervención en el municipio A través del Acta de la Mesa de Ordenamiento de la ANT Donde se revisa la  proposición realizada por la DGOSP, definiendo que acción se toma con relación a la desprogramación o suspensión"/>
    <x v="1"/>
    <s v="Impacto"/>
    <s v="Manual"/>
    <s v="25%"/>
    <s v="Documentado"/>
    <s v="Continua"/>
    <s v="Con registro"/>
    <n v="0"/>
    <s v=""/>
    <n v="0"/>
    <s v=""/>
    <s v=""/>
    <m/>
    <s v="P 15.2"/>
    <n v="0"/>
    <s v=""/>
    <n v="0"/>
    <n v="0"/>
    <n v="0"/>
    <m/>
    <n v="0"/>
    <n v="0"/>
    <n v="0"/>
    <n v="0"/>
    <n v="0"/>
    <n v="0"/>
    <e v="#DIV/0!"/>
    <e v="#DIV/0!"/>
    <n v="0"/>
    <n v="0"/>
    <n v="0"/>
    <n v="0"/>
    <e v="#DIV/0!"/>
    <n v="1"/>
  </r>
  <r>
    <x v="3"/>
    <x v="4"/>
    <s v="Inicia con la recepción del rezago documental y finaliza con la identificación y respuesta de las Peticiones, Quejas, Reclamos, Denuncias y Felicitaciones que recibe la Agencia Nacional de Tierras"/>
    <s v="SECRETARÍA GENERAL"/>
    <x v="15"/>
    <s v="Respuesta inoportuna a las PQRSD"/>
    <s v="Pérdida Reputacional"/>
    <s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
    <d v="2022-05-20T00:00:00"/>
    <s v="DE CUMPLIMIENTO"/>
    <s v="Usuarios, productos y prácticas"/>
    <n v="156000"/>
    <s v="Muy Alta"/>
    <n v="1"/>
    <s v="     El riesgo afecta la imagen de la entidad a nivel nacional, con efecto publicitarios sostenible a nivel país"/>
    <s v="Catastrófico"/>
    <n v="1"/>
    <s v="Extremo"/>
    <s v="Reducir"/>
    <s v="C 16.1"/>
    <s v="SECRETARÍA GENERAL"/>
    <s v="Secretaría General Realiza seguimiento a la gestión y respuestas a las PQRSD a través de correos electrónicos de seguimiento informando sobre el estado de gestión de las PQRSD a cada dependencia. "/>
    <x v="2"/>
    <s v="Impacto"/>
    <s v="Manual"/>
    <s v="30%"/>
    <s v="Documentado"/>
    <s v="Continua"/>
    <s v="Con registro"/>
    <n v="1"/>
    <s v="Muy Alta"/>
    <n v="0.7"/>
    <s v="Mayor"/>
    <s v="Alto"/>
    <s v="Reducir"/>
    <s v="P 16.1"/>
    <s v="Realizar el seguimiento a las PQRSD recibidas por la ANT de manera mensual."/>
    <s v="SECRETARÍA GENERAL"/>
    <s v="Matriz de seguimiento de PQRSD"/>
    <n v="11"/>
    <n v="9"/>
    <n v="1"/>
    <s v="Finalizo"/>
    <s v="Matriz de seguimiento a las PQRS 25072022_x000a_https://agenciadetierras.sharepoint.com/:f:/s/MapadeRiesgosdeGestionANT/EoDxXQm7GU5JlUMKiea3xSkBuryAwk_uKFSmPElZjmFKvA?e=jFimR4_x000a__x000a_Matriz de seguimiento a las PQRS 31082022_x000a_https://agenciadetierras.sharepoint.com/:f:/s/MapadeRiesgosdeGestionANT/EuDeGMzQPxlJvzBXygdGiSQBjFqWXURFeBMzSEqTtne8pg?e=SzkXwc_x000a__x000a_Matriz de seguimiento a las PQRS 20092022_x000a_https://agenciadetierras.sharepoint.com/:f:/s/MapadeRiesgosdeGestionANT/EoIGDeXMuw9KgsmXFkRWchcBniu1E-4h95iXZyas58zytw?e=PO3RH7"/>
    <s v="La Secretaría General realiza el seguimiento al estado de las PQRS vía correo electrónico, notificando a los jefes y supervisores sobre los radicados pendientes por gestión. "/>
    <n v="0"/>
    <n v="0"/>
    <n v="0"/>
    <e v="#DIV/0!"/>
    <e v="#DIV/0!"/>
    <n v="0"/>
    <n v="0"/>
    <n v="0"/>
    <n v="0"/>
    <e v="#DIV/0!"/>
    <n v="1"/>
  </r>
  <r>
    <x v="3"/>
    <x v="4"/>
    <s v="Inicia con la recepción del rezago documental y finaliza con la identificación y respuesta de las Peticiones, Quejas, Reclamos, Denuncias y Felicitaciones que recibe la Agencia Nacional de Tierras"/>
    <s v="SECRETARÍA GENERAL"/>
    <x v="15"/>
    <s v="Respuesta inoportuna a las PQRSD"/>
    <s v="Pérdida Reputacional"/>
    <s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
    <d v="2022-05-20T00:00:00"/>
    <s v="DE CUMPLIMIENTO"/>
    <s v="Usuarios, productos y prácticas"/>
    <n v="156000"/>
    <s v="Muy Alta"/>
    <n v="1"/>
    <s v="     El riesgo afecta la imagen de la entidad a nivel nacional, con efecto publicitarios sostenible a nivel país"/>
    <s v="Catastrófico"/>
    <n v="1"/>
    <s v="Extremo"/>
    <s v="Reducir"/>
    <s v="C 16.2"/>
    <s v="SECRETARÍA GENERAL"/>
    <s v="Secretaría General Valida la ejecución del plan de atención de las PQRSD a través de reporte de ORFEO  donde se evidencia la implementación del plan de atención generado por las dependencias de las PQRSD rezagadas"/>
    <x v="2"/>
    <s v="Impacto"/>
    <s v="Manual"/>
    <s v="30%"/>
    <s v="Sin documentar"/>
    <s v="Continua"/>
    <s v="Con registro"/>
    <n v="1"/>
    <s v="Muy Alta"/>
    <n v="0.49"/>
    <s v="Moderado"/>
    <s v="Alto"/>
    <s v="Reducir"/>
    <s v="P 16.2"/>
    <n v="0"/>
    <s v=""/>
    <n v="0"/>
    <n v="0"/>
    <n v="0"/>
    <m/>
    <n v="0"/>
    <n v="0"/>
    <n v="0"/>
    <n v="0"/>
    <n v="0"/>
    <n v="0"/>
    <e v="#DIV/0!"/>
    <e v="#DIV/0!"/>
    <n v="0"/>
    <n v="0"/>
    <n v="0"/>
    <n v="0"/>
    <e v="#DIV/0!"/>
    <n v="1"/>
  </r>
  <r>
    <x v="3"/>
    <x v="4"/>
    <s v="Inicia con la recepción del rezago documental y finaliza con la identificación y respuesta de las Peticiones, Quejas, Reclamos, Denuncias y Felicitaciones que recibe la Agencia Nacional de Tierras"/>
    <s v="SECRETARÍA GENERAL"/>
    <x v="15"/>
    <s v="Respuesta inoportuna a las PQRSD"/>
    <s v="Pérdida Reputacional"/>
    <s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
    <d v="2022-05-20T00:00:00"/>
    <s v="DE CUMPLIMIENTO"/>
    <s v="Usuarios, productos y prácticas"/>
    <n v="156000"/>
    <s v="Muy Alta"/>
    <n v="1"/>
    <s v="     El riesgo afecta la imagen de la entidad a nivel nacional, con efecto publicitarios sostenible a nivel país"/>
    <s v="Catastrófico"/>
    <n v="1"/>
    <s v="Extremo"/>
    <s v="Reducir"/>
    <s v="C 16.3"/>
    <s v="SECRETARÍA GENERAL"/>
    <s v="Secretaría General Solicita la elaboración de un plan de atención de las PQRSD pendientes de gestión a través de un correo electrónico  donde la dependencia genera una estrategia oportuna para la PQRSD rezagadas"/>
    <x v="1"/>
    <s v="Impacto"/>
    <s v="Manual"/>
    <s v="25%"/>
    <s v="Sin documentar"/>
    <s v="Continua"/>
    <s v="Con registro"/>
    <n v="0"/>
    <s v=""/>
    <n v="0"/>
    <s v=""/>
    <s v=""/>
    <m/>
    <s v="P 16.3"/>
    <n v="0"/>
    <s v=""/>
    <n v="0"/>
    <n v="0"/>
    <n v="0"/>
    <m/>
    <n v="0"/>
    <n v="0"/>
    <n v="0"/>
    <n v="0"/>
    <n v="0"/>
    <n v="0"/>
    <e v="#DIV/0!"/>
    <e v="#DIV/0!"/>
    <n v="0"/>
    <n v="0"/>
    <n v="0"/>
    <n v="0"/>
    <e v="#DIV/0!"/>
    <n v="1"/>
  </r>
  <r>
    <x v="4"/>
    <x v="5"/>
    <s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
    <s v="SUBDIRECCIÓN DE SISTEMAS DE INFORMACIÓN DE TIERRAS"/>
    <x v="16"/>
    <s v="Expedir Acto administrativo que resuelve solicitud de inclusión en el RESO, sin la completitud del análisis dentro del proceso de valoración para determinar el cumplimiento de requisitos mínimos (omisión de validaciones en bases de datos/soportes documentales) "/>
    <s v="Pérdida Reputacional"/>
    <s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
    <d v="2022-05-20T00:00:00"/>
    <s v="OPERATIVOS"/>
    <s v="Ejecución y administración de procesos"/>
    <n v="10000"/>
    <s v="Muy Alta"/>
    <n v="1"/>
    <s v="     El riesgo afecta la imagen de la entidad a nivel nacional, con efecto publicitarios sostenible a nivel país"/>
    <s v="Catastrófico"/>
    <n v="1"/>
    <s v="Extremo"/>
    <s v="Reducir"/>
    <s v="C 17.1"/>
    <s v="SUBDIRECCIÓN SISTEMAS INFORMACIÓN DE TIERRAS"/>
    <s v="Subdirección Sistemas Información de Tierras revisa el cumplimiento de calidad de los actos administrativos según lo establecido por RESO a través de Matrices y consolidados de verificación de calidad mediante el análisis de la información suministrada por el solicitante en el formulario FISO, al igual que la documentación adjunta, de acuerdo con los requerimientos establecidos en el Decreto 902 y la Resolución 740 de 2017 y las demás que la modifican, adicionan y o derogan"/>
    <x v="0"/>
    <s v="Probabilidad"/>
    <s v="Manual"/>
    <s v="40%"/>
    <s v="Documentado"/>
    <s v="Continua"/>
    <s v="Con registro"/>
    <n v="0.6"/>
    <s v="Media"/>
    <n v="1"/>
    <s v="Catastrófico"/>
    <s v="Extremo"/>
    <s v="Reducir"/>
    <s v="P 17.1"/>
    <s v="Revisión de calidad Actos Administrativos proyectados para dar visto bueno o rechazar solicitando ajustes"/>
    <s v="SUBDIRECCIÓN DE SISTEMAS DE INFORMACIÓN DE TIERRAS"/>
    <s v=" Matrices de calidad de las proyecciones de valoración"/>
    <n v="4"/>
    <n v="5"/>
    <n v="1"/>
    <s v="Finalizo"/>
    <s v="https://agenciadetierras.sharepoint.com/:f:/s/MapadeRiesgosdeGestionANT/Enj4_qh_k2JHlDm5Q4tn55IBL2x1SqaG7bQFS5ny-uF1fg?e=BhD79N"/>
    <s v="Como avance de producto, para el mes de septiembre se realiza proceso de calidad al 30% de los Actos Administrativos generados por cada valorador, en las evidencias se visualiza la aplicación de estos controles"/>
    <n v="0"/>
    <n v="0"/>
    <n v="0"/>
    <e v="#DIV/0!"/>
    <e v="#DIV/0!"/>
    <n v="0"/>
    <n v="0"/>
    <n v="0"/>
    <n v="0"/>
    <e v="#DIV/0!"/>
    <n v="1"/>
  </r>
  <r>
    <x v="4"/>
    <x v="5"/>
    <s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
    <s v="SUBDIRECCIÓN DE SISTEMAS DE INFORMACIÓN DE TIERRAS"/>
    <x v="16"/>
    <s v="Expedir Acto administrativo que resuelve solicitud de inclusión en el RESO, sin la completitud del análisis dentro del proceso de valoración para determinar el cumplimiento de requisitos mínimos (omisión de validaciones en bases de datos/soportes documentales) "/>
    <s v="Pérdida Reputacional"/>
    <s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
    <d v="2022-05-20T00:00:00"/>
    <s v="OPERATIVOS"/>
    <s v="Ejecución y administración de procesos"/>
    <m/>
    <s v=""/>
    <s v=""/>
    <m/>
    <s v=""/>
    <s v=""/>
    <s v=""/>
    <e v="#N/A"/>
    <s v="C 17.2"/>
    <s v="SUBDIRECCIÓN SISTEMAS INFORMACIÓN DE TIERRAS"/>
    <s v="Subdirección Sistemas Información de Tierras resuelve el recurso de reposición modificando o confirmando la decisión de la solicitud de inclusión en el RESO a través de un acto administrativo mediante un análisis de las objeciones, la revisión de la consistencia de los soportes y argumentos que se utilizaron para tomar la decisión inicial "/>
    <x v="1"/>
    <s v="Impacto"/>
    <s v="Manual"/>
    <s v="25%"/>
    <s v="Sin documentar"/>
    <s v="Continua"/>
    <s v="Con registro"/>
    <n v="0"/>
    <s v=""/>
    <n v="0"/>
    <s v=""/>
    <s v=""/>
    <m/>
    <s v="P 17.2"/>
    <s v="Capacitaciones al equipo RESO de la SSIT"/>
    <s v="SUBDIRECCIÓN DE SISTEMAS DE INFORMACIÓN DE TIERRAS"/>
    <s v="Listas de asistencias a las capacitaciones"/>
    <n v="3"/>
    <n v="2"/>
    <n v="1"/>
    <s v="Finalizo"/>
    <s v="https://agenciadetierras.sharepoint.com/:f:/s/MapadeRiesgosdeGestionANT/Ek-DY2kig09IteJaRmQ1fyMBaB7ZRXDYnoaCOPGPxde5Mw?e=AAAwvj"/>
    <s v="Como avance de producto, se adjuntan las listas de asistencia de las capacitaciones realizadas en el mes de agosto a los contratistas que ingresaron al equipo RESO."/>
    <n v="0"/>
    <n v="0"/>
    <n v="0"/>
    <e v="#DIV/0!"/>
    <e v="#DIV/0!"/>
    <n v="0"/>
    <n v="0"/>
    <n v="0"/>
    <n v="0"/>
    <e v="#DIV/0!"/>
    <n v="1"/>
  </r>
  <r>
    <x v="4"/>
    <x v="5"/>
    <s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
    <s v="SUBDIRECCIÓN DE PLANEACIÓN OPERATIVA"/>
    <x v="17"/>
    <s v="Incumplimiento en la formulación e implementación de los POSPR en los municipios programados por razones técnicas y operativas"/>
    <s v="Afectación Económica o presupuestal"/>
    <s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
    <d v="2022-05-20T00:00:00"/>
    <s v="OPERATIVOS"/>
    <s v="Ejecución y administración de procesos"/>
    <n v="18"/>
    <s v="Baja"/>
    <n v="0.4"/>
    <s v="Desde los 500 SMLMV"/>
    <s v="Catastrófico"/>
    <n v="1"/>
    <s v="Extremo"/>
    <s v="Reducir"/>
    <s v="C 18.1"/>
    <s v="SUBDIRECCIÓN DE PLANEACIÓN OPERATIVA"/>
    <s v="Subdirección de Planeación Operativa Realiza monitoreo y seguimiento a la formulación, implementación y consolidación de los POSPR A través de reportes de seguimiento donde se evidencia la ejecución de las actividades y productos a desarrollar en el marco de la ruta metodológica para la formulación, implementación y consolidación de los Planes de Ordenamiento Social de la Propiedad Rural - POSPR"/>
    <x v="0"/>
    <s v="Probabilidad"/>
    <s v="Manual"/>
    <s v="40%"/>
    <s v="Documentado"/>
    <s v="Continua"/>
    <s v="Con registro"/>
    <n v="0.24"/>
    <s v="Baja"/>
    <n v="1"/>
    <s v="Catastrófico"/>
    <s v="Extremo"/>
    <s v="Reducir"/>
    <s v="P 18.1"/>
    <s v="Realizar mesas técnicas operativas de seguimiento la Formulación e Implementación de Planes"/>
    <s v="SUBDIRECCIÓN DE PLANEACIÓN OPERATIVA"/>
    <s v="Actas de las mesas técnicas con convenios y/o socios estratégicos"/>
    <n v="3"/>
    <n v="2"/>
    <n v="1"/>
    <s v="Finalizo"/>
    <s v="https://agenciadetierras.sharepoint.com/:f:/s/MapadeRiesgosdeGestionANT/Equ_xwBLqfJAriaSMErrOTsBxM9XHgd8APTlrIQ4NomWrg?e=0W8Vwg"/>
    <s v="Como avance de producto, para el cumplimiento a las actividades se adjuntan actas de comité operativo:_x000a_PNUD: 2 actas abril y mayo firmadas_x000a_USAID:4 mes de febrero, marzo, abril y mayo  estas actas están en proceso de firmas._x000a_2 actas FAO 1410: abril-mayo y junio actas firmadas"/>
    <n v="0"/>
    <n v="0"/>
    <n v="0"/>
    <e v="#DIV/0!"/>
    <e v="#DIV/0!"/>
    <n v="0"/>
    <n v="0"/>
    <n v="0"/>
    <n v="0"/>
    <e v="#DIV/0!"/>
    <n v="1"/>
  </r>
  <r>
    <x v="4"/>
    <x v="5"/>
    <s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
    <s v="SUBDIRECCIÓN DE PLANEACIÓN OPERATIVA"/>
    <x v="17"/>
    <s v="Incumplimiento en la formulación e implementación de los POSPR en los municipios programados por razones técnicas y operativas"/>
    <s v="Afectación Económica o presupuestal"/>
    <s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
    <d v="2022-05-20T00:00:00"/>
    <s v="OPERATIVOS"/>
    <s v="Ejecución y administración de procesos"/>
    <m/>
    <s v=""/>
    <s v=""/>
    <m/>
    <s v=""/>
    <s v=""/>
    <s v=""/>
    <e v="#N/A"/>
    <s v="C 18.2"/>
    <s v="SUBDIRECCIÓN DE PLANEACIÓN OPERATIVA"/>
    <s v="Subdirección de Planeación Operativa Actualiza Cronogramas de Operación en el municipio programado para el ajuste del desarrollo de la operación A través de actas de Comités Técnicos Operativos o de mesas técnicas  Mediante la revisión de las desviaciones en la elaboración y entrega de productos, proponiendo acciones de mejora para la corrección de estas"/>
    <x v="1"/>
    <s v="Impacto"/>
    <s v="Manual"/>
    <s v="25%"/>
    <s v="Documentado"/>
    <s v="Continua"/>
    <s v="Con registro"/>
    <n v="0"/>
    <s v=""/>
    <n v="0"/>
    <s v=""/>
    <s v=""/>
    <m/>
    <s v="P 18.2"/>
    <n v="0"/>
    <s v=""/>
    <n v="0"/>
    <n v="0"/>
    <n v="0"/>
    <m/>
    <n v="0"/>
    <n v="0"/>
    <n v="0"/>
    <n v="0"/>
    <n v="0"/>
    <n v="0"/>
    <e v="#DIV/0!"/>
    <e v="#DIV/0!"/>
    <n v="0"/>
    <n v="0"/>
    <n v="0"/>
    <n v="0"/>
    <e v="#DIV/0!"/>
    <n v="1"/>
  </r>
  <r>
    <x v="4"/>
    <x v="5"/>
    <s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
    <s v="SUBDIRECCIÓN DE PLANEACIÓN OPERATIVA"/>
    <x v="18"/>
    <s v="Retrasos o suspensión en la formulación e implementación de POSPR en los municipios programados por condiciones de seguridad adversas a la operación"/>
    <s v="Afectación Económica o presupuestal"/>
    <s v="Posibilidad de afectación económica en sobrecostos de operación debido a las situaciones de orden público sobrevinientes, que impidan desarrollar las actividades operativas en la formulación e implementación de POSPR en los municipios programados"/>
    <d v="2022-05-20T00:00:00"/>
    <s v="OPERATIVOS"/>
    <s v="Daños a activos fijos/ eventos externos"/>
    <n v="18"/>
    <s v="Baja"/>
    <n v="0.4"/>
    <s v="Desde los 500 SMLMV"/>
    <s v="Catastrófico"/>
    <n v="1"/>
    <s v="Extremo"/>
    <s v="Reducir"/>
    <s v="C 19.1"/>
    <s v="SUBDIRECCIÓN DE PLANEACIÓN OPERATIVA"/>
    <s v="Subdirección de Planeación Operativa Realiza análisis de condiciones de riesgo en asuntos de seguridad  en el marco de la ruta de Formulación e Implementación del POSPR A través de actas de reuniones e  informes en materia de seguridad  mediante el análisis de variables de condiciones de seguridad y reuniones de articulación con autoridades del sector defensa "/>
    <x v="0"/>
    <s v="Probabilidad"/>
    <s v="Manual"/>
    <s v="40%"/>
    <s v="Documentado"/>
    <s v="Continua"/>
    <s v="Con registro"/>
    <n v="0.24"/>
    <s v="Baja"/>
    <n v="1"/>
    <s v="Catastrófico"/>
    <s v="Extremo"/>
    <s v="Reducir"/>
    <s v="P 19.1"/>
    <s v="Realizar reuniones de acercamiento institucional con las entidades con competencias en el temas de seguridad en los municipios programados"/>
    <s v="SUBDIRECCIÓN DE PLANEACIÓN OPERATIVA"/>
    <s v="Actas de reuniones o soportes de realización de estas"/>
    <n v="9"/>
    <n v="5"/>
    <n v="0.83333333333333337"/>
    <s v="En curso"/>
    <s v="https://agenciadetierras.sharepoint.com/:f:/s/MapadeRiesgosdeGestionANT/EkKTpNyv8m1OkXG1sD1VsJgB5TP60u7fHkIPxWO7yw7B-w?e=UnyHZe_x000a__x000a_https://agenciadetierras.sharepoint.com/:f:/s/MapadeRiesgosdeGestionANT/EhDGY9-ljS5HuBzAyx0fTwQB-m6BgFtCRJrRPCr_ToaQQw?e=eBpcAd_x000a__x000a_"/>
    <s v="&quot;Se realizaron las siguientes reuniones de acercamiento institucional con las entidades con competencias en el temas de seguridad en los municipios programados:_x000a_1. Reunión de articulación en asuntos de seguridad entre ANT-PNTP con el Comando del Departamento de Policía de Norte de Santander DENOR PONAL (1-07-22) para la intervención mediante POSPR en el municipio de Sardinata._x000a_2.Reunión ANT-PNUD-DÉCIMA PRIMERA BRIGADA (BR11)-BATALLÓN JUNIN (BIJUN) (27-07-22) con el fin de socializar las generalidades del OSP y validar las condiciones de seguridad para la intervención mediante POSPR - se presenta el avance de las actividades desarrolladas en la fase de implementación del POSPR en Guaranda. Se complementó el espacio con el comandante de DÉCIMA PRIMERA BRIGADA (BR11)-BATALLÓN JUNIN (BIJUN), unidades con responsabilidad operacional para el municipio de Guaranda._x000a_3.Reunión ANT-PNUD-COMANDO DE POLICÍA DEPARTAMENTAL DE SUCRE (DESUC) (27-07-22) con el fin de socializar las generalidades del OSP y validar las condiciones de seguridad para la intervención mediante POSPR - se presenta el avance de las actividades desarrolladas en la fase de implementación del POSPR en Guaranda. Se complementó el espacio con el comandante de LA POLICÍA DEPARTAMENTAL DE SUCRE (DESUC)._x000a_4.Reunión ANT-PNUD-PRIMERA DIVISIÓN (DIV01) SEGUNDA BRIGADA (BR02)BATALLÓN DE INFANTERÍA MECANIZADO No 5 (BICOR) BATALLÓN DE ALTA MONTAÑA No 6 (BAMRU) (28-07-22) con el fin de socializar las generalidades del OSP y validar las condiciones de seguridad para la intervención mediante POSPR - se presenta el avance de las actividades desarrolladas en la fase de implementación del POSPR en los municipio de Ciénaga y Aracataca. Se complementó el espacio con el comandante de la PRIMERA DIVISIÓN (DIV01) SEGUNDA BRIGADA (BR02)BATALLÓN DE INFANTERÍA MECANIZADO No 5 (BICOR) BATALLÓN DE ALTA MONTAÑA No 6 (BAMRU), unidades con responsabilidad operacional para los municipios de Ciénaga y Aracataca.&quot;&quot;&quot;_x000a__x000a_Como avance de producto, se realizaron las siguientes reuniones de acercamiento institucional con entidades con competencias en el temas de seguridad en los municipios programados:_x000a_1. Reunión de articulación en asuntos de seguridad entre la Agencia Nacional de Tierras ANT - El Programa Nuestra Tierra Próspera PNTP y El Batallón de Desminado e Ingenieros Anfibios BDIAN del Comando de Infantería de Marina y la Armada Nacional. (30.08.2022) se recibió la actualización del estado de avance y las proyecciones de las operaciones desminado humanitario que se desarrollan en el municipio de El Carmen de Bolívar con el objetivo de recibir insumos para el ajuste del esquema operativo de campo y la estructuración de la hoja de ruta conforme las consideraciones de la resolución de aprobación del POSPR para el Municipio. _x000a_Se esta reportando una reunión que se realizo en agosto ya que no se alcanzo a reportar el mes pasado"/>
    <n v="0"/>
    <n v="0"/>
    <n v="0"/>
    <e v="#DIV/0!"/>
    <e v="#DIV/0!"/>
    <n v="0"/>
    <n v="0"/>
    <n v="0"/>
    <n v="0"/>
    <e v="#DIV/0!"/>
    <n v="1"/>
  </r>
  <r>
    <x v="4"/>
    <x v="5"/>
    <s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
    <s v="SUBDIRECCIÓN DE PLANEACIÓN OPERATIVA"/>
    <x v="18"/>
    <s v="Retrasos o suspensión en la formulación e implementación de POSPR en los municipios programados por condiciones de seguridad adversas a la operación"/>
    <s v="Afectación Económica o presupuestal"/>
    <s v="Posibilidad de afectación económica en sobrecostos de operación debido a las situaciones de orden público sobrevinientes, que impidan desarrollar las actividades operativas en la formulación e implementación de POSPR en los municipios programados"/>
    <d v="2022-05-20T00:00:00"/>
    <s v="OPERATIVOS"/>
    <s v="Daños a activos fijos/ eventos externos"/>
    <n v="18"/>
    <s v="Baja"/>
    <n v="0.4"/>
    <s v="Desde los 500 SMLMV"/>
    <s v="Catastrófico"/>
    <n v="1"/>
    <s v="Extremo"/>
    <s v="Reducir"/>
    <s v="C 19.2"/>
    <s v="SUBDIRECCIÓN DE PLANEACIÓN OPERATIVA"/>
    <s v="Subdirección de Planeación Operativa Revisa que los POSPR operativos contengan el capitulo de las recomendaciones de viabilización para la implementación como insumo para la toma de decisiones a través del POSPR operativo  Mediante la revisión de este documento, el cual debe tener el capitulo No 4 &quot;recomendaciones para la implementación de POSPR&quot;"/>
    <x v="0"/>
    <s v="Probabilidad"/>
    <s v="Manual"/>
    <s v="40%"/>
    <s v="Documentado"/>
    <s v="Continua"/>
    <s v="Con registro"/>
    <n v="0.14399999999999999"/>
    <s v="Muy Baja"/>
    <n v="1"/>
    <s v="Catastrófico"/>
    <s v="Extremo"/>
    <s v="Reducir"/>
    <s v="P 19.2"/>
    <n v="0"/>
    <s v=""/>
    <n v="0"/>
    <n v="0"/>
    <n v="0"/>
    <m/>
    <n v="0"/>
    <n v="0"/>
    <n v="0"/>
    <n v="0"/>
    <n v="0"/>
    <n v="0"/>
    <e v="#DIV/0!"/>
    <e v="#DIV/0!"/>
    <n v="0"/>
    <n v="0"/>
    <n v="0"/>
    <n v="0"/>
    <e v="#DIV/0!"/>
    <n v="1"/>
  </r>
  <r>
    <x v="4"/>
    <x v="5"/>
    <s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
    <s v="SUBDIRECCIÓN DE PLANEACIÓN OPERATIVA"/>
    <x v="18"/>
    <s v="Retrasos o suspensión en la formulación e implementación de POSPR en los municipios programados por condiciones de seguridad adversas a la operación"/>
    <s v="Afectación Económica o presupuestal"/>
    <s v="Posibilidad de afectación económica en sobrecostos de operación debido a las situaciones de orden público sobrevinientes, que impidan desarrollar las actividades operativas en la formulación e implementación de POSPR en los municipios programados"/>
    <d v="2022-05-20T00:00:00"/>
    <s v="OPERATIVOS"/>
    <s v="Daños a activos fijos/ eventos externos"/>
    <m/>
    <s v=""/>
    <s v=""/>
    <m/>
    <s v=""/>
    <s v=""/>
    <s v=""/>
    <e v="#N/A"/>
    <s v="C 19.3"/>
    <s v="SUBDIRECCIÓN DE PLANEACIÓN OPERATIVA"/>
    <s v="Subdirección de Planeación Operativa Determinan la necesidad de suspender o desprogramar la intervención en el municipio A través del Acta de la Mesa de Ordenamiento de la ANT Donde se revisa la  proposición en condiciones de seguridad realizada por la DGOSP, definiendo que acción se toma con relación a la desprogramación o suspensión"/>
    <x v="1"/>
    <s v="Impacto"/>
    <s v="Manual"/>
    <s v="25%"/>
    <s v="Documentado"/>
    <s v="Continua"/>
    <s v="Con registro"/>
    <n v="0"/>
    <s v=""/>
    <n v="0"/>
    <s v=""/>
    <s v=""/>
    <m/>
    <s v="P 19.3"/>
    <n v="0"/>
    <s v=""/>
    <n v="0"/>
    <n v="0"/>
    <n v="0"/>
    <m/>
    <n v="0"/>
    <n v="0"/>
    <n v="0"/>
    <n v="0"/>
    <n v="0"/>
    <n v="0"/>
    <e v="#DIV/0!"/>
    <e v="#DIV/0!"/>
    <n v="0"/>
    <n v="0"/>
    <n v="0"/>
    <n v="0"/>
    <e v="#DIV/0!"/>
    <n v="1"/>
  </r>
  <r>
    <x v="4"/>
    <x v="5"/>
    <s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
    <s v="SUBDIRECCIÓN DE PLANEACIÓN OPERATIVA"/>
    <x v="19"/>
    <s v="Incumplimientos por parte de los socios estratégicos y/u operadores de catastro en la entrega de insumos / productos requeridos para la formulación e implementación de POSPR, en el marco de los convenios celebrados"/>
    <s v="Afectación Económica o presupuestal"/>
    <s v="Posibilidad de afectación económica por multa y sanción del ente regulador debido al inadecuado seguimiento a la ejecución en las actividades desarrolladas por socios estratégicos y/u operadores de catastro en la formulación e implementación de POSPR"/>
    <d v="2022-05-20T00:00:00"/>
    <s v="OPERATIVOS"/>
    <s v="Ejecución y administración de procesos"/>
    <n v="50"/>
    <s v="Media"/>
    <n v="0.6"/>
    <s v="Desde los 500 SMLMV"/>
    <s v="Catastrófico"/>
    <n v="1"/>
    <s v="Extremo"/>
    <s v="Reducir"/>
    <s v="C 20.1"/>
    <s v="SUBDIRECCIÓN DE PLANEACIÓN OPERATIVA"/>
    <s v="Subdirección de Planeación Operativa Realiza seguimiento al cumplimiento de los convenios por socios estratégicos y/ u operadores de catastro para la formulación e implementación de POSPR A través de informes de seguimiento y mesas técnicas operativas para el acompañamiento a socios estratégicos en la implementación de POSPR Mediante la revisión del avance de la información operativa y financiera frente a las metas pactadas de los convenios por socios estratégicos y/u operadores de catastro "/>
    <x v="2"/>
    <s v="Impacto"/>
    <s v="Manual"/>
    <s v="30%"/>
    <s v="Documentado"/>
    <s v="Continua"/>
    <s v="Con registro"/>
    <n v="0.6"/>
    <s v="Media"/>
    <n v="0.7"/>
    <s v="Mayor"/>
    <s v="Alto"/>
    <s v="Reducir"/>
    <s v="P 20.1"/>
    <s v="Elaborar informes de Monitoreo y Seguimiento de acompañamiento a los socios a la Formulación e Implementación"/>
    <s v="SUBDIRECCIÓN DE PLANEACIÓN OPERATIVA"/>
    <s v="Informes elaborados de Monitoreo y Seguimiento de acompañamiento a los socios a la Formulación e Implementación."/>
    <n v="4"/>
    <n v="2"/>
    <n v="1"/>
    <s v="Finalizo"/>
    <s v="https://agenciadetierras.sharepoint.com/:f:/s/MapadeRiesgosdeGestionANT/EvEr8ZEb_wdFlas9LfWwkCYBmcjuJN39p6idVjhWxQswJg?e=lMdNL8"/>
    <s v="Como avance de producto,  se adjunta en julio el informe de gestión trimestral  de seguimiento de los convenios con recursos para la implementación de la ruta de OSPR,  el cual se encuentra actualizado al segundo trimestre del año."/>
    <n v="0"/>
    <n v="0"/>
    <n v="0"/>
    <e v="#DIV/0!"/>
    <e v="#DIV/0!"/>
    <n v="0"/>
    <n v="0"/>
    <n v="0"/>
    <n v="0"/>
    <e v="#DIV/0!"/>
    <n v="1"/>
  </r>
  <r>
    <x v="4"/>
    <x v="5"/>
    <s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
    <s v="SUBDIRECCIÓN DE PLANEACIÓN OPERATIVA"/>
    <x v="19"/>
    <s v="Incumplimientos por parte de los socios estratégicos y/u operadores de catastro en la entrega de insumos / productos requeridos para la formulación e implementación de POSPR, en el marco de los convenios celebrados"/>
    <s v="Afectación Económica o presupuestal"/>
    <s v="Posibilidad de afectación económica por multa y sanción del ente regulador debido al inadecuado seguimiento a la ejecución en las actividades desarrolladas por socios estratégicos y/u operadores de catastro en la formulación e implementación de POSPR"/>
    <d v="2022-05-20T00:00:00"/>
    <s v="OPERATIVOS"/>
    <s v="Ejecución y administración de procesos"/>
    <m/>
    <s v=""/>
    <s v=""/>
    <m/>
    <s v=""/>
    <s v=""/>
    <s v=""/>
    <e v="#N/A"/>
    <s v="C 20.2"/>
    <s v="SUBDIRECCIÓN DE PLANEACIÓN OPERATIVA"/>
    <s v="Subdirección de Planeación Operativa Actualiza Cronogramas de Operación en el municipio programado A través de informes de seguimiento o mesas técnicas operativas para el acompañamiento a socios estratégicos en la implementación de POSPR Mediante la revisión del avance de la información operativa y financiera frente a las metas pactadas de los convenios por socios estratégicos y/u operadores de catastro "/>
    <x v="1"/>
    <s v="Impacto"/>
    <s v="Manual"/>
    <s v="25%"/>
    <s v="Documentado"/>
    <s v="Continua"/>
    <s v="Con registro"/>
    <n v="0"/>
    <s v=""/>
    <n v="0"/>
    <s v=""/>
    <s v=""/>
    <m/>
    <s v="P 20.2"/>
    <s v="Realizar Reuniones de Comité Operativo "/>
    <s v="SUBDIRECCIÓN DE PLANEACIÓN OPERATIVA"/>
    <s v="Actas de reuniones realizadas."/>
    <n v="3"/>
    <n v="2"/>
    <n v="1"/>
    <s v="Finalizo"/>
    <s v="https://agenciadetierras.sharepoint.com/:f:/s/MapadeRiesgosdeGestionANT/EnZe7fAwVmpFt8JlbcrfwoEB6zfV2UEJ2iAlu7yOPcFe-Q?e=WrTZSG"/>
    <s v="Como avance de producto, para el cumplimiento a las actividades se adjuntan actas de comité operativo:_x000a_PNUD: 2 actas abril y mayo firmadas_x000a_USAID:4 mes de febrero, marzo, abril y mayo  estas actas están en proceso de firmas._x000a_2 actas FAO 1410: abril-mayo y junio actas firmadas"/>
    <n v="0"/>
    <n v="0"/>
    <n v="0"/>
    <e v="#DIV/0!"/>
    <e v="#DIV/0!"/>
    <n v="0"/>
    <n v="0"/>
    <n v="0"/>
    <n v="0"/>
    <e v="#DIV/0!"/>
    <n v="1"/>
  </r>
  <r>
    <x v="5"/>
    <x v="6"/>
    <s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_x000a_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
    <s v="DIRECCIÓN DE GESTIÓN JURÍDICA DE TIERRAS"/>
    <x v="20"/>
    <s v="Tomar decisiones incorrectas en los procesos agrarios y la formalización de la propiedad privada rural (zonas no focalizadas)"/>
    <s v="Pérdida Reputacional"/>
    <s v="Posibilidad de pérdida reputacional en la credibilidad institucional por la decisión generada erradamente en el acto administrativo para las zonas no focalizadas"/>
    <d v="2022-05-20T00:00:00"/>
    <s v="OPERATIVOS"/>
    <s v="Ejecución y administración de procesos"/>
    <n v="7000"/>
    <s v="Muy Alta"/>
    <n v="1"/>
    <s v="     El riesgo afecta la imagen de  la entidad con efecto publicitario sostenido a nivel de sector administrativo, nivel departamental o municipal"/>
    <s v="Mayor"/>
    <n v="0.8"/>
    <s v="Alto"/>
    <s v="Reducir"/>
    <s v="C 21.1"/>
    <s v="SUBDIRECCIÓN DE PROCESOS AGRARIOS Y GESTIÓN JURÍDICA"/>
    <s v="Subdirección de Procesos Agrarios y Gestión Jurídica revisa los actos administrativos de los procesos agrarios en zonas no focalizadas antes de ser suscritos por parte del Subdirector a través del listado de los actos administrativos donde consta la revisión indicando el número de expediente y el número del acto administrativo que está en los sistemas de información de la ANT"/>
    <x v="0"/>
    <s v="Probabilidad"/>
    <s v="Manual"/>
    <s v="40%"/>
    <s v="Documentado"/>
    <s v="Continua"/>
    <s v="Con registro"/>
    <n v="0.6"/>
    <s v="Media"/>
    <n v="0.8"/>
    <s v="Mayor"/>
    <s v="Alto"/>
    <s v="Reducir"/>
    <s v="P 21.1"/>
    <s v="Actualizar y depurar el inventario de procesos agrarios en zonas no focalizadas"/>
    <s v="SUBDIRECCIÓN DE PROCESOS AGRARIOS Y GESTIÓN JURÍDICA"/>
    <s v="Inventario de procesos agrarios en zonas no focalizadas actualizado."/>
    <n v="3"/>
    <n v="4"/>
    <n v="1"/>
    <s v="Finalizo"/>
    <s v="https://agenciadetierras.sharepoint.com/:x:/s/MapadeRiesgosdeGestionANT/EQxPkffEp3BHlDklkbeDlH0BkYU2ZOaGVJxe6igHAP4vyg?e=weLTDo_x000a__x000a_https://agenciadetierras.sharepoint.com/:x:/s/MapadeRiesgosdeGestionANT/EV77mjwquWhJjn9sO65oKlYBRRDzOkulZNHb4GWYdSwZAg?e=1RYqIK_x000a__x000a_https://agenciadetierras.sharepoint.com/:x:/s/MapadeRiesgosdeGestionANT/EdWR3oxV2ydHnveA6a2IhtIBtLxlakVZz0EbMLFHR78_yw?e=uQYM2l"/>
    <s v="En el mes de julio se reporta el Inventario de procesos agrarios en zonas no focalizadas actualizado._x000a__x000a_En el mes de agosto se reporta el Inventario de procesos agrarios en zonas no focalizadas actualizado._x000a__x000a_En el mes de septiembre se reporta el Inventario de procesos agrarios en zonas no focalizadas actualizado."/>
    <n v="0"/>
    <n v="0"/>
    <n v="0"/>
    <e v="#DIV/0!"/>
    <e v="#DIV/0!"/>
    <n v="0"/>
    <n v="0"/>
    <n v="0"/>
    <n v="0"/>
    <e v="#DIV/0!"/>
    <n v="1"/>
  </r>
  <r>
    <x v="5"/>
    <x v="6"/>
    <s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_x000a_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
    <s v="DIRECCIÓN DE GESTIÓN JURÍDICA DE TIERRAS"/>
    <x v="20"/>
    <s v="Tomar decisiones incorrectas en los procesos agrarios y la formalización de la propiedad privada rural (zonas no focalizadas)"/>
    <s v="Pérdida Reputacional"/>
    <s v="Posibilidad de pérdida reputacional en la credibilidad institucional por la decisión generada erradamente en el acto administrativo para las zonas no focalizadas"/>
    <d v="2022-05-20T00:00:00"/>
    <s v="OPERATIVOS"/>
    <s v="Ejecución y administración de procesos"/>
    <n v="7000"/>
    <s v="Muy Alta"/>
    <n v="1"/>
    <s v="     El riesgo afecta la imagen de  la entidad con efecto publicitario sostenido a nivel de sector administrativo, nivel departamental o municipal"/>
    <s v="Mayor"/>
    <n v="0.8"/>
    <s v="Alto"/>
    <s v="Reducir"/>
    <s v="C 21.2"/>
    <s v="SUBDIRECCIÓN DE PROCESOS AGRARIOS Y GESTIÓN JURÍDICA"/>
    <s v="Subdirección de Procesos Agrarios y Gestión Jurídica profiere un nuevo acto administrativo corrigiendo las inconsistencias del proceso agrario en zonas no focalizadas a través del listado de los actos administrativos que corrigen las inconsistencias corrigiendo la decisión tomada mediante un nuevo acto administrativo, cada vez que se presente un acto administrativo con decisión errónea"/>
    <x v="1"/>
    <s v="Impacto"/>
    <s v="Manual"/>
    <s v="25%"/>
    <s v="Sin documentar"/>
    <s v="Continua"/>
    <s v="Con registro"/>
    <n v="0"/>
    <s v=""/>
    <n v="0"/>
    <s v=""/>
    <s v=""/>
    <m/>
    <s v="P 21.2"/>
    <n v="0"/>
    <s v=""/>
    <n v="0"/>
    <n v="0"/>
    <n v="0"/>
    <m/>
    <n v="0"/>
    <n v="0"/>
    <n v="0"/>
    <n v="0"/>
    <n v="0"/>
    <n v="0"/>
    <e v="#DIV/0!"/>
    <e v="#DIV/0!"/>
    <n v="0"/>
    <n v="0"/>
    <n v="0"/>
    <n v="0"/>
    <e v="#DIV/0!"/>
    <n v="1"/>
  </r>
  <r>
    <x v="5"/>
    <x v="6"/>
    <s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_x000a_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
    <s v="DIRECCIÓN DE GESTIÓN JURÍDICA DE TIERRAS"/>
    <x v="21"/>
    <s v="Tomar decisiones incorrectas en los procesos agrarios y la formalización de la propiedad privada rural (zonas focalizadas)"/>
    <s v="Pérdida Reputacional"/>
    <s v="Posibilidad de pérdida reputacional en la credibilidad institucional por la decisión generada erradamente en el acto administrativo para las zonas focalizadas y formalización de la propiedad privada rural"/>
    <d v="2022-05-20T00:00:00"/>
    <s v="OPERATIVOS"/>
    <s v="Ejecución y administración de procesos"/>
    <n v="7000"/>
    <s v="Muy Alta"/>
    <n v="1"/>
    <s v="     El riesgo afecta la imagen de  la entidad con efecto publicitario sostenido a nivel de sector administrativo, nivel departamental o municipal"/>
    <s v="Mayor"/>
    <n v="0.8"/>
    <s v="Alto"/>
    <s v="Reducir"/>
    <s v="C 22.1"/>
    <s v="SUBDIRECCIÓN DE SEGURIDAD JURÍDICA"/>
    <s v="Subdirección de Seguridad Jurídica revisa los actos administrativos de los procesos agrarios en zonas focalizadas y formalización de la propiedad privada rural antes de ser suscritos por parte del Subdirector a través del listado de los actos administrativos donde consta la revisión indicando el número de expediente y el número del acto administrativo que está en los sistemas de información de la ANT"/>
    <x v="0"/>
    <s v="Probabilidad"/>
    <s v="Manual"/>
    <s v="40%"/>
    <s v="Documentado"/>
    <s v="Continua"/>
    <s v="Con registro"/>
    <n v="0.6"/>
    <s v="Media"/>
    <n v="0.8"/>
    <s v="Mayor"/>
    <s v="Alto"/>
    <s v="Reducir"/>
    <s v="P 22.1"/>
    <s v="Actualizar y depurar el inventario de procesos agrarios en zonas focalizadas"/>
    <s v="SUBDIRECCIÓN DE SEGURIDAD JURÍDICA"/>
    <s v="Inventario de procesos agrarios en zonas focalizadas actualizado."/>
    <n v="3"/>
    <n v="4"/>
    <n v="1"/>
    <s v="Finalizo"/>
    <s v="https://agenciadetierras.sharepoint.com/:x:/s/MapadeRiesgosdeGestionANT/EbP-n2QgFyhIqWnbSYQz3VgBwyE75UF3glNH_zkAOQjaJQ?e=q5JsIE_x000a__x000a_https://agenciadetierras.sharepoint.com/:x:/s/MapadeRiesgosdeGestionANT/EaI38WY4gdBKpWBfmJycygEBm5f_HTyXJV8gpAIzIs6npg?e=VmW086_x000a__x000a_https://agenciadetierras.sharepoint.com/:x:/s/MapadeRiesgosdeGestionANT/EQfoSSRLL05FpVe34Ma3gb4B_ZyMrciQFppv5D9SSkSdBg?e=ADFeNN"/>
    <s v="En el mes de julio se reporta el Inventario de procesos agrarios en zonas focalizadas actualizado._x000a__x000a_En el mes de agosto se reporta el Inventario de procesos agrarios en zonas focalizadas actualizado._x000a__x000a_En el mes de septiembre se reporta el Inventario de procesos agrarios en zonas focalizadas actualizado."/>
    <n v="0"/>
    <n v="0"/>
    <n v="0"/>
    <e v="#DIV/0!"/>
    <e v="#DIV/0!"/>
    <n v="0"/>
    <n v="0"/>
    <n v="0"/>
    <n v="0"/>
    <e v="#DIV/0!"/>
    <n v="1"/>
  </r>
  <r>
    <x v="5"/>
    <x v="6"/>
    <s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_x000a_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
    <s v="DIRECCIÓN DE GESTIÓN JURÍDICA DE TIERRAS"/>
    <x v="21"/>
    <s v="Tomar decisiones incorrectas en los procesos agrarios y la formalización de la propiedad privada rural (zonas focalizadas)"/>
    <s v="Pérdida Reputacional"/>
    <s v="Posibilidad de pérdida reputacional en la credibilidad institucional por la decisión generada erradamente en el acto administrativo para las zonas focalizadas y formalización de la propiedad privada rural"/>
    <d v="2022-05-20T00:00:00"/>
    <s v="OPERATIVOS"/>
    <s v="Ejecución y administración de procesos"/>
    <n v="7000"/>
    <s v="Muy Alta"/>
    <n v="1"/>
    <s v="     El riesgo afecta la imagen de  la entidad con efecto publicitario sostenido a nivel de sector administrativo, nivel departamental o municipal"/>
    <s v="Mayor"/>
    <n v="0.8"/>
    <s v="Alto"/>
    <s v="Reducir"/>
    <s v="C 22.2"/>
    <s v="SUBDIRECCIÓN DE SEGURIDAD JURÍDICA"/>
    <s v="Subdirección de Seguridad Jurídica profiere un nuevo acto administrativo corrigiendo las inconsistencias del proceso agrario en zonas focalizadas y formalización de la propiedad privada rural a través del listado de los actos administrativos que corrigen las inconsistencias corrigiendo la decisión tomada mediante un nuevo acto administrativo, cada vez que se presente un acto administrativo con decisión errónea"/>
    <x v="1"/>
    <s v="Impacto"/>
    <s v="Manual"/>
    <s v="25%"/>
    <s v="Sin documentar"/>
    <s v="Continua"/>
    <s v="Con registro"/>
    <n v="0"/>
    <s v=""/>
    <n v="0"/>
    <s v=""/>
    <s v=""/>
    <m/>
    <s v="P 22.2"/>
    <n v="0"/>
    <s v=""/>
    <n v="0"/>
    <n v="0"/>
    <n v="0"/>
    <m/>
    <n v="0"/>
    <n v="0"/>
    <n v="0"/>
    <n v="0"/>
    <n v="0"/>
    <n v="0"/>
    <e v="#DIV/0!"/>
    <e v="#DIV/0!"/>
    <n v="0"/>
    <n v="0"/>
    <n v="0"/>
    <n v="0"/>
    <e v="#DIV/0!"/>
    <n v="1"/>
  </r>
  <r>
    <x v="5"/>
    <x v="6"/>
    <s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_x000a_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
    <s v="DIRECCIÓN DE GESTIÓN JURÍDICA DE TIERRAS"/>
    <x v="22"/>
    <s v="Incumplimiento de términos para dar respuesta a las nuevas solicitudes de recursos, de decisiones finales de procesos agrarios y formalización de la propiedad privada rural"/>
    <s v="Pérdida Reputacional"/>
    <s v="Posibilidad de pérdida reputacional en la credibilidad institucional por el incumpliendo de los términos para resolver un recurso"/>
    <d v="2022-05-20T00:00:00"/>
    <s v="DE CUMPLIMIENTO"/>
    <s v="Usuarios, productos y prácticas"/>
    <n v="156"/>
    <s v="Media"/>
    <n v="0.6"/>
    <s v="     El riesgo afecta la imagen de la entidad a nivel nacional, con efecto publicitarios sostenible a nivel país"/>
    <s v="Catastrófico"/>
    <n v="1"/>
    <s v="Extremo"/>
    <s v="Reducir"/>
    <s v="C 23.1"/>
    <s v="SUBDIRECCIÓN DE PROCESOS AGRARIOS Y GESTIÓN JURÍDICA"/>
    <s v="Subdirección de Procesos Agrarios y Gestión Jurídica reporta los actos administrativos expedidos que resuelven recursos solicitados a las decisiones finales de procesos agrarios en zonas no focalizadas. a través del listado de los actos administrativos que resuelven los recursos interpuestos donde consta el número de expediente y el número del acto administrativo que está en los sistemas de información de la ANT"/>
    <x v="0"/>
    <s v="Probabilidad"/>
    <s v="Manual"/>
    <s v="40%"/>
    <s v="Documentado"/>
    <s v="Continua"/>
    <s v="Con registro"/>
    <n v="0.36"/>
    <s v="Baja"/>
    <n v="1"/>
    <s v="Catastrófico"/>
    <s v="Extremo"/>
    <s v="Reducir"/>
    <s v="P 23.1"/>
    <s v="Verificación del estado de las solicitudes en ORFEO"/>
    <s v="DIRECCIÓN DE GESTIÓN JURÍDICA DE TIERRAS"/>
    <s v="Base de datos reporte del estado de los radicados en ORFEO."/>
    <n v="6"/>
    <n v="4"/>
    <n v="1"/>
    <s v="Finalizo"/>
    <s v="https://agenciadetierras.sharepoint.com/:u:/s/MapadeRiesgosdeGestionANT/ERqNWzztPuNMu3saCsGUt_oBHmX6vAqk4150lJ62D-zfeQ?e=VD0R8J_x000a__x000a_https://agenciadetierras.sharepoint.com/:u:/s/MapadeRiesgosdeGestionANT/Efi7BjV0SwZOq4ykxL5pnNYBx04yz0PcGN-XWb1Djmlxig?e=W4O2AJ_x000a__x000a_https://agenciadetierras.sharepoint.com/:u:/s/MapadeRiesgosdeGestionANT/EfkaeGKDXNNGs5dJrrvWO-4BxZx37Wsaaxo3HJ9YLWRnWA?e=ddNASO"/>
    <s v="En el mes de julio se reporta Base de datos reporte del estado de los radicados en ORFEO._x000a__x000a_En el mes de agosto se reporta Base de datos reporte del estado de los radicados en ORFEO._x000a__x000a_En el mes de septiembre se reporta Base de datos reporte del estado de los radicados en ORFEO."/>
    <n v="0"/>
    <n v="0"/>
    <n v="0"/>
    <e v="#DIV/0!"/>
    <e v="#DIV/0!"/>
    <n v="0"/>
    <n v="0"/>
    <n v="0"/>
    <n v="0"/>
    <e v="#DIV/0!"/>
    <n v="1"/>
  </r>
  <r>
    <x v="5"/>
    <x v="6"/>
    <s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_x000a_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
    <s v="DIRECCIÓN DE GESTIÓN JURÍDICA DE TIERRAS"/>
    <x v="22"/>
    <s v="Incumplimiento de términos para dar respuesta a las nuevas solicitudes de recursos, de decisiones finales de procesos agrarios y formalización de la propiedad privada rural"/>
    <s v="Pérdida Reputacional"/>
    <s v="Posibilidad de pérdida reputacional en la credibilidad institucional por el incumpliendo de los términos para resolver un recurso"/>
    <d v="2022-05-20T00:00:00"/>
    <s v="DE CUMPLIMIENTO"/>
    <s v="Usuarios, productos y prácticas"/>
    <n v="156"/>
    <s v="Media"/>
    <n v="0.6"/>
    <s v="     El riesgo afecta la imagen de la entidad a nivel nacional, con efecto publicitarios sostenible a nivel país"/>
    <s v="Catastrófico"/>
    <n v="1"/>
    <s v="Extremo"/>
    <s v="Reducir"/>
    <s v="C 23.2"/>
    <s v="SUBDIRECCIÓN DE SEGURIDAD JURÍDICA"/>
    <s v="Subdirección de Seguridad Jurídica reporta los actos administrativos expedidos que resuelven recursos solicitados a las decisiones finales de procesos agrarios en zonas focalizadas y formalización de la propiedad privada rural. a través del listado de los actos administrativos que resuelven los recursos interpuestos donde consta el número de expediente y el número del acto administrativo que está en los sistemas de información de la ANT"/>
    <x v="0"/>
    <s v="Probabilidad"/>
    <s v="Manual"/>
    <s v="40%"/>
    <s v="Documentado"/>
    <s v="Continua"/>
    <s v="Con registro"/>
    <n v="0.216"/>
    <s v="Baja"/>
    <n v="1"/>
    <s v="Catastrófico"/>
    <s v="Extremo"/>
    <s v="Reducir"/>
    <s v="P 23.2"/>
    <n v="0"/>
    <s v=""/>
    <n v="0"/>
    <n v="0"/>
    <n v="0"/>
    <m/>
    <n v="0"/>
    <n v="0"/>
    <n v="0"/>
    <n v="0"/>
    <n v="0"/>
    <n v="0"/>
    <e v="#DIV/0!"/>
    <e v="#DIV/0!"/>
    <n v="0"/>
    <n v="0"/>
    <n v="0"/>
    <n v="0"/>
    <e v="#DIV/0!"/>
    <n v="1"/>
  </r>
  <r>
    <x v="5"/>
    <x v="6"/>
    <s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_x000a_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
    <s v="DIRECCIÓN DE GESTIÓN JURÍDICA DE TIERRAS"/>
    <x v="22"/>
    <s v="Incumplimiento de términos para dar respuesta a las nuevas solicitudes de recursos, de decisiones finales de procesos agrarios y formalización de la propiedad privada rural"/>
    <s v="Pérdida Reputacional"/>
    <s v="Posibilidad de pérdida reputacional en la credibilidad institucional por el incumpliendo de los términos para resolver un recurso"/>
    <d v="2022-05-20T00:00:00"/>
    <s v="DE CUMPLIMIENTO"/>
    <s v="Usuarios, productos y prácticas"/>
    <m/>
    <s v=""/>
    <s v=""/>
    <m/>
    <s v=""/>
    <s v=""/>
    <s v=""/>
    <e v="#N/A"/>
    <s v="C 23.3"/>
    <s v="SUBDIRECCIÓN DE PROCESOS AGRARIOS Y GESTIÓN JURÍDICA"/>
    <s v="Subdirección de Procesos Agrarios y Gestión Jurídica contesta inmediatamente el recurso solicitado de procesos agrarios en zonas no focalizadas. a través del listado de los actos administrativos que resuelven los recursos interpuestos profiriendo el acto administrativo y comunicarlo a las partes interesadas"/>
    <x v="1"/>
    <s v="Impacto"/>
    <s v="Manual"/>
    <s v="25%"/>
    <s v="Documentado"/>
    <s v="Continua"/>
    <s v="Con registro"/>
    <n v="0"/>
    <s v=""/>
    <n v="0"/>
    <s v=""/>
    <s v=""/>
    <m/>
    <s v="P 23.3"/>
    <n v="0"/>
    <s v=""/>
    <n v="0"/>
    <n v="0"/>
    <n v="0"/>
    <m/>
    <n v="0"/>
    <n v="0"/>
    <n v="0"/>
    <n v="0"/>
    <n v="0"/>
    <n v="0"/>
    <e v="#DIV/0!"/>
    <e v="#DIV/0!"/>
    <n v="0"/>
    <n v="0"/>
    <n v="0"/>
    <n v="0"/>
    <e v="#DIV/0!"/>
    <n v="1"/>
  </r>
  <r>
    <x v="5"/>
    <x v="6"/>
    <s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_x000a_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
    <s v="DIRECCIÓN DE GESTIÓN JURÍDICA DE TIERRAS"/>
    <x v="22"/>
    <s v="Incumplimiento de términos para dar respuesta a las nuevas solicitudes de recursos, de decisiones finales de procesos agrarios y formalización de la propiedad privada rural"/>
    <s v="Pérdida Reputacional"/>
    <s v="Posibilidad de pérdida reputacional en la credibilidad institucional por el incumpliendo de los términos para resolver un recurso"/>
    <d v="2022-05-20T00:00:00"/>
    <s v="DE CUMPLIMIENTO"/>
    <s v="Usuarios, productos y prácticas"/>
    <m/>
    <s v=""/>
    <s v=""/>
    <m/>
    <s v=""/>
    <s v=""/>
    <s v=""/>
    <e v="#N/A"/>
    <s v="C 23.4"/>
    <s v="SUBDIRECCIÓN DE PROCESOS AGRARIOS Y GESTIÓN JURÍDICA"/>
    <s v="Subdirección de Seguridad Jurídica contesta inmediatamente recurso solicitado de procesos agrarios en zonas focalizadas y formalización de la propiedad privada rural. a través del listado de los actos administrativos que resuelven los recursos interpuestos profiriendo el acto administrativo y comunicarlo a las partes interesadas"/>
    <x v="1"/>
    <s v="Impacto"/>
    <s v="Manual"/>
    <s v="25%"/>
    <s v="Documentado"/>
    <s v="Continua"/>
    <s v="Con registro"/>
    <n v="0"/>
    <s v=""/>
    <n v="0"/>
    <s v=""/>
    <s v=""/>
    <m/>
    <s v="P 23.4"/>
    <n v="0"/>
    <s v=""/>
    <n v="0"/>
    <n v="0"/>
    <n v="0"/>
    <m/>
    <n v="0"/>
    <n v="0"/>
    <n v="0"/>
    <n v="0"/>
    <n v="0"/>
    <n v="0"/>
    <e v="#DIV/0!"/>
    <e v="#DIV/0!"/>
    <n v="0"/>
    <n v="0"/>
    <n v="0"/>
    <n v="0"/>
    <e v="#DIV/0!"/>
    <n v="1"/>
  </r>
  <r>
    <x v="5"/>
    <x v="6"/>
    <s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_x000a_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
    <s v="DIRECCIÓN DE GESTIÓN JURÍDICA DE TIERRAS"/>
    <x v="23"/>
    <s v="Realizar el reparto de una solicitud a dos o más, diferentes dependencias"/>
    <s v="Pérdida Reputacional"/>
    <s v="Posibilidad de pérdida reputacional en la credibilidad institucional por falta de bases de datos unificadas y estandarizadas como única matriz de control y seguimiento a respuestas"/>
    <d v="2022-05-20T00:00:00"/>
    <s v="OPERATIVOS"/>
    <s v="Ejecución y administración de procesos"/>
    <n v="260"/>
    <s v="Media"/>
    <n v="0.6"/>
    <s v="     El riesgo afecta la imagen de la entidad con algunos usuarios de relevancia frente al logro de los objetivos"/>
    <s v="Moderado"/>
    <n v="0.6"/>
    <s v="Moderado"/>
    <s v="Reducir"/>
    <s v="C 24.1"/>
    <s v="GESTOR DOCUMENTAL DE LA SUBDIRECCIÓN DE PROCESOS AGRARIOS Y GESTIÓN JURÍDICA"/>
    <s v="Gestor documental de la Subdirección de Procesos Agrarios y Gestión Jurídica verifica que la solicitud de procesos agrarios en zonas no focalizadas no contenga expediente creado en el Orfeo a través del listado de creación de expedientes en Orfeo realizar la verificación con diferentes variables (numero, nombre del predio, folio de matrícula, entre otros) en Orfeo, para identificar que el expediente no se encuentre creado"/>
    <x v="0"/>
    <s v="Probabilidad"/>
    <s v="Manual"/>
    <s v="40%"/>
    <s v="Sin documentar"/>
    <s v="Continua"/>
    <s v="Con registro"/>
    <n v="0.36"/>
    <s v="Baja"/>
    <n v="0.6"/>
    <s v="Moderado"/>
    <s v="Moderado"/>
    <s v="Reducir"/>
    <s v="P 24.1"/>
    <s v="Revisión, análisis y conformación de expedientes de procesos agrarios en zonas no focalizadas en ORFEO"/>
    <s v="SUBDIRECCIÓN DE PROCESOS AGRARIOS Y GESTIÓN JURÍDICA"/>
    <s v="Base de datos con reporte de conformación de expedientes en ORFEO."/>
    <n v="8"/>
    <n v="6"/>
    <n v="1"/>
    <s v="Finalizo"/>
    <s v="https://agenciadetierras.sharepoint.com/:x:/s/MapadeRiesgosdeGestionANT/EX5S_XO8K0JPpjt5Y9avCJUB9PVZ1oqK6h_c4ZmNKzCtNA?e=tlZdwW_x000a__x000a_https://agenciadetierras.sharepoint.com/:x:/s/MapadeRiesgosdeGestionANT/ESS5xSWYtGFJrUm8vYWM6SAB4d7a3-_JojSVX6ufhud54g?e=4JeRae_x000a__x000a_https://agenciadetierras.sharepoint.com/:x:/s/MapadeRiesgosdeGestionANT/ESG6vZluAfVOtmXoTE3nwVAB9Xfoz4-rcwEv94Ftzm46jQ?e=Qn3M6X"/>
    <s v="En el mes de julio se reporta Base de datos con reporte de conformación de expedientes en ORFEO._x000a__x000a_En el mes de agosto se reporta Base de datos con reporte de conformación de expedientes en ORFEO._x000a__x000a_En el mes de septiembre se reporta Base de datos con reporte de conformación de expedientes en ORFEO."/>
    <n v="0"/>
    <n v="0"/>
    <n v="0"/>
    <e v="#DIV/0!"/>
    <e v="#DIV/0!"/>
    <n v="0"/>
    <n v="0"/>
    <n v="0"/>
    <n v="0"/>
    <e v="#DIV/0!"/>
    <n v="1"/>
  </r>
  <r>
    <x v="5"/>
    <x v="6"/>
    <s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_x000a_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
    <s v="DIRECCIÓN DE GESTIÓN JURÍDICA DE TIERRAS"/>
    <x v="23"/>
    <s v="Realizar el reparto de una solicitud a dos o más, diferentes dependencias"/>
    <s v="Pérdida Reputacional"/>
    <s v="Posibilidad de pérdida reputacional en la credibilidad institucional por falta de bases de datos unificadas y estandarizadas como única matriz de control y seguimiento a respuestas"/>
    <d v="2022-05-20T00:00:00"/>
    <s v="OPERATIVOS"/>
    <s v="Ejecución y administración de procesos"/>
    <n v="260"/>
    <s v="Media"/>
    <n v="0.6"/>
    <s v="     El riesgo afecta la imagen de la entidad con algunos usuarios de relevancia frente al logro de los objetivos"/>
    <s v="Moderado"/>
    <n v="0.6"/>
    <s v="Moderado"/>
    <s v="Reducir"/>
    <s v="C 24.2"/>
    <s v="GESTOR DOCUMENTAL DE LA SUBDIRECCIÓN DE SEGURIDAD JURÍDICA"/>
    <s v="Gestor documental de la Subdirección de Seguridad Jurídica verifica que la solicitud de procesos agrarios en zonas focalizadas y formalización de la propiedad privada rural no contenga expediente creado en el Orfeo a través del listado de creación de expedientes en Orfeo realizar la verificación con diferentes variables (numero, nombre del predio, folio de matrícula, entre otros) en Orfeo, para identificar que el expediente no se encuentre creado"/>
    <x v="0"/>
    <s v="Probabilidad"/>
    <s v="Manual"/>
    <s v="40%"/>
    <s v="Documentado"/>
    <s v="Continua"/>
    <s v="Con registro"/>
    <n v="0.216"/>
    <s v="Baja"/>
    <n v="0.6"/>
    <s v="Moderado"/>
    <s v="Moderado"/>
    <s v="Reducir"/>
    <s v="P 24.2"/>
    <s v="Revisión, análisis y conformación de expedientes de procesos agrarios en zonas focalizadas en ORFEO"/>
    <s v="SUBDIRECCIÓN DE SEGURIDAD JURÍDICA"/>
    <s v="Base de datos reporte de conformación de expedientes en ORFEO."/>
    <n v="8"/>
    <n v="6"/>
    <n v="1"/>
    <s v="Finalizo"/>
    <s v="https://agenciadetierras.sharepoint.com/:x:/s/MapadeRiesgosdeGestionANT/EeJ08vQ9jqxOjmFaCg0yZ2MBMqiqiDiUov7baADiiGN8Nw?e=Plas3M_x000a__x000a_https://agenciadetierras.sharepoint.com/:x:/s/MapadeRiesgosdeGestionANT/EZX_hA1GxlJLvwdC45zWPX8BEzTaRHrE1M1pErfmUCAbjA?e=BKj177_x000a__x000a_https://agenciadetierras.sharepoint.com/:x:/s/MapadeRiesgosdeGestionANT/EQxI9wsxGk9GpMYO0v3fjA4BSsk-oxVyJs_C2WsLbwO_GA?e=t0fob4"/>
    <s v="En el mes de julio se reporta base de datos reporte de conformación de expedientes en ORFEO._x000a__x000a_En el mes de agosto se reporta base de datos reporte de conformación de expedientes en ORFEO._x000a__x000a_En el mes de septiembre se reporta base de datos reporte de conformación de expedientes en ORFEO."/>
    <n v="0"/>
    <n v="0"/>
    <n v="0"/>
    <e v="#DIV/0!"/>
    <e v="#DIV/0!"/>
    <n v="0"/>
    <n v="0"/>
    <n v="0"/>
    <n v="0"/>
    <e v="#DIV/0!"/>
    <n v="1"/>
  </r>
  <r>
    <x v="5"/>
    <x v="6"/>
    <s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_x000a_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
    <s v="DIRECCIÓN DE GESTIÓN JURÍDICA DE TIERRAS"/>
    <x v="23"/>
    <s v="Realizar el reparto de una solicitud a dos o más, diferentes dependencias"/>
    <s v="Pérdida Reputacional"/>
    <s v="Posibilidad de pérdida reputacional en la credibilidad institucional por falta de bases de datos unificadas y estandarizadas como única matriz de control y seguimiento a respuestas"/>
    <d v="2022-05-20T00:00:00"/>
    <s v="OPERATIVOS"/>
    <s v="Ejecución y administración de procesos"/>
    <m/>
    <s v=""/>
    <s v=""/>
    <m/>
    <s v=""/>
    <s v=""/>
    <s v=""/>
    <e v="#N/A"/>
    <s v="C 24.3"/>
    <s v="SUBDIRECCIÓN DE PROCESOS AGRARIOS Y GESTIÓN JURÍDICA"/>
    <s v="Subdirección de Procesos Agrarios y Gestión Jurídica unifica las respuestas para el mismo número de radicado en Orfeo para los procesos agrarios en zonas no focalizadas a través del listado de creación de expedientes en Orfeo realizar la unificación de las respuestas en el sistema Orfeo"/>
    <x v="1"/>
    <s v="Impacto"/>
    <s v="Manual"/>
    <s v="25%"/>
    <s v="Sin documentar"/>
    <s v="Continua"/>
    <s v="Con registro"/>
    <n v="0"/>
    <s v=""/>
    <n v="0"/>
    <s v=""/>
    <s v=""/>
    <m/>
    <s v="P 24.3"/>
    <n v="0"/>
    <s v=""/>
    <n v="0"/>
    <n v="0"/>
    <n v="0"/>
    <m/>
    <n v="0"/>
    <n v="0"/>
    <n v="0"/>
    <n v="0"/>
    <n v="0"/>
    <n v="0"/>
    <e v="#DIV/0!"/>
    <e v="#DIV/0!"/>
    <n v="0"/>
    <n v="0"/>
    <n v="0"/>
    <n v="0"/>
    <e v="#DIV/0!"/>
    <n v="1"/>
  </r>
  <r>
    <x v="5"/>
    <x v="6"/>
    <s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_x000a_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
    <s v="DIRECCIÓN DE GESTIÓN JURÍDICA DE TIERRAS"/>
    <x v="23"/>
    <s v="Realizar el reparto de una solicitud a dos o más, diferentes dependencias"/>
    <s v="Pérdida Reputacional"/>
    <s v="Posibilidad de pérdida reputacional en la credibilidad institucional por falta de bases de datos unificadas y estandarizadas como única matriz de control y seguimiento a respuestas"/>
    <d v="2022-05-20T00:00:00"/>
    <s v="OPERATIVOS"/>
    <s v="Ejecución y administración de procesos"/>
    <m/>
    <s v=""/>
    <s v=""/>
    <m/>
    <s v=""/>
    <s v=""/>
    <s v=""/>
    <e v="#N/A"/>
    <s v="C 24.3"/>
    <s v="SUBDIRECCIÓN DE SEGURIDAD JURÍDICA"/>
    <s v="Subdirección de Seguridad Jurídica unifica las respuestas para el mismo número de radicado en Orfeo para los procesos agrarios en zonas focalizadas y formalización de la propiedad privada rural a través del listado de creación de expedientes en Orfeo realizar la unificación de las respuestas en el sistema Orfeo"/>
    <x v="1"/>
    <s v="Impacto"/>
    <s v="Manual"/>
    <s v="25%"/>
    <s v="Sin documentar"/>
    <s v="Continua"/>
    <s v="Con registro"/>
    <n v="0"/>
    <s v=""/>
    <n v="0"/>
    <s v=""/>
    <s v=""/>
    <m/>
    <s v="P 24.3"/>
    <n v="0"/>
    <s v=""/>
    <n v="0"/>
    <n v="0"/>
    <n v="0"/>
    <m/>
    <n v="0"/>
    <n v="0"/>
    <n v="0"/>
    <n v="0"/>
    <n v="0"/>
    <n v="0"/>
    <e v="#DIV/0!"/>
    <e v="#DIV/0!"/>
    <n v="0"/>
    <n v="0"/>
    <n v="0"/>
    <n v="0"/>
    <e v="#DIV/0!"/>
    <n v="1"/>
  </r>
  <r>
    <x v="6"/>
    <x v="7"/>
    <s v="Inicia con el análisis de la ruta jurídica y termina con la decisión final del expediente "/>
    <s v="EQUIPO INICIATIVAS COMUNITARIAS DAE"/>
    <x v="24"/>
    <s v="Incumplimiento por parte de los proveedores de servicios e insumos de las Iniciativas Cofinanciadas"/>
    <s v="Afectación Económica o presupuestal"/>
    <s v="Posibilidad de afectación económica  presentando incrementos en los costos por la suspensión de la iniciativa cofinanciada debido a la falta de verificación de la capacidad operativa de los proveedores en la región"/>
    <d v="2022-05-20T00:00:00"/>
    <s v="OPERATIVOS"/>
    <s v="Usuarios, productos y prácticas"/>
    <n v="13"/>
    <s v="Baja"/>
    <n v="0.4"/>
    <s v="Desde los 500 SMLMV"/>
    <s v="Catastrófico"/>
    <n v="1"/>
    <s v="Extremo"/>
    <s v="Reducir"/>
    <s v="C 25.1"/>
    <s v="EQUIPO DE INICIATIVAS COMUNITARIAS DAE"/>
    <s v="El equipo de Iniciativas Comunitarias DAE realiza seguimiento y acompañamiento a través del diligenciamiento de las formas INTI-F-008 FORMA ACTA DE REUNIÓN e INTI-F-009 FORMA LISTADO DE ASISTENCIA mediante la práctica de la visita para el seguimiento a la implementación de la Iniciativa Comunitaria"/>
    <x v="2"/>
    <s v="Impacto"/>
    <s v="Manual"/>
    <s v="30%"/>
    <s v="Documentado"/>
    <s v="Continua"/>
    <s v="Con registro"/>
    <n v="0.4"/>
    <s v="Baja"/>
    <n v="0.7"/>
    <s v="Mayor"/>
    <s v="Alto"/>
    <s v="Reducir"/>
    <s v="P 25.1"/>
    <s v="Visitas Técnicas en territorio para validación de proveedores. "/>
    <s v="EQUIPO INICIATIVAS COMUNITARIAS DAE"/>
    <s v="Acta de seguimiento técnico y financiero, firmada por los participantes"/>
    <n v="13"/>
    <n v="12"/>
    <n v="1"/>
    <s v="Finalizo"/>
    <s v="https://agenciadetierras.sharepoint.com/:f:/s/MapadeRiesgosdeGestionANT/EspHrwMnVb1Fod5luce1jwcBAnyKpOlDgde9cJ6dKnvZ5g?e=WRX4ZW_x000a__x000a_https://agenciadetierras.sharepoint.com/:f:/s/MapadeRiesgosdeGestionANT/EsDI9zYzCdJJuvEIWGE-_EABWp2fiZ7OexLLAxxGJVjkKg?e=ejY3tO"/>
    <s v="Se anexa el soporte de seguimiento a los proveedores de las iniciativas comunitarias:_x000a_1. Consejo Comunitario de Tierra baja Territorio Ancestral. _x000a_2. Resguardo Indígena Unificado_x000a_Emberá Chami. _x000a_3. Consejo Comunitario Mayor de Canton de San Pablo_x000a_4. Resguardo Indígena Sokorpa_x000a_5. Resguardo Indígena Sokorpa_x000a_6. Resguardo Indígena Bernandino Panchi._x000a_7. Resguardo Indígena Bernandino Panchi_x000a_8. Resguardo Indígena Nasa Kiwe_x000a__x000a_ Se anexa el soporte de seguimiento a los proveedores de las iniciativas comunitarias:_x000a_1. Resguardo Indígena Nukak Maku"/>
    <n v="0"/>
    <n v="0"/>
    <n v="0"/>
    <e v="#DIV/0!"/>
    <e v="#DIV/0!"/>
    <n v="0"/>
    <n v="0"/>
    <n v="0"/>
    <n v="0"/>
    <e v="#DIV/0!"/>
    <n v="1"/>
  </r>
  <r>
    <x v="6"/>
    <x v="7"/>
    <s v="Inicia con el análisis de la ruta jurídica y termina con la decisión final del expediente "/>
    <s v="EQUIPO INICIATIVAS COMUNITARIAS DAE"/>
    <x v="24"/>
    <s v="Incumplimiento por parte de los proveedores de servicios e insumos de las Iniciativas Cofinanciadas"/>
    <s v="Afectación Económica o presupuestal"/>
    <s v="Posibilidad de afectación económica  presentando incrementos en los costos por la suspensión de la iniciativa cofinanciada debido a la falta de verificación de la capacidad operativa de los proveedores en la región"/>
    <d v="2022-05-20T00:00:00"/>
    <s v="OPERATIVOS"/>
    <s v="Usuarios, productos y prácticas"/>
    <m/>
    <s v=""/>
    <s v=""/>
    <m/>
    <s v=""/>
    <s v=""/>
    <s v=""/>
    <e v="#N/A"/>
    <s v="C 25.2"/>
    <s v="EQUIPO DE INICIATIVAS COMUNITARIAS DAE"/>
    <s v="El equipo de Iniciativas Comunitarias DAE actualiza el documento de la iniciativa a través del diligenciamiento de las formas INTI-F-008 FORMA ACTA DE REUNIÓN e INTI-F-009 FORMA LISTADO DE ASISTENCIA donde se presenta las novedades y observaciones y se analiza las nuevas directrices para el cumplimiento por parte de los proveedores hacia la comunidad"/>
    <x v="1"/>
    <s v="Impacto"/>
    <s v="Manual"/>
    <s v="25%"/>
    <s v="Documentado"/>
    <s v="Continua"/>
    <s v="Con registro"/>
    <n v="0"/>
    <s v=""/>
    <n v="0"/>
    <s v=""/>
    <s v=""/>
    <m/>
    <s v="P 25.2"/>
    <s v="Verificar pólizas de cumplimiento de los proveedores. "/>
    <s v="DIRECCIÓN DE ASUNTOS ÉTNICOS"/>
    <s v="La póliza con el respectivo soporte de pago de la misma."/>
    <n v="13"/>
    <n v="5"/>
    <n v="0.625"/>
    <s v="En curso"/>
    <s v="https://agenciadetierras.sharepoint.com/:f:/s/MapadeRiesgosdeGestionANT/EnwR9LMfAmtClc9CpvgXcCsBGbWpBu2jztru7L-PJFz3hg?e=rp3dI6_x000a__x000a_https://agenciadetierras.sharepoint.com/:b:/s/MapadeRiesgosdeGestionANT/EVfu_E1FbQxDg70ajX3snfoBLF30JA11m4RXtroaAeOm-w?e=H2gTpJ_x000a__x000a_https://agenciadetierras.sharepoint.com/:b:/s/MapadeRiesgosdeGestionANT/ERdcqaqRhLRMtnwqNuY7csQBcKlP8RMGQXxpw2CVd2YIBg?e=fNuHvO"/>
    <n v="0"/>
    <n v="0"/>
    <n v="0"/>
    <n v="0"/>
    <e v="#DIV/0!"/>
    <e v="#DIV/0!"/>
    <n v="0"/>
    <n v="0"/>
    <n v="0"/>
    <n v="0"/>
    <e v="#DIV/0!"/>
    <n v="1"/>
  </r>
  <r>
    <x v="6"/>
    <x v="7"/>
    <s v="Inicia con el análisis de la ruta jurídica y termina con la decisión final del expediente "/>
    <s v="EQUIPO INICIATIVAS COMUNITARIAS DAE"/>
    <x v="24"/>
    <s v="Incumplimiento por parte de los proveedores de servicios e insumos de las Iniciativas Cofinanciadas"/>
    <s v="Afectación Económica o presupuestal"/>
    <s v="Posibilidad de afectación económica  presentando incrementos en los costos por la suspensión de la iniciativa cofinanciada debido a la falta de verificación de la capacidad operativa de los proveedores en la región"/>
    <d v="2022-05-20T00:00:00"/>
    <s v="OPERATIVOS"/>
    <s v="Usuarios, productos y prácticas"/>
    <n v="13"/>
    <s v="Baja"/>
    <n v="0.4"/>
    <s v="Desde los 500 SMLMV"/>
    <s v="Catastrófico"/>
    <n v="1"/>
    <s v="Extremo"/>
    <s v="Reducir"/>
    <s v="C 25.3"/>
    <m/>
    <m/>
    <x v="3"/>
    <s v=""/>
    <m/>
    <s v=""/>
    <m/>
    <m/>
    <m/>
    <s v=""/>
    <s v=""/>
    <s v=""/>
    <s v=""/>
    <s v=""/>
    <m/>
    <s v="P 25.3"/>
    <s v="Capacitar a colaboradores en las tareas del procedimiento ACCTI-P-009 Implementación de iniciativas comunitarias con enfoque diferencial y la ACCTI-G-005 Guía operativa para la implementación de iniciativas comunitarias con enfoque diferencial étnico y enfoque de género asociados al componente de formalización de tierras."/>
    <s v="EQUIPO INICIATIVAS COMUNITARIAS DAE"/>
    <s v="Listado de asistencia a capacitación"/>
    <n v="3"/>
    <n v="2"/>
    <n v="0.66666666666666663"/>
    <s v="En curso"/>
    <s v="https://agenciadetierras.sharepoint.com/:f:/s/MapadeRiesgosdeGestionANT/Eip_yZocRD9HnhL7JEfJSEYBn55v4adXm_e2Yl0Guro3ug?e=TD6QCR"/>
    <s v="Se anexa  el acta de reunión del grupo de IC con respecto a la socialización del borrador de la modificación  de la Guía Operativa para su posterior actualización, realizada el 27/09/2022 "/>
    <n v="0"/>
    <n v="0"/>
    <n v="0"/>
    <e v="#DIV/0!"/>
    <e v="#DIV/0!"/>
    <n v="0"/>
    <n v="0"/>
    <n v="0"/>
    <n v="0"/>
    <e v="#DIV/0!"/>
    <n v="1"/>
  </r>
  <r>
    <x v="6"/>
    <x v="7"/>
    <s v="Inicia con el análisis de la ruta jurídica y termina con la decisión final del expediente "/>
    <s v="EQUIPO DE ADQUISICIONES DE PREDIOS Y/O MEJORAS DAE"/>
    <x v="25"/>
    <s v="Interrupción del proceso de compra directa de un predio y/o mejora"/>
    <s v="Afectación Económica o presupuestal"/>
    <s v="Posibilidad de afectación económica  en los incrementos de los costos por el desarrollo del procedimiento y/o el cumplimiento a Fallos judiciales debido a falta de articulación entre los diversos actores que inciden en el procedimiento de compra directa de un predio y/o mejora"/>
    <d v="2022-05-20T00:00:00"/>
    <s v="OPERATIVOS"/>
    <s v="Ejecución y administración de procesos"/>
    <n v="28"/>
    <s v="Media"/>
    <n v="0.6"/>
    <s v="Desde los 500 SMLMV"/>
    <s v="Catastrófico"/>
    <n v="1"/>
    <s v="Extremo"/>
    <s v="Reducir"/>
    <s v="C 26.1"/>
    <s v="EQUIPO DE ADQUISICIONES DE PREDIOS Y/O MEJORAS DAE"/>
    <s v="El equipo de Adquisiciones de predios y/o mejoras DAE verifica la oferta voluntaria de predio a través del diligenciamiento de la forma ACCTI-F-021 FORMA OFERTA VOLUNTARIA DE PREDIOS donde se revisa los requisitos para la oferta voluntaria de los propietarios hacia la ANT"/>
    <x v="0"/>
    <s v="Probabilidad"/>
    <s v="Manual"/>
    <s v="40%"/>
    <s v="Documentado"/>
    <s v="Continua"/>
    <s v="Con registro"/>
    <n v="0.36"/>
    <s v="Baja"/>
    <n v="1"/>
    <s v="Catastrófico"/>
    <s v="Extremo"/>
    <s v="Reducir"/>
    <s v="P 26.1"/>
    <s v="Actualizar el procedimiento   ACCTI  P-021,  de  tal manera que se identifiquen claramente las salidas y las entradas respectivamente"/>
    <s v="EQUIPO DE ADQUISICIONES DE PREDIOS Y/O MEJORAS DAE"/>
    <s v="Procedimiento actualizado y aprobado"/>
    <n v="1"/>
    <n v="1"/>
    <n v="1"/>
    <s v="Finalizo"/>
    <s v="https://agenciadetierras.sharepoint.com/:f:/s/MapadeRiesgosdeGestionANT/EmTHZUMLPq1Miv8vsMGlMRQBsqIulmFtjSYaa28DqRL9Tg?e=nreWWo"/>
    <s v="Se cumplió el 100% de esta actividad, se anexa la versión 3 del procedimiento ACCTI-P-021 COMPRA DIRECTA DE PREDIOS Y/O MEJORAS CON DESTINO A LAS COMUNIDADES ÉTNICAS"/>
    <n v="0"/>
    <n v="0"/>
    <n v="0"/>
    <e v="#DIV/0!"/>
    <e v="#DIV/0!"/>
    <n v="0"/>
    <n v="0"/>
    <n v="0"/>
    <n v="0"/>
    <e v="#DIV/0!"/>
    <n v="1"/>
  </r>
  <r>
    <x v="6"/>
    <x v="7"/>
    <s v="Inicia con el análisis de la ruta jurídica y termina con la decisión final del expediente "/>
    <s v="EQUIPO DE ADQUISICIONES DE PREDIOS Y/O MEJORAS DAE"/>
    <x v="25"/>
    <s v="Interrupción del proceso de compra directa de un predio y/o mejora"/>
    <s v="Afectación Económica o presupuestal"/>
    <s v="Posibilidad de afectación económica  en los incrementos de los costos por el desarrollo del procedimiento y/o el cumplimiento a Fallos judiciales debido a falta de articulación entre los diversos actores que inciden en el procedimiento de compra directa de un predio y/o mejora"/>
    <d v="2022-05-20T00:00:00"/>
    <s v="OPERATIVOS"/>
    <s v="Ejecución y administración de procesos"/>
    <n v="28"/>
    <s v="Media"/>
    <n v="0.6"/>
    <s v="Desde los 500 SMLMV"/>
    <s v="Catastrófico"/>
    <n v="1"/>
    <s v="Extremo"/>
    <s v="Reducir"/>
    <s v="C 26.2"/>
    <s v="EQUIPO COMPRA DE PREDIOS"/>
    <s v="El equipo compra de predios verifica la documentación para solicitar visita técnica a través del diligenciamiento de la forma:_x000a_ACCTI-F-020 FORMA LISTA DE CHEQUEO donde se revisa el cumplimiento de todos los requisitos documentos aportados para la compra del predio y los relacionados a la comunidad que se va a beneficiar"/>
    <x v="0"/>
    <s v="Probabilidad"/>
    <s v="Manual"/>
    <s v="40%"/>
    <s v="Documentado"/>
    <s v="Continua"/>
    <s v="Con registro"/>
    <n v="0.216"/>
    <s v="Baja"/>
    <n v="1"/>
    <s v="Catastrófico"/>
    <s v="Extremo"/>
    <s v="Reducir"/>
    <s v="P 26.2"/>
    <n v="0"/>
    <s v=""/>
    <n v="0"/>
    <n v="0"/>
    <n v="0"/>
    <m/>
    <n v="0"/>
    <n v="0"/>
    <n v="0"/>
    <n v="0"/>
    <n v="0"/>
    <n v="0"/>
    <e v="#DIV/0!"/>
    <e v="#DIV/0!"/>
    <n v="0"/>
    <n v="0"/>
    <n v="0"/>
    <n v="0"/>
    <e v="#DIV/0!"/>
    <n v="1"/>
  </r>
  <r>
    <x v="6"/>
    <x v="7"/>
    <s v="Inicia con el análisis de la ruta jurídica y termina con la decisión final del expediente "/>
    <s v="EQUIPO DE ADQUISICIONES DE PREDIOS Y/O MEJORAS DAE"/>
    <x v="25"/>
    <s v="Interrupción del proceso de compra directa de un predio y/o mejora"/>
    <s v="Afectación Económica o presupuestal"/>
    <s v="Posibilidad de afectación económica  en los incrementos de los costos por el desarrollo del procedimiento y/o el cumplimiento a Fallos judiciales debido a falta de articulación entre los diversos actores que inciden en el procedimiento de compra directa de un predio y/o mejora"/>
    <d v="2022-05-20T00:00:00"/>
    <s v="OPERATIVOS"/>
    <s v="Ejecución y administración de procesos"/>
    <m/>
    <s v=""/>
    <s v=""/>
    <m/>
    <s v=""/>
    <s v=""/>
    <s v=""/>
    <e v="#N/A"/>
    <s v="C 26.3"/>
    <s v="EQUIPO COMPRA DE PREDIOS"/>
    <s v="El equipo compra de predios requiere a través de oficio radicado en el sistema de gestión documental ORFEO remitido al propietario del predio, la solicitud de los documentos faltantes para la oferta voluntaria del predio"/>
    <x v="1"/>
    <s v="Impacto"/>
    <s v="Manual"/>
    <s v="25%"/>
    <s v="Documentado"/>
    <s v="Continua"/>
    <s v="Con registro"/>
    <n v="0"/>
    <s v=""/>
    <n v="0"/>
    <s v=""/>
    <s v=""/>
    <m/>
    <s v="P 26.3"/>
    <n v="0"/>
    <s v=""/>
    <n v="0"/>
    <n v="0"/>
    <n v="0"/>
    <m/>
    <n v="0"/>
    <n v="0"/>
    <n v="0"/>
    <n v="0"/>
    <n v="0"/>
    <n v="0"/>
    <e v="#DIV/0!"/>
    <e v="#DIV/0!"/>
    <n v="0"/>
    <n v="0"/>
    <n v="0"/>
    <n v="0"/>
    <e v="#DIV/0!"/>
    <n v="1"/>
  </r>
  <r>
    <x v="6"/>
    <x v="7"/>
    <s v="Inicia con el análisis de la ruta jurídica y termina con la decisión final del expediente "/>
    <s v="EQUIPO SISTEMAS DE INFORMACIÓN DAE"/>
    <x v="26"/>
    <s v="Falta de unificación en la información reportada"/>
    <s v="Pérdida Reputacional"/>
    <s v="Posibilidad de Pérdida Reputacional por reporte de información imprecisa y variada debido a las diferentes archivos de datos para almacenamiento de la información y las distintas fuentes finales para el envío de la información"/>
    <d v="2022-05-20T00:00:00"/>
    <s v="OPERATIVOS"/>
    <s v="Ejecución y administración de procesos"/>
    <n v="12"/>
    <s v="Baja"/>
    <n v="0.4"/>
    <s v="     El riesgo afecta la imagen de la entidad con algunos usuarios de relevancia frente al logro de los objetivos"/>
    <s v="Moderado"/>
    <n v="0.6"/>
    <s v="Moderado"/>
    <s v="Reducir"/>
    <s v="C 27.1"/>
    <s v="EQUIPO SISTEMAS DE INFORMACIÓN DAE"/>
    <s v="El equipo Sistemas de Información DAE realiza seguimiento mensual a la cantidad de requerimientos allegados de comunidades étnicas a través de un reporte en Excel donde se estipula la cantidad de requerimientos de acuerdo a cada uno de los procedimientos a cargo de la DAE"/>
    <x v="2"/>
    <s v="Impacto"/>
    <s v="Manual"/>
    <s v="30%"/>
    <s v="Sin documentar"/>
    <s v="Continua"/>
    <s v="Con registro"/>
    <n v="0.4"/>
    <s v="Baja"/>
    <n v="0.42"/>
    <s v="Moderado"/>
    <s v="Moderado"/>
    <s v="Reducir"/>
    <s v="P 27.1"/>
    <s v="Recolección la información entregada por los equipos de trabajo"/>
    <s v="EQUIPO SISTEMAS DE INFORMACIÓN DAE"/>
    <s v="Respuesta a la solicitud por correo electrónico de la información a los equipos de trabajo de la DAE"/>
    <n v="12"/>
    <n v="11"/>
    <n v="1"/>
    <s v="Finalizo"/>
    <s v="https://agenciadetierras.sharepoint.com/:f:/s/MapadeRiesgosdeGestionANT/En-Mv4k8K6dJigjRUPYowLIBQKthE_YhRkgNFTUHpgnPig?e=zref32_x000a__x000a_https://agenciadetierras.sharepoint.com/:f:/s/MapadeRiesgosdeGestionANT/EpcvC8xRfs5Mu-pj5lM8hAkByaNymIAZnjRSJ1wGiV8jBw?e=ssxV2o_x000a__x000a_https://agenciadetierras.sharepoint.com/:f:/s/MapadeRiesgosdeGestionANT/EopI1BSB3lNEqc0uMNuRVGsB1SilZ1bUaHw-Kqyqj8aibA?e=6a0QDE"/>
    <s v="* Acciones que ha tomado la SDAE respecto al email enviado sobre el Plan de atención de comunidades étnicas._x000a_* Email enviado a la SDAE requiriendo información acerca del PA aprobado por el señor Director de la DAE._x000a__x000a_En el presente mes, la SDAE tomó acciones respecto a las observaciones enviadas referentes al plan de atención 2022, el cual fue presentado a comienzo de mes. Sobre este respecto se anexan como evidencia copia de los email remitidos por la SDAE."/>
    <n v="0"/>
    <n v="0"/>
    <n v="0"/>
    <e v="#DIV/0!"/>
    <e v="#DIV/0!"/>
    <n v="0"/>
    <n v="0"/>
    <n v="0"/>
    <n v="0"/>
    <e v="#DIV/0!"/>
    <n v="1"/>
  </r>
  <r>
    <x v="6"/>
    <x v="7"/>
    <s v="Inicia con el análisis de la ruta jurídica y termina con la decisión final del expediente "/>
    <s v="EQUIPO SISTEMAS DE INFORMACIÓN DAE"/>
    <x v="26"/>
    <s v="Falta de unificación en la información reportada"/>
    <s v="Pérdida Reputacional"/>
    <s v="Posibilidad de Pérdida Reputacional por reporte de información imprecisa y variada debido a las diferentes archivos de datos para almacenamiento de la información y las distintas fuentes finales para el envío de la información"/>
    <d v="2022-05-20T00:00:00"/>
    <s v="OPERATIVOS"/>
    <s v="Ejecución y administración de procesos"/>
    <m/>
    <s v=""/>
    <s v=""/>
    <m/>
    <s v=""/>
    <s v=""/>
    <s v=""/>
    <e v="#N/A"/>
    <s v="C 27.2"/>
    <s v="EQUIPO SISTEMAS DE INFORMACIÓN DAE"/>
    <s v="El equipo Sistemas de Información DAE actualiza la información que entregan los diferentes equipos de trabajo de la DAE a través de correo electrónico donde se reporta la información que se validó y debe modificar datos"/>
    <x v="1"/>
    <s v="Impacto"/>
    <s v="Manual"/>
    <s v="25%"/>
    <s v="Sin documentar"/>
    <s v="Continua"/>
    <s v="Con registro"/>
    <n v="0"/>
    <s v=""/>
    <n v="0"/>
    <s v=""/>
    <s v=""/>
    <m/>
    <s v="P 27.2"/>
    <n v="0"/>
    <s v=""/>
    <n v="0"/>
    <n v="0"/>
    <n v="0"/>
    <m/>
    <n v="0"/>
    <n v="0"/>
    <n v="0"/>
    <n v="0"/>
    <n v="0"/>
    <n v="0"/>
    <e v="#DIV/0!"/>
    <e v="#DIV/0!"/>
    <n v="0"/>
    <n v="0"/>
    <n v="0"/>
    <n v="0"/>
    <e v="#DIV/0!"/>
    <n v="1"/>
  </r>
  <r>
    <x v="6"/>
    <x v="7"/>
    <s v="Inicia con el análisis de la ruta jurídica y termina con la decisión final del expediente "/>
    <s v="EQUIPO SISTEMAS DE INFORMACIÓN DAE"/>
    <x v="27"/>
    <s v="Demora en la revisión de las diferentes peticiones presentadas por las comunidades étnicas a cargo de la DAE"/>
    <s v="Pérdida Reputacional"/>
    <s v="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étnicas cargo de la DAE_x000a_"/>
    <d v="2022-05-20T00:00:00"/>
    <s v="OPERATIVOS"/>
    <s v="Usuarios, productos y prácticas"/>
    <n v="60"/>
    <s v="Media"/>
    <n v="0.6"/>
    <s v="     El riesgo afecta la imagen de la entidad a nivel nacional, con efecto publicitarios sostenible a nivel país"/>
    <s v="Catastrófico"/>
    <n v="1"/>
    <s v="Extremo"/>
    <s v="Reducir"/>
    <s v="C 28.1"/>
    <s v="EQUIPO SISTEMAS DE INFORMACIÓN DAE"/>
    <s v="El equipo Sistemas de Información DAE registra los requerimientos realizados a las comunidades étnicas a través del Archivo Base de Datos DAE  para llevar un control al cumplimiento en los requisitos mínimos establecidos dentro los tiempo requeridos"/>
    <x v="0"/>
    <s v="Probabilidad"/>
    <s v="Manual"/>
    <s v="40%"/>
    <s v="Documentado"/>
    <s v="Continua"/>
    <s v="Con registro"/>
    <n v="0.36"/>
    <s v="Baja"/>
    <n v="1"/>
    <s v="Catastrófico"/>
    <s v="Extremo"/>
    <s v="Reducir"/>
    <s v="P 28.1"/>
    <s v="Reuniones mensuales del grupo PQRSD del equipo de Sistemas de Información para conocer los avances e inconvenientes en los avances de cada petición"/>
    <s v="EQUIPO SISTEMAS DE INFORMACIÓN DAE"/>
    <s v="Acta de reunión de seguimiento a los avances e inconvenientes"/>
    <n v="9"/>
    <n v="54"/>
    <n v="1"/>
    <s v="Finalizo"/>
    <s v="https://agenciadetierras.sharepoint.com/:f:/s/MapadeRiesgosdeGestionANT/ElS-8l8O3E9BhS8685ygazYBl_jJtslzOMlisFKw0_NYyg?e=SvPLSN_x000a__x000a_https://agenciadetierras.sharepoint.com/:f:/s/MapadeRiesgosdeGestionANT/ElANmm9_3wNLiv_q4aBZnpEB-6Rw8YrHicmH_mEqR-RYdA?e=eP55UF_x000a__x000a_https://agenciadetierras.sharepoint.com/:f:/s/MapadeRiesgosdeGestionANT/EvFrfRnkJnRJs2Z7ibFVsSYBxqN5D7JuQnkmzBLZiU8qdg?e=xULnac"/>
    <s v="Se anexan actas de reuniones, correspondientes al seguimiento a PQRS  lideradas por el líder del grupo PQRSD del equipo de Sistemas de información, en donde han trato los temas relacionados con los requerimientos de las comunidades étnicas (Indígenas y Negras) y expedientes rezago, por lo cual aplica como soporte para la acción P.28.1 y P.35.1:_x000a_1. Acta N° 13_x000a_2. Acta N° 14._x000a_3. Acta N° 15._x000a_4. Acta del  22/julio/2022_x000a_5. Acta del  29/julio/2022_x000a__x000a_Se anexa archivo comprimido de las actas levantadas por el grupo de expedientes, relacionadas a reuniones realizadas con la comunidad, con el fin de orientar a las mismas en los requisitos que debe cumplir su requerimiento._x000a__x000a_Los profesionales encargados de la SDAE  remitieron información respecto a los reportes a actualizar en cinco oportunidades en el mes de septiembre (PA 2022 - Sinergia - Actos Activos), se anexa soporte._x000a__x000a_Se anexan 22 actas levantadas por parte de profesionales del grupo de expedientes adscrito al equipo de Sistemas de Información, relacionadas a reuniones realizadas con las diferentes comunidades, con el fin de orientar a las mismas en los requisitos que debe cumplir su requerimiento."/>
    <n v="0"/>
    <n v="0"/>
    <n v="0"/>
    <e v="#DIV/0!"/>
    <e v="#DIV/0!"/>
    <n v="0"/>
    <n v="0"/>
    <n v="0"/>
    <n v="0"/>
    <e v="#DIV/0!"/>
    <n v="1"/>
  </r>
  <r>
    <x v="6"/>
    <x v="7"/>
    <s v="Inicia con el análisis de la ruta jurídica y termina con la decisión final del expediente "/>
    <s v="EQUIPO SISTEMAS DE INFORMACIÓN DAE"/>
    <x v="27"/>
    <s v="Demora en la revisión de las diferentes peticiones presentadas por las comunidades étnicas a cargo de la DAE"/>
    <s v="Pérdida Reputacional"/>
    <s v="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étnicas cargo de la DAE_x000a_"/>
    <d v="2022-05-20T00:00:00"/>
    <s v="OPERATIVOS"/>
    <s v="Usuarios, productos y prácticas"/>
    <m/>
    <s v=""/>
    <s v=""/>
    <m/>
    <s v=""/>
    <s v=""/>
    <s v=""/>
    <e v="#N/A"/>
    <s v="C 28.2"/>
    <s v="EQUIPO SISTEMAS DE INFORMACIÓN DAE"/>
    <s v="El equipo Sistemas de Información DAE reitera el requerimiento a la comunidad a través de ORFEO donde se recuerda el cumplimiento de requisitos para continuar el procedimiento requerido por la comunidad étnica"/>
    <x v="1"/>
    <s v="Impacto"/>
    <s v="Manual"/>
    <s v="25%"/>
    <s v="Documentado"/>
    <s v="Continua"/>
    <s v="Con registro"/>
    <n v="0"/>
    <s v=""/>
    <n v="0"/>
    <s v=""/>
    <s v=""/>
    <m/>
    <s v="P 28.2"/>
    <s v="Actualización del archivo Base de Datos DAE"/>
    <s v="EQUIPO SISTEMAS DE INFORMACIÓN DAE"/>
    <s v="Informe mensual de requerimientos"/>
    <n v="9"/>
    <n v="6"/>
    <n v="1"/>
    <s v="Finalizo"/>
    <s v="https://agenciadetierras.sharepoint.com/:f:/s/MapadeRiesgosdeGestionANT/Ekm7LmTf4gxMplxwKBcbCU4BNrolhd5RUNDE1Cr1TIgsPg?e=3UOINr_x000a__x000a_https://agenciadetierras.sharepoint.com/:f:/s/MapadeRiesgosdeGestionANT/EjPp1kVbUzJPh720evSzuxUB4ExiB83QFJm1RpmBjWyNcQ?e=efw3O6_x000a__x000a_https://agenciadetierras.sharepoint.com/:f:/s/MapadeRiesgosdeGestionANT/EisTbIkV8O5MsXm6eQrt3cEB1MuDXMpj2pzGqHZ_-KGXxA?e=pVtzGU"/>
    <s v="Se anexa archivo en Excel con la información respecto a la cantidad de requerimientos que se presentan en el archivo BD DAE al 30 de julio de 2022, para las comunidades étnicas (Indígenas y Negras), por lo cual aplica como soporte para la acción P.28.2 y P.35.2; el mismo fue presentado a la Coordinadora del equipo y asesoras de la DAE. (Cantidad Requerimientos Étnicos_31_07_2022.xlsx)_x000a__x000a_Archivo BD DAE con fecha corte 30 de agosto de 2022._x000a__x000a_Se anexa archivo en Excel con la información respecto a la cantidad de requerimientos que se presentan en el archivo BD DAE al 30 de septiembre de 2022, para las comunidades étnicas (Indígenas y Negras), por lo cual aplica como soporte para la acción P.28.2 y P.35.2. (Cantidad Requerimientos Étnicos_30_09_2022.xlsx)."/>
    <n v="0"/>
    <n v="0"/>
    <n v="0"/>
    <e v="#DIV/0!"/>
    <e v="#DIV/0!"/>
    <n v="0"/>
    <n v="0"/>
    <n v="0"/>
    <n v="0"/>
    <e v="#DIV/0!"/>
    <n v="1"/>
  </r>
  <r>
    <x v="6"/>
    <x v="7"/>
    <s v="Inicia con el análisis de la ruta jurídica y termina con la decisión final del expediente"/>
    <s v="DIRECCIÓN DE ACCESO A TIERRAS"/>
    <x v="28"/>
    <s v="Incumplimiento  de adquisición de predios en el marco de Políticas del Gobierno"/>
    <s v="Pérdida Reputacional"/>
    <s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
    <d v="2022-05-20T00:00:00"/>
    <s v="ESTRATÉGICOS"/>
    <s v="Ejecución y administración de procesos"/>
    <n v="520"/>
    <s v="Alta"/>
    <n v="0.8"/>
    <s v="     El riesgo afecta la imagen de la entidad a nivel nacional, con efecto publicitarios sostenible a nivel país"/>
    <s v="Catastrófico"/>
    <n v="1"/>
    <s v="Extremo"/>
    <s v="Reducir"/>
    <s v="C 29.1"/>
    <s v="DIRECCIÓN DE ACCESO A TIERRAS"/>
    <s v="Dirección de Acceso a Tierras reduce la posibilidad de avanzar en procesos de compra dirigidos a predios cuyas ofertas no sean viables para la entidad._x000a_ a través del diligenciamiento de la forma ACCTI-F-021 FORMA OFERTA VOLUNTARIA DE PREDIOS - ACCTI-F-020 FORMA LISTA DE CHEQUEO donde se registra el cumplimiento de aspectos obligatorios de la información de la oferta voluntaria"/>
    <x v="0"/>
    <s v="Probabilidad"/>
    <s v="Manual"/>
    <s v="40%"/>
    <s v="Documentado"/>
    <s v="Continua"/>
    <s v="Con registro"/>
    <n v="0.48"/>
    <s v="Media"/>
    <n v="1"/>
    <s v="Catastrófico"/>
    <s v="Extremo"/>
    <s v="Reducir"/>
    <s v="P 29.1"/>
    <s v="Realizar capacitación a profesionales de Compra Directa sobre ACCTI-P-010 Procedimiento de Compra Directa de Predios con énfasis en las tareas críticas y de control señaladas en él"/>
    <s v="DIRECCIÓN DE ACCESO A TIERRAS"/>
    <s v="Documento o soporte que evidencie la capacitación"/>
    <n v="2"/>
    <n v="2"/>
    <n v="1"/>
    <s v="Finalizo"/>
    <s v="Listado de capacitación._x000a_Grabación de la capacitación_x000a_https://agenciadetierras.sharepoint.com/:f:/s/MapadeRiesgosdeGestionANT/EqWKRlmdFZJIuKFWbXTMXxYB2NsBsqXPKA2FErOavhVVsg?e=CRTAjE"/>
    <s v="Actividad programada para los meses de marzo y agosto para dar cobertura a todo el personal del grupo. Se ha unificado en una sola capacitación, en el mes de abril, aprovechando las ventajas de la tecnología."/>
    <n v="0"/>
    <n v="0"/>
    <n v="0"/>
    <e v="#DIV/0!"/>
    <e v="#DIV/0!"/>
    <n v="0"/>
    <n v="0"/>
    <n v="0"/>
    <n v="0"/>
    <e v="#DIV/0!"/>
    <n v="1"/>
  </r>
  <r>
    <x v="6"/>
    <x v="7"/>
    <s v="Inicia con el análisis de la ruta jurídica y termina con la decisión final del expediente"/>
    <s v="DIRECCIÓN DE ACCESO A TIERRAS"/>
    <x v="28"/>
    <s v="Incumplimiento  de adquisición de predios en el marco de Políticas del Gobierno"/>
    <s v="Pérdida Reputacional"/>
    <s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
    <d v="2022-05-20T00:00:00"/>
    <s v="ESTRATÉGICOS"/>
    <s v="Ejecución y administración de procesos"/>
    <n v="520"/>
    <s v="Alta"/>
    <n v="0.8"/>
    <s v="     El riesgo afecta la imagen de la entidad a nivel nacional, con efecto publicitarios sostenible a nivel país"/>
    <s v="Catastrófico"/>
    <n v="1"/>
    <s v="Extremo"/>
    <s v="Reducir"/>
    <s v="C 29.2"/>
    <s v="DIRECCIÓN DE ACCESO A TIERRAS"/>
    <s v="Dirección de Acceso a Tierras reduce la posibilidad de avanzar en procesos de compra dirigidos a predios que no cumplan requisitos técnicos. a través del diligenciamiento de la forma ACCTI-F-022 donde se realiza un estudio complementario de títulos, confrontando la información del expediente con la obtenida en la visita técnica."/>
    <x v="0"/>
    <s v="Probabilidad"/>
    <s v="Manual"/>
    <s v="40%"/>
    <s v="Documentado"/>
    <s v="Continua"/>
    <s v="Con registro"/>
    <n v="0.28799999999999998"/>
    <s v="Baja"/>
    <n v="1"/>
    <s v="Catastrófico"/>
    <s v="Extremo"/>
    <s v="Reducir"/>
    <s v="P 29.2"/>
    <s v="Actualizar la forma ACCTIF-020 Lista de chequeo"/>
    <s v="DIRECCIÓN DE ACCESO A TIERRAS"/>
    <s v="ACCTI-F-020 Lista de Chequeo actualizada"/>
    <n v="1"/>
    <n v="1"/>
    <n v="1"/>
    <s v="Finalizo"/>
    <s v="Forma ACCTI-F-020 Lista de Chequeo V3_x000a__x000a_https://agenciadetierras.sharepoint.com/:f:/s/MapadeRiesgosdeGestionANT/EqWKRlmdFZJIuKFWbXTMXxYB2NsBsqXPKA2FErOavhVVsg?e=CRTAjE"/>
    <s v="Actualización realizada en el mes de marzo de 2022, pero publicada en el sistema Integrado de Gestión en el mes de agosto de 2022"/>
    <n v="0"/>
    <n v="0"/>
    <n v="0"/>
    <e v="#DIV/0!"/>
    <e v="#DIV/0!"/>
    <n v="0"/>
    <n v="0"/>
    <n v="0"/>
    <n v="0"/>
    <e v="#DIV/0!"/>
    <n v="1"/>
  </r>
  <r>
    <x v="6"/>
    <x v="7"/>
    <s v="Inicia con el análisis de la ruta jurídica y termina con la decisión final del expediente"/>
    <s v="DIRECCIÓN DE ACCESO A TIERRAS"/>
    <x v="28"/>
    <s v="Incumplimiento  de adquisición de predios en el marco de Políticas del Gobierno"/>
    <s v="Pérdida Reputacional"/>
    <s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
    <d v="2022-05-20T00:00:00"/>
    <s v="ESTRATÉGICOS"/>
    <s v="Ejecución y administración de procesos"/>
    <n v="520"/>
    <s v="Alta"/>
    <n v="0.8"/>
    <s v="     El riesgo afecta la imagen de la entidad a nivel nacional, con efecto publicitarios sostenible a nivel país"/>
    <s v="Catastrófico"/>
    <n v="1"/>
    <s v="Extremo"/>
    <s v="Reducir"/>
    <s v="C 29.3"/>
    <s v="DIRECCIÓN DE ACCESO A TIERRAS"/>
    <s v="Dirección de Acceso a Tierras subsana los requisitos de predios cuyas ofertas no son viables y/o que no cumplen con los requisitos técnicos  a través de gestiones ante la Oficina de Planeación de la ANT y de ser necesario frente al ministerio de Hacienda, solicitando la ampliación presupuestal, y/o estudiando la posibilidad de adquisición de predios aledaños que cumplan las expectativas de los compromisos adquiridos soportando con los expedientes incluyendo, la documentación pertinente."/>
    <x v="1"/>
    <s v="Impacto"/>
    <s v="Manual"/>
    <s v="25%"/>
    <s v="Documentado"/>
    <s v="Continua"/>
    <s v="Con registro"/>
    <n v="0"/>
    <s v=""/>
    <n v="0"/>
    <s v=""/>
    <s v=""/>
    <m/>
    <s v="P 29.3"/>
    <n v="0"/>
    <s v=""/>
    <n v="0"/>
    <n v="0"/>
    <n v="0"/>
    <m/>
    <n v="0"/>
    <n v="0"/>
    <n v="0"/>
    <n v="0"/>
    <n v="0"/>
    <n v="0"/>
    <e v="#DIV/0!"/>
    <e v="#DIV/0!"/>
    <n v="0"/>
    <n v="0"/>
    <n v="0"/>
    <n v="0"/>
    <e v="#DIV/0!"/>
    <n v="1"/>
  </r>
  <r>
    <x v="6"/>
    <x v="7"/>
    <s v="Inicia con el análisis de la ruta jurídica y termina con la decisión final del expediente"/>
    <s v="SUBDIRECCIÓN DE ACCESO A TIERRAS EN ZONAS FOCALIZADAS"/>
    <x v="29"/>
    <s v="Materializar un subsidio que no cumpla con los requisitos establecidos"/>
    <s v="Afectación Económica o presupuestal"/>
    <s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
    <d v="2022-05-20T00:00:00"/>
    <s v="OPERATIVOS"/>
    <s v="Ejecución y administración de procesos"/>
    <n v="50"/>
    <s v="Media"/>
    <n v="0.6"/>
    <s v="Desde los 500 SMLMV"/>
    <s v="Catastrófico"/>
    <n v="1"/>
    <s v="Extremo"/>
    <s v="Reducir"/>
    <s v="C 30.1"/>
    <s v="SUBDIRECCIÓN DE ACCESO A TIERRAS EN ZONAS FOCALIZADAS"/>
    <s v="Subdirección de Acceso a Tierras en Zonas Focalizadas verifica las condiciones (del aspirante y su cónyuge o compañero(a)) bajo las cuales se realizaron las adjudicaciones, al uno por ciento (1%) trimestralmente del Subsidio -SIRA-, conforme a los artículos 8 y 9 del Acuerdo 005 de 2016 y/o a lo establecido en cumplimiento al fallo judicial. a través del acta de verificación y sus anexos donde se consulta la forma solicitud de inscripción única, los documentos soporte allegados por el postulante y las bases de datos como: DIAN, Policía Nacional, SISBÉN, RUV, RUES, Procuraduría General de la Nación, Contraloría General de la República, ANT- Histórico, CNSC y/o SIGEP y las demás que se consideren necesarias"/>
    <x v="0"/>
    <s v="Probabilidad"/>
    <s v="Manual"/>
    <s v="40%"/>
    <s v="Documentado"/>
    <s v="Aleatoria"/>
    <s v="Con registro"/>
    <n v="0.36"/>
    <s v="Baja"/>
    <n v="1"/>
    <s v="Catastrófico"/>
    <s v="Extremo"/>
    <s v="Reducir"/>
    <s v="P 30.1"/>
    <s v="Actualización del instructivo &quot;ACCTI -I-001- Instructivo  para la Materialización del Subsidio Integral SIRA  Y SIDRA  para la  adquisición del predio&quot;."/>
    <s v="SUBDIRECCIÓN DE ACCESO A TIERRAS EN ZONAS FOCALIZADAS"/>
    <s v="Instructivo actualizado ACCTI -I-001- Instructivo  para la Materialización del Subsidio Integral SIRA  Y SIDRA  para la  adquisición del predio"/>
    <n v="1"/>
    <n v="1"/>
    <n v="1"/>
    <s v="Finalizo"/>
    <s v="ACCTI-I-001 SIRA V6 PROYECCIÓN V7_x000a_https://agenciadetierras.sharepoint.com/:f:/s/MapadeRiesgosdeGestionANT/EjyW9Tj0_0JPvm15X1Pnr6QBMJXnPrnZGsuep0latvbRAw?e=cIiAWL"/>
    <s v="Documento elaborado, firmado y con solicitud de verificación a la Oficina de Planeación, para la publicación al Sistema Integrado de Gestión - SIG."/>
    <n v="0"/>
    <n v="0"/>
    <n v="0"/>
    <e v="#DIV/0!"/>
    <e v="#DIV/0!"/>
    <n v="0"/>
    <n v="0"/>
    <n v="0"/>
    <n v="0"/>
    <e v="#DIV/0!"/>
    <n v="1"/>
  </r>
  <r>
    <x v="6"/>
    <x v="7"/>
    <s v="Inicia con el análisis de la ruta jurídica y termina con la decisión final del expediente"/>
    <s v="SUBDIRECCIÓN DE ACCESO A TIERRAS EN ZONAS FOCALIZADAS"/>
    <x v="29"/>
    <s v="Materializar un subsidio que no cumpla con los requisitos establecidos"/>
    <s v="Afectación Económica o presupuestal"/>
    <s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
    <d v="2022-05-20T00:00:00"/>
    <s v="OPERATIVOS"/>
    <s v="Ejecución y administración de procesos"/>
    <n v="50"/>
    <s v="Media"/>
    <n v="0.6"/>
    <s v="Desde los 500 SMLMV"/>
    <s v="Catastrófico"/>
    <n v="1"/>
    <s v="Extremo"/>
    <s v="Reducir"/>
    <s v="C 30.2"/>
    <s v="SUBDIRECCIÓN DE ACCESO A TIERRAS EN ZONAS FOCALIZADAS"/>
    <s v="Subdirección de Acceso a Tierras en Zonas Focalizadas verifica el uno por ciento (1%) de los predios con postulaciones activas trimestralmente a través del acta de verificación y sus anexos donde se validan los requisitos jurídicos, técnicos y ambientales de acuerdo con lo descrito en el procedimiento MATERIALIZACIÓN DEL SUBSIDIO – ADQUISICIÓN DEL PREDIO ACCTI-P-016, vigente"/>
    <x v="0"/>
    <s v="Probabilidad"/>
    <s v="Manual"/>
    <s v="40%"/>
    <s v="Documentado"/>
    <s v="Aleatoria"/>
    <s v="Con registro"/>
    <n v="0.216"/>
    <s v="Baja"/>
    <n v="1"/>
    <s v="Catastrófico"/>
    <s v="Extremo"/>
    <s v="Reducir"/>
    <s v="P 30.2"/>
    <s v="Socialización de los procedimientos e instructivos relacionados con Subsidios que se encuentren vigentes en el Sistema Integrado de Gestión dentro de la Subdirección de Acceso a Tierras en Zonas Focalizadas - SATZF "/>
    <s v="SUBDIRECCIÓN DE ACCESO A TIERRAS EN ZONAS FOCALIZADAS"/>
    <s v="Listado de asistencia de la socialización"/>
    <n v="1"/>
    <n v="1"/>
    <n v="1"/>
    <s v="Finalizo"/>
    <s v="Listados de asistencia socialización procedimientos e instructivos relacionados con Subsidios_x000a_https://agenciadetierras.sharepoint.com/:f:/s/MapadeRiesgosdeGestionANT/EjvOQCWZdtVHgM7tBP-L4n8B6JPc3FMlnx0Jru5fppC4Ew?e=8O9yD4"/>
    <s v="Se aportan dos listados, debido a que se realizó en dos jornadas"/>
    <n v="0"/>
    <n v="0"/>
    <n v="0"/>
    <e v="#DIV/0!"/>
    <e v="#DIV/0!"/>
    <n v="0"/>
    <n v="0"/>
    <n v="0"/>
    <n v="0"/>
    <e v="#DIV/0!"/>
    <n v="1"/>
  </r>
  <r>
    <x v="6"/>
    <x v="7"/>
    <s v="Inicia con el análisis de la ruta jurídica y termina con la decisión final del expediente"/>
    <s v="SUBDIRECCIÓN DE ACCESO A TIERRAS EN ZONAS FOCALIZADAS"/>
    <x v="29"/>
    <s v="Materializar un subsidio que no cumpla con los requisitos establecidos"/>
    <s v="Afectación Económica o presupuestal"/>
    <s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
    <d v="2022-05-20T00:00:00"/>
    <s v="OPERATIVOS"/>
    <s v="Ejecución y administración de procesos"/>
    <n v="50"/>
    <s v="Media"/>
    <n v="0.6"/>
    <s v="Desde los 500 SMLMV"/>
    <s v="Catastrófico"/>
    <n v="1"/>
    <s v="Extremo"/>
    <s v="Reducir"/>
    <s v="C 30.3"/>
    <s v="SUBDIRECCIÓN DE ACCESO A TIERRAS EN ZONAS FOCALIZADAS"/>
    <s v="Subdirección de Acceso a Tierras en Zonas Focalizadas valida la implementación del uno por ciento (1%) de los proyectos productivos trimestralmente a través del acta de verificación y sus anexos donde se revisa la viabilidad técnica, ambiental y financiera  de los proyectos formulados participativamente  con los beneficiarios de acuerdo a las condiciones del predio con lo descrito en el procedimiento ACCTI-P-017 MATERIALIZACIÓN DEL SUBSIDIO – PROYECTOS PRODUCTIVOS"/>
    <x v="2"/>
    <s v="Impacto"/>
    <s v="Manual"/>
    <s v="30%"/>
    <s v="Documentado"/>
    <s v="Aleatoria"/>
    <s v="Con registro"/>
    <n v="0.216"/>
    <s v="Baja"/>
    <n v="0.7"/>
    <s v="Mayor"/>
    <s v="Alto"/>
    <s v="Reducir"/>
    <s v="P 30.3"/>
    <n v="0"/>
    <s v=""/>
    <n v="0"/>
    <n v="0"/>
    <n v="0"/>
    <n v="0"/>
    <n v="0"/>
    <n v="0"/>
    <n v="0"/>
    <n v="0"/>
    <n v="0"/>
    <n v="0"/>
    <e v="#DIV/0!"/>
    <e v="#DIV/0!"/>
    <n v="0"/>
    <n v="0"/>
    <n v="0"/>
    <n v="0"/>
    <e v="#DIV/0!"/>
    <n v="1"/>
  </r>
  <r>
    <x v="6"/>
    <x v="7"/>
    <s v="Inicia con el análisis de la ruta jurídica y termina con la decisión final del expediente"/>
    <s v="SUBDIRECCIÓN DE ACCESO A TIERRAS EN ZONAS FOCALIZADAS"/>
    <x v="29"/>
    <s v="Materializar un subsidio que no cumpla con los requisitos establecidos"/>
    <s v="Afectación Económica o presupuestal"/>
    <s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
    <d v="2022-05-20T00:00:00"/>
    <s v="OPERATIVOS"/>
    <s v="Ejecución y administración de procesos"/>
    <n v="50"/>
    <s v="Media"/>
    <n v="0.6"/>
    <s v="Desde los 500 SMLMV"/>
    <s v="Catastrófico"/>
    <n v="1"/>
    <s v="Extremo"/>
    <s v="Reducir"/>
    <s v="C 30.4"/>
    <s v="SUBDIRECCIÓN DE ACCESO A TIERRAS EN ZONAS FOCALIZADAS"/>
    <s v="Subdirección de Acceso a Tierras en Zonas Focalizadas revoca acto administrativo a través de una resolución de revocatoria donde se revoca el acto administrativo que materializó el subsidio en un predio que no cumplía con los requisitos de la materialización y se puede solicitar una nueva postulación, realizando el seguimiento semestral del estado del expediente y/o revocatoria (Matriz de Seguimiento revocatorias)."/>
    <x v="1"/>
    <s v="Impacto"/>
    <s v="Manual"/>
    <s v="25%"/>
    <s v="Documentado"/>
    <s v="Continua"/>
    <s v="Con registro"/>
    <n v="0"/>
    <s v=""/>
    <n v="0"/>
    <s v=""/>
    <s v=""/>
    <m/>
    <s v="P 30.4"/>
    <n v="0"/>
    <s v=""/>
    <n v="0"/>
    <n v="0"/>
    <n v="0"/>
    <m/>
    <n v="0"/>
    <n v="0"/>
    <n v="0"/>
    <n v="0"/>
    <n v="0"/>
    <n v="0"/>
    <e v="#DIV/0!"/>
    <e v="#DIV/0!"/>
    <n v="0"/>
    <n v="0"/>
    <n v="0"/>
    <n v="0"/>
    <e v="#DIV/0!"/>
    <n v="1"/>
  </r>
  <r>
    <x v="6"/>
    <x v="7"/>
    <s v="Inicia con el análisis de la ruta jurídica y termina con la decisión final del expediente"/>
    <s v="SUBDIRECCIÓN DE ACCESO A TIERRAS EN ZONAS FOCALIZADAS"/>
    <x v="30"/>
    <s v="Adjudicación de baldíos a persona natural, sin el cumplimiento de requisitos jurídicos, agronómicos y catastrales en los municipios focalizados"/>
    <s v="Pérdida Reputacional"/>
    <s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
    <d v="2022-05-20T00:00:00"/>
    <s v="OPERATIVOS"/>
    <s v="Ejecución y administración de procesos"/>
    <n v="1600"/>
    <s v="Alta"/>
    <n v="0.8"/>
    <s v="     El riesgo afecta la imagen de la entidad a nivel nacional, con efecto publicitarios sostenible a nivel país"/>
    <s v="Catastrófico"/>
    <n v="1"/>
    <s v="Extremo"/>
    <s v="Reducir"/>
    <s v="C 31.1"/>
    <s v="SUBDIRECCIÓN DE ACCESO A TIERRAS EN ZONAS FOCALIZADAS"/>
    <s v="Subdirección de Acceso a Tierras en Zonas Focalizadas asegura el cumplimiento de los requisitos para ser sujeto de reforma agraria y los requisitos ambientales, sociales, de infraestructura y técnicas del predio, en el marco de la Ley 160/94 a través del acta de verificación y sus anexos donde se validan los requisitos jurídicos, técnicos y ambientales de acuerdo con lo descrito en el procedimiento ACCTI-P-003 Adjudicación de baldíos a persona natural (ley 160/94), a través de la ACCTI-F-026 FORMA REVISIÓN JURÍDICA"/>
    <x v="0"/>
    <s v="Probabilidad"/>
    <s v="Manual"/>
    <s v="40%"/>
    <s v="Documentado"/>
    <s v="Continua"/>
    <s v="Con registro"/>
    <n v="0.48"/>
    <s v="Media"/>
    <n v="1"/>
    <s v="Catastrófico"/>
    <s v="Extremo"/>
    <s v="Reducir"/>
    <s v="P 31.1"/>
    <s v="Socialización de los procedimientos ACCTI- P 020-Adjudicación Baldíos  en los municipios focalizados y ACCTI-P-003 Adjudicación de baldíos a persona natural (ley 160/94)"/>
    <s v="SUBDIRECCIÓN DE ACCESO A TIERRAS EN ZONAS FOCALIZADAS"/>
    <s v="Listado de asistencia de la socialización"/>
    <n v="1"/>
    <n v="1"/>
    <n v="1"/>
    <s v="Finalizo"/>
    <s v="Listado de asistencia a socialización_x000a_https://agenciadetierras.sharepoint.com/:f:/s/MapadeRiesgosdeGestionANT/Ek2P2wqScLBLnDde-FTozIgBriQH3UwHyiAtLSSftQrEIw?e=3ndw16"/>
    <s v="Evidencia aportada"/>
    <n v="0"/>
    <n v="0"/>
    <n v="0"/>
    <e v="#DIV/0!"/>
    <e v="#DIV/0!"/>
    <n v="0"/>
    <n v="0"/>
    <n v="0"/>
    <n v="0"/>
    <e v="#DIV/0!"/>
    <n v="1"/>
  </r>
  <r>
    <x v="6"/>
    <x v="7"/>
    <s v="Inicia con el análisis de la ruta jurídica y termina con la decisión final del expediente"/>
    <s v="SUBDIRECCIÓN DE ACCESO A TIERRAS EN ZONAS FOCALIZADAS"/>
    <x v="30"/>
    <s v="Adjudicación de baldíos a persona natural, sin el cumplimiento de requisitos jurídicos, agronómicos y catastrales en los municipios focalizados"/>
    <s v="Pérdida Reputacional"/>
    <s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
    <d v="2022-05-20T00:00:00"/>
    <s v="OPERATIVOS"/>
    <s v="Ejecución y administración de procesos"/>
    <n v="1600"/>
    <s v="Alta"/>
    <n v="0.8"/>
    <s v="     El riesgo afecta la imagen de la entidad a nivel nacional, con efecto publicitarios sostenible a nivel país"/>
    <s v="Catastrófico"/>
    <n v="1"/>
    <s v="Extremo"/>
    <s v="Reducir"/>
    <s v="C 31.2"/>
    <s v="SUBDIRECCIÓN DE ACCESO A TIERRAS EN ZONAS FOCALIZADAS"/>
    <s v="Subdirección de Acceso a Tierras en Zonas Focalizadas asegura el cumplimiento de los requisitos para ser sujeto de reforma agraria y los requisitos ambientales, sociales, de infraestructura y técnicas del predio, en el marco del Decreto Ley 902/2017 a través del acta de verificación y sus anexos donde se validan los requisitos jurídicos, técnicos y ambientales de acuerdo con lo descrito en el procedimiento ACCTI-P-020 Único en municipios focalizados, a través de la forma POSPR-F-015 INFORME TÉCNICO JURÍDICO DEFINITIVO."/>
    <x v="0"/>
    <s v="Probabilidad"/>
    <s v="Manual"/>
    <s v="40%"/>
    <s v="Documentado"/>
    <s v="Continua"/>
    <s v="Con registro"/>
    <n v="0.28799999999999998"/>
    <s v="Baja"/>
    <n v="1"/>
    <s v="Catastrófico"/>
    <s v="Extremo"/>
    <s v="Reducir"/>
    <s v="P 31.2"/>
    <n v="0"/>
    <s v=""/>
    <n v="0"/>
    <n v="0"/>
    <n v="0"/>
    <m/>
    <n v="0"/>
    <n v="0"/>
    <n v="0"/>
    <n v="0"/>
    <n v="0"/>
    <n v="0"/>
    <e v="#DIV/0!"/>
    <e v="#DIV/0!"/>
    <n v="0"/>
    <n v="0"/>
    <n v="0"/>
    <n v="0"/>
    <e v="#DIV/0!"/>
    <n v="1"/>
  </r>
  <r>
    <x v="6"/>
    <x v="7"/>
    <s v="Inicia con el análisis de la ruta jurídica y termina con la decisión final del expediente"/>
    <s v="SUBDIRECCIÓN DE ACCESO A TIERRAS EN ZONAS FOCALIZADAS"/>
    <x v="30"/>
    <s v="Adjudicación de baldíos a persona natural, sin el cumplimiento de requisitos jurídicos, agronómicos y catastrales en los municipios focalizados"/>
    <s v="Pérdida Reputacional"/>
    <s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
    <d v="2022-05-20T00:00:00"/>
    <s v="OPERATIVOS"/>
    <s v="Ejecución y administración de procesos"/>
    <n v="1600"/>
    <s v="Alta"/>
    <n v="0.8"/>
    <s v="     El riesgo afecta la imagen de la entidad a nivel nacional, con efecto publicitarios sostenible a nivel país"/>
    <s v="Catastrófico"/>
    <n v="1"/>
    <s v="Extremo"/>
    <s v="Reducir"/>
    <s v="C 31.3"/>
    <s v="SUBDIRECCIÓN DE ACCESO A TIERRAS EN ZONAS FOCALIZADAS"/>
    <s v="Subdirección de Acceso a Tierras en Zonas Focalizadas invalida el acto administrativo de adjudicación a través de la realización de la revocatoria aplicando los procedimientos de revocatoria ACCTI-P-014 Revocatoria de Titulación de Baldíos en el Marco del Procedimiento Único OSPR y el ACCTI-P-005 Revocatoria del Acto de Adjudicación de Baldíos a Persona Natural (ley 160/94).  "/>
    <x v="1"/>
    <s v="Impacto"/>
    <s v="Manual"/>
    <s v="25%"/>
    <s v="Documentado"/>
    <s v="Continua"/>
    <s v="Con registro"/>
    <n v="0"/>
    <s v=""/>
    <n v="0"/>
    <s v=""/>
    <s v=""/>
    <m/>
    <s v="P 31.3"/>
    <n v="0"/>
    <s v=""/>
    <n v="0"/>
    <n v="0"/>
    <n v="0"/>
    <m/>
    <n v="0"/>
    <n v="0"/>
    <n v="0"/>
    <n v="0"/>
    <n v="0"/>
    <n v="0"/>
    <e v="#DIV/0!"/>
    <e v="#DIV/0!"/>
    <n v="0"/>
    <n v="0"/>
    <n v="0"/>
    <n v="0"/>
    <e v="#DIV/0!"/>
    <n v="1"/>
  </r>
  <r>
    <x v="6"/>
    <x v="7"/>
    <s v="Inicia con el análisis de la ruta jurídica y termina con la decisión final del expediente"/>
    <s v="SUBDIRECCIÓN DE ACCESO A TIERRAS POR DEMANDA Y DESCONGESTIÓN"/>
    <x v="31"/>
    <s v="Demoras en ejecutar las etapas propias del procedimiento por causas internas de revocatoria de predios no focalizados "/>
    <s v="Pérdida Reputacional"/>
    <s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
    <d v="2022-05-20T00:00:00"/>
    <s v="OPERATIVOS"/>
    <s v="Ejecución y administración de procesos"/>
    <n v="1600"/>
    <s v="Alta"/>
    <n v="0.8"/>
    <s v="     El riesgo afecta la imagen de la entidad a nivel nacional, con efecto publicitarios sostenible a nivel país"/>
    <s v="Catastrófico"/>
    <n v="1"/>
    <s v="Extremo"/>
    <s v="Reducir"/>
    <s v="C 32.1"/>
    <s v="SUBDIRECCIÓN DE ACCESO A TIERRAS POR DEMANDA Y DESCONGESTIÓN"/>
    <s v="Subdirección de Acceso a Tierras por Demanda y Descongestión determina oportunamente la procedencia para predios no focalizados y darle continuidad en la ruta correspondiente a través del Acto administrativo que llega para que revise y valore la solicitud de revocatoria, la documentación aportada por el solicitante y/o el expediente recibido, a la luz de los requisitos previstos por el artículo 72 de la Ley 160 de 1994, artículo 94 del Código de Procedimiento Administrativo y de lo Contencioso Administrativo - Ley 1437 de 2011 y artículo 58 del Decreto Ley 902 de 2017, a efectos de determinar la procedencia o no del inicio de la actuación administrativa de Revocatoria Directa o su continuación (frente al expediente)."/>
    <x v="0"/>
    <s v="Probabilidad"/>
    <s v="Manual"/>
    <s v="40%"/>
    <s v="Documentado"/>
    <s v="Continua"/>
    <s v="Con registro"/>
    <n v="0.48"/>
    <s v="Media"/>
    <n v="1"/>
    <s v="Catastrófico"/>
    <s v="Extremo"/>
    <s v="Reducir"/>
    <s v="P 32.1"/>
    <s v="Actualizar la ACCTI-F-097 - Matriz de Revocatoria Directa, que incluya criterios de control en las etapas del procedimiento de revocatoria para los predios no focalizados "/>
    <s v="SUBDIRECCIÓN DE ACCESO A TIERRAS POR DEMANDA Y DESCONGESTIÓN"/>
    <s v="ACCTI-F-097 - Matriz de Revocatoria Directa actualizada para los predios no focalizados "/>
    <n v="4"/>
    <n v="4"/>
    <n v="1"/>
    <s v="Finalizo"/>
    <s v="https://agenciadetierras.sharepoint.com/:x:/s/MapadeRiesgosdeGestionANT/EUlT6_ND9glHgzRC_n2x2_gBlkKBnfhV0MFifEQ02m9oCg?e=HKGxe8_x000a__x000a_Se aporta ACCTI-F-097 matriz de revocatoria actualizada_x000a_https://agenciadetierras.sharepoint.com/:f:/s/MapadeRiesgosdeGestionANT/Eobu5oOUwaJLpIBeY6GCgRABLo4ARusPPYs8NhE60Pb0PA?e=bvZnip"/>
    <s v="Se aporta ACCTI-F-097 matriz de revocatoria actualizada_x000a__x000a_Se aporta versión actualizada de la matriz"/>
    <n v="0"/>
    <n v="0"/>
    <n v="0"/>
    <e v="#DIV/0!"/>
    <e v="#DIV/0!"/>
    <n v="0"/>
    <n v="0"/>
    <n v="0"/>
    <n v="0"/>
    <e v="#DIV/0!"/>
    <n v="1"/>
  </r>
  <r>
    <x v="6"/>
    <x v="7"/>
    <s v="Inicia con el análisis de la ruta jurídica y termina con la decisión final del expediente"/>
    <s v="SUBDIRECCIÓN DE ACCESO A TIERRAS POR DEMANDA Y DESCONGESTIÓN"/>
    <x v="31"/>
    <s v="Demoras en ejecutar las etapas propias del procedimiento por causas internas de revocatoria de predios no focalizados "/>
    <s v="Pérdida Reputacional"/>
    <s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
    <d v="2022-05-20T00:00:00"/>
    <s v="OPERATIVOS"/>
    <s v="Ejecución y administración de procesos"/>
    <n v="1600"/>
    <s v="Alta"/>
    <n v="0.8"/>
    <s v="     El riesgo afecta la imagen de la entidad a nivel nacional, con efecto publicitarios sostenible a nivel país"/>
    <s v="Catastrófico"/>
    <n v="1"/>
    <s v="Extremo"/>
    <s v="Reducir"/>
    <s v="C 32.2"/>
    <s v="SUBDIRECCIÓN DE ACCESO A TIERRAS POR DEMANDA Y DESCONGESTIÓN"/>
    <s v="Subdirección de Acceso a Tierras por Demanda y Descongestión detecta con anticipación la proximidad de vencimiento de términos en el procedimiento de revocatoria de predios no focalizados a través ACCTI-F-097 - Matriz de Revocatoria Directa actualizada mediante la verificación del estado del procedimiento de revocatoria y sus términos en cada caso."/>
    <x v="2"/>
    <s v="Impacto"/>
    <s v="Manual"/>
    <s v="30%"/>
    <s v="Documentado"/>
    <s v="Continua"/>
    <s v="Con registro"/>
    <n v="0.48"/>
    <s v="Media"/>
    <n v="0.7"/>
    <s v="Mayor"/>
    <s v="Alto"/>
    <s v="Reducir"/>
    <s v="P 32.2"/>
    <n v="0"/>
    <s v=""/>
    <n v="0"/>
    <n v="0"/>
    <n v="0"/>
    <m/>
    <n v="0"/>
    <n v="0"/>
    <n v="0"/>
    <n v="0"/>
    <n v="0"/>
    <n v="0"/>
    <e v="#DIV/0!"/>
    <e v="#DIV/0!"/>
    <n v="0"/>
    <n v="0"/>
    <n v="0"/>
    <n v="0"/>
    <e v="#DIV/0!"/>
    <n v="1"/>
  </r>
  <r>
    <x v="6"/>
    <x v="7"/>
    <s v="Inicia con el análisis de la ruta jurídica y termina con la decisión final del expediente"/>
    <s v="SUBDIRECCIÓN DE ACCESO A TIERRAS POR DEMANDA Y DESCONGESTIÓN"/>
    <x v="31"/>
    <s v="Demoras en ejecutar las etapas propias del procedimiento por causas internas de revocatoria de predios no focalizados "/>
    <s v="Pérdida Reputacional"/>
    <s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
    <d v="2022-05-20T00:00:00"/>
    <s v="OPERATIVOS"/>
    <s v="Ejecución y administración de procesos"/>
    <n v="1600"/>
    <s v="Alta"/>
    <n v="0.8"/>
    <s v="     El riesgo afecta la imagen de la entidad a nivel nacional, con efecto publicitarios sostenible a nivel país"/>
    <s v="Catastrófico"/>
    <n v="1"/>
    <s v="Extremo"/>
    <s v="Reducir"/>
    <s v="C 32.3"/>
    <s v="SUBDIRECCIÓN DE ACCESO A TIERRAS POR DEMANDA Y DESCONGESTIÓN"/>
    <s v="Subdirección de Acceso a Tierras por Demanda y Descongestión prioriza la gestión  a través del tipo de requerimiento donde se revisa si es un derecho de petición o solicitud de revocatoria de predios no focalizados qué incumplió los tiempo de ejecución del procedimiento o que presenta información como caso emblemático para la ANT"/>
    <x v="1"/>
    <s v="Impacto"/>
    <s v="Manual"/>
    <s v="25%"/>
    <s v="Documentado"/>
    <s v="Continua"/>
    <s v="Con registro"/>
    <n v="0"/>
    <s v=""/>
    <n v="0"/>
    <s v=""/>
    <s v=""/>
    <m/>
    <s v="P 32.3"/>
    <n v="0"/>
    <s v=""/>
    <n v="0"/>
    <n v="0"/>
    <n v="0"/>
    <m/>
    <n v="0"/>
    <n v="0"/>
    <n v="0"/>
    <n v="0"/>
    <n v="0"/>
    <n v="0"/>
    <e v="#DIV/0!"/>
    <e v="#DIV/0!"/>
    <n v="0"/>
    <n v="0"/>
    <n v="0"/>
    <n v="0"/>
    <e v="#DIV/0!"/>
    <n v="1"/>
  </r>
  <r>
    <x v="6"/>
    <x v="7"/>
    <s v="Inicia con el análisis de la ruta jurídica y termina con la decisión final del expediente"/>
    <s v="SUBDIRECCIÓN DE ACCESO A TIERRAS EN ZONAS FOCALIZADAS"/>
    <x v="32"/>
    <s v="Demoras en ejecutar las etapas propias del procedimiento por causas internas de revocatoria de predios focalizados "/>
    <s v="Pérdida Reputacional"/>
    <s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
    <d v="2022-05-20T00:00:00"/>
    <s v="OPERATIVOS"/>
    <s v="Ejecución y administración de procesos"/>
    <n v="2080"/>
    <s v="Alta"/>
    <n v="0.8"/>
    <s v="     El riesgo afecta la imagen de la entidad a nivel nacional, con efecto publicitarios sostenible a nivel país"/>
    <s v="Catastrófico"/>
    <n v="1"/>
    <s v="Extremo"/>
    <s v="Reducir"/>
    <s v="C 33.1"/>
    <s v="SUBDIRECCIÓN DE ACCESO A TIERRAS EN ZONAS FOCALIZADAS"/>
    <s v="Subdirección de Acceso a tierras en Zonas Focalizadas determina oportunamente la procedencia para predios focalizados y darle continuidad en la ruta correspondiente a través del Acto administrativo que llega para que revise y valore la solicitud de revocatoria, la documentación aportada por el solicitante y/o el expediente recibido, a la luz de los requisitos previstos por el artículo 72 de la Ley 160 de 1994, artículo 94 del Código de Procedimiento Administrativo y de lo Contencioso Administrativo - Ley 1437 de 2011 y artículo 58 del Decreto Ley 902 de 2017, a efectos de determinar la procedencia o no del inicio de la actuación administrativa de Revocatoria Directa o su continuación (frente al expediente)."/>
    <x v="0"/>
    <s v="Probabilidad"/>
    <s v="Manual"/>
    <s v="40%"/>
    <s v="Documentado"/>
    <s v="Continua"/>
    <s v="Con registro"/>
    <n v="0.48"/>
    <s v="Media"/>
    <n v="1"/>
    <s v="Catastrófico"/>
    <s v="Extremo"/>
    <s v="Reducir"/>
    <s v="P 33.1"/>
    <s v="Actualizar la ACCTI-F-097 - Matriz de Revocatoria Directa, que incluya criterios de control en las etapas del procedimiento de revocatoria para los predios focalizados "/>
    <s v="SUBDIRECCIÓN DE ACCESO A TIERRAS EN ZONAS FOCALIZADAS"/>
    <s v="ACCTI-F-097 - Matriz de Revocatoria Directa actualizada para los predios focalizados "/>
    <n v="4"/>
    <n v="3"/>
    <n v="1"/>
    <s v="Finalizo"/>
    <s v="https://agenciadetierras.sharepoint.com/:x:/s/MapadeRiesgosdeGestionANT/EYgV5DFK_-dJmfSNU8DuHBkBCqr7AtBOoLktaz6y_OiYyQ?e=QBbJM5_x000a__x000a_https://agenciadetierras.sharepoint.com/:f:/s/MapadeRiesgosdeGestionANT/EgrQBUqTaaxMt297JwDQxVkB7uoKjp9Uk5oWql36DxCY4A?e=ntHWWd"/>
    <s v="Forma ACCTI-F-097 Matriz de Revocatoria Actualizada_x000a__x000a_ACCTI-F-097- Matriz General Revocatoria Directa"/>
    <n v="0"/>
    <n v="0"/>
    <n v="0"/>
    <e v="#DIV/0!"/>
    <e v="#DIV/0!"/>
    <n v="0"/>
    <n v="0"/>
    <n v="0"/>
    <n v="0"/>
    <e v="#DIV/0!"/>
    <n v="1"/>
  </r>
  <r>
    <x v="6"/>
    <x v="7"/>
    <s v="Inicia con el análisis de la ruta jurídica y termina con la decisión final del expediente"/>
    <s v="SUBDIRECCIÓN DE ACCESO A TIERRAS EN ZONAS FOCALIZADAS"/>
    <x v="32"/>
    <s v="Demoras en ejecutar las etapas propias del procedimiento por causas internas de revocatoria de predios focalizados "/>
    <s v="Pérdida Reputacional"/>
    <s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
    <d v="2022-05-20T00:00:00"/>
    <s v="OPERATIVOS"/>
    <s v="Ejecución y administración de procesos"/>
    <n v="2080"/>
    <s v="Alta"/>
    <n v="0.8"/>
    <s v="     El riesgo afecta la imagen de la entidad a nivel nacional, con efecto publicitarios sostenible a nivel país"/>
    <s v="Catastrófico"/>
    <n v="1"/>
    <s v="Extremo"/>
    <s v="Reducir"/>
    <s v="C 33.2"/>
    <s v="SUBDIRECCIÓN DE ACCESO A TIERRAS EN ZONAS FOCALIZADAS"/>
    <s v="Subdirección de Acceso a tierras en Zonas Focalizadas detecta con anticipación la proximidad de vencimiento de términos en el procedimiento de revocatoria predios focalizados a través ACCTI-F-097 - Matriz de Revocatoria Directa actualizada mediante la verificación del estado del procedimiento de revocatoria y sus términos en cada caso."/>
    <x v="2"/>
    <s v="Impacto"/>
    <s v="Manual"/>
    <s v="30%"/>
    <s v="Documentado"/>
    <s v="Continua"/>
    <s v="Con registro"/>
    <n v="0.48"/>
    <s v="Media"/>
    <n v="0.7"/>
    <s v="Mayor"/>
    <s v="Alto"/>
    <s v="Reducir"/>
    <s v="P 33.2"/>
    <n v="0"/>
    <s v=""/>
    <n v="0"/>
    <n v="0"/>
    <n v="0"/>
    <m/>
    <n v="0"/>
    <n v="0"/>
    <n v="0"/>
    <n v="0"/>
    <n v="0"/>
    <n v="0"/>
    <e v="#DIV/0!"/>
    <e v="#DIV/0!"/>
    <n v="0"/>
    <n v="0"/>
    <n v="0"/>
    <n v="0"/>
    <e v="#DIV/0!"/>
    <n v="1"/>
  </r>
  <r>
    <x v="6"/>
    <x v="7"/>
    <s v="Inicia con el análisis de la ruta jurídica y termina con la decisión final del expediente"/>
    <s v="SUBDIRECCIÓN DE ACCESO A TIERRAS EN ZONAS FOCALIZADAS"/>
    <x v="32"/>
    <s v="Demoras en ejecutar las etapas propias del procedimiento por causas internas de revocatoria de predios focalizados "/>
    <s v="Pérdida Reputacional"/>
    <s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
    <d v="2022-05-20T00:00:00"/>
    <s v="OPERATIVOS"/>
    <s v="Ejecución y administración de procesos"/>
    <n v="2080"/>
    <s v="Alta"/>
    <n v="0.8"/>
    <s v="     El riesgo afecta la imagen de la entidad a nivel nacional, con efecto publicitarios sostenible a nivel país"/>
    <s v="Catastrófico"/>
    <n v="1"/>
    <s v="Extremo"/>
    <s v="Reducir"/>
    <s v="C 33.3"/>
    <s v="SUBDIRECCIÓN DE ACCESO A TIERRAS EN ZONAS FOCALIZADAS"/>
    <s v="Subdirección de Acceso a tierras en Zonas Focalizadas prioriza la gestión  a través del tipo de requerimiento donde se revisa si es un derecho de petición o solicitud de revocatoria de predios focalizados que incumplió los tiempo de ejecución del procedimiento o que presenta información como caso emblemático para la ANT"/>
    <x v="1"/>
    <s v="Impacto"/>
    <s v="Manual"/>
    <s v="25%"/>
    <s v="Documentado"/>
    <s v="Continua"/>
    <s v="Con registro"/>
    <n v="0"/>
    <s v=""/>
    <n v="0"/>
    <s v=""/>
    <s v=""/>
    <m/>
    <s v="P 33.3"/>
    <n v="0"/>
    <s v=""/>
    <n v="0"/>
    <n v="0"/>
    <n v="0"/>
    <m/>
    <n v="0"/>
    <n v="0"/>
    <n v="0"/>
    <n v="0"/>
    <n v="0"/>
    <n v="0"/>
    <e v="#DIV/0!"/>
    <e v="#DIV/0!"/>
    <n v="0"/>
    <n v="0"/>
    <n v="0"/>
    <n v="0"/>
    <e v="#DIV/0!"/>
    <n v="1"/>
  </r>
  <r>
    <x v="6"/>
    <x v="7"/>
    <s v="Inicia con el análisis de la ruta jurídica y termina con la decisión final del expediente"/>
    <s v="DIRECCIÓN DE ACCESO A TIERRAS"/>
    <x v="33"/>
    <s v="Redireccionamiento equivocado de las solicitudes que ingresan a la DAT"/>
    <s v="Pérdida Reputacional"/>
    <s v="Posibilidad de pérdida reputacional en la imagen institucional secundario a peticiones, quejas y/o reclamos de la comunidad y por in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
    <d v="2022-05-20T00:00:00"/>
    <s v="OPERATIVOS"/>
    <s v="Ejecución y administración de procesos"/>
    <n v="10400"/>
    <s v="Muy Alta"/>
    <n v="1"/>
    <s v="     El riesgo afecta la imagen de la entidad a nivel nacional, con efecto publicitarios sostenible a nivel país"/>
    <s v="Catastrófico"/>
    <n v="1"/>
    <s v="Extremo"/>
    <s v="Reducir"/>
    <s v="C 34.1"/>
    <s v="DIRECCIÓN DE ACCESO A TIERRAS"/>
    <s v="Dirección de Acceso a Tierras identifica los trámites que pueden incumplir los términos establecidos a través de la realización del reportes de alertas semanales verificando el estado de cada trámite en curso y determinando cuáles podrían hallarse por superar algún término"/>
    <x v="0"/>
    <s v="Probabilidad"/>
    <s v="Manual"/>
    <s v="40%"/>
    <s v="Documentado"/>
    <s v="Continua"/>
    <s v="Con registro"/>
    <n v="0.6"/>
    <s v="Media"/>
    <n v="1"/>
    <s v="Catastrófico"/>
    <s v="Extremo"/>
    <s v="Reducir"/>
    <s v="P 34.1"/>
    <s v="Realizar capacitación en el Procedimiento Gestión de Petición Quejas y Reclamos por parte de profesional líder del equipo de correspondencia, a los colaboradores de correspondencia DAT."/>
    <s v="DIRECCIÓN DE ACCESO A TIERRAS"/>
    <s v="Lista de asistencia de los colaboradores de correspondencia DAT capacitados en el procedimiento de Gestión de Petición Quejas y Reclamos"/>
    <n v="0.95"/>
    <n v="0.95"/>
    <n v="1"/>
    <s v="Finalizo"/>
    <s v="https://agenciadetierras.sharepoint.com/:b:/s/MapadeRiesgosdeGestionANT/EdfAmulKotNNjWiPbAFLzNMBFRdjEkLNaysmNrbdEVKy2g?e=ErAmz7"/>
    <n v="0"/>
    <n v="0"/>
    <n v="0"/>
    <n v="0"/>
    <e v="#DIV/0!"/>
    <e v="#DIV/0!"/>
    <n v="0"/>
    <n v="0"/>
    <n v="0"/>
    <n v="0"/>
    <e v="#DIV/0!"/>
    <n v="1"/>
  </r>
  <r>
    <x v="6"/>
    <x v="7"/>
    <s v="Inicia con el análisis de la ruta jurídica y termina con la decisión final del expediente"/>
    <s v="DIRECCIÓN DE ACCESO A TIERRAS"/>
    <x v="33"/>
    <s v="Redireccionamiento equivocado de las solicitudes que ingresan a la DAT"/>
    <s v="Pérdida Reputacional"/>
    <s v="Posibilidad de pérdida reputacional en la imagen institucional secundario a peticiones, quejas y/o reclamos de la comunidad y por in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
    <d v="2022-05-20T00:00:00"/>
    <s v="OPERATIVOS"/>
    <s v="Ejecución y administración de procesos"/>
    <n v="10400"/>
    <s v="Muy Alta"/>
    <n v="1"/>
    <s v="     El riesgo afecta la imagen de la entidad a nivel nacional, con efecto publicitarios sostenible a nivel país"/>
    <s v="Catastrófico"/>
    <n v="1"/>
    <s v="Extremo"/>
    <s v="Reducir"/>
    <s v="C 34.2"/>
    <s v="DIRECCIÓN DE ACCESO A TIERRAS"/>
    <s v="Dirección de Acceso a Tierras tramita el proceso con el equipo funcional de titulación a través de la realización de nuevo trámite y/o la Orden Judicial (Cuando aplique) verificando el estado de cada trámite en curso y determinando cuáles se encuentran superando algún término"/>
    <x v="1"/>
    <s v="Impacto"/>
    <s v="Manual"/>
    <s v="25%"/>
    <s v="Documentado"/>
    <s v="Continua"/>
    <s v="Con registro"/>
    <n v="0"/>
    <s v=""/>
    <n v="0"/>
    <s v=""/>
    <s v=""/>
    <m/>
    <s v="P 34.2"/>
    <n v="0"/>
    <s v=""/>
    <n v="0"/>
    <n v="0"/>
    <n v="0"/>
    <m/>
    <n v="0"/>
    <n v="0"/>
    <n v="0"/>
    <n v="0"/>
    <n v="0"/>
    <n v="0"/>
    <e v="#DIV/0!"/>
    <e v="#DIV/0!"/>
    <n v="0"/>
    <n v="0"/>
    <n v="0"/>
    <n v="0"/>
    <e v="#DIV/0!"/>
    <n v="1"/>
  </r>
  <r>
    <x v="7"/>
    <x v="8"/>
    <s v="Desde la recepción de la solicitud de Protección de Territorios Ancestrales de Comunidad Indígenas y finaliza con la expedición de resolución ante la ORIP"/>
    <s v="EQUIPO SISTEMAS DE INFORMACIÓN DAE"/>
    <x v="34"/>
    <s v="Demora en la revisión de las diferentes peticiones presentadas por las comunidades y/o resguardos indígenas a cargo de la DAE"/>
    <s v="Pérdida Reputacional"/>
    <s v="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y/o resguardos indígenas cargo de la DAE_x000a_"/>
    <d v="2022-05-20T00:00:00"/>
    <s v="OPERATIVOS"/>
    <s v="Usuarios, productos y prácticas"/>
    <n v="30"/>
    <s v="Media"/>
    <n v="0.6"/>
    <s v="     El riesgo afecta la imagen de la entidad a nivel nacional, con efecto publicitarios sostenible a nivel país"/>
    <s v="Catastrófico"/>
    <n v="1"/>
    <s v="Extremo"/>
    <s v="Reducir"/>
    <s v="C 35.1"/>
    <s v="EQUIPO SISTEMAS DE INFORMACIÓN DAE"/>
    <s v="El equipo Sistemas de Información DAE registra los requerimientos realizados a las comunidades y/o resguardos indígenas a través del Archivo Base de Datos DAE  para llevar un control al cumplimiento en los requisitos mínimos establecidos dentro los tiempo requeridos"/>
    <x v="0"/>
    <s v="Probabilidad"/>
    <s v="Manual"/>
    <s v="40%"/>
    <s v="Documentado"/>
    <s v="Continua"/>
    <s v="Con registro"/>
    <n v="0.36"/>
    <s v="Baja"/>
    <n v="1"/>
    <s v="Catastrófico"/>
    <s v="Extremo"/>
    <s v="Reducir"/>
    <s v="P 35.1"/>
    <s v="Reuniones mensuales del grupo PQRSD del equipo de Sistemas de Información para conocer los avances e inconvenientes en los avances de cada petición"/>
    <s v="EQUIPO SISTEMAS DE INFORMACIÓN DAE"/>
    <s v="Acta de reunión de seguimiento a los avances e inconvenientes"/>
    <n v="9"/>
    <n v="54"/>
    <n v="1"/>
    <s v="Finalizo"/>
    <s v="https://agenciadetierras.sharepoint.com/:f:/s/MapadeRiesgosdeGestionANT/El1ZpOCGSYBOvu4aeYkJE0QBKn2IBofEOrA3rEvY5VVEeQ?e=weMDz1_x000a__x000a_https://agenciadetierras.sharepoint.com/:f:/s/MapadeRiesgosdeGestionANT/ErDu5SY8inFLsCDpVexQtb8BJoCwT73FMSlHKSLjDOIF0g?e=KmTVec_x000a__x000a_https://agenciadetierras.sharepoint.com/:f:/s/MapadeRiesgosdeGestionANT/ElNc4I9h0UxFsMu3OLX3qnoB5dEOfLihu3YtOLIHeHo79g?e=bI7pXw"/>
    <s v="Se anexan actas de reuniones, correspondientes al seguimiento a PQRS  lideradas por el líder del grupo PQRSD del equipo de Sistemas de información, en donde han trato los temas relacionados con los requerimientos de las comunidades étnicas (Indígenas y Negras) y expedientes rezago, por lo cual aplica como soporte para la acción P.28.1 y P.35.1:_x000a_1. Acta N° 13_x000a_2. Acta N° 14._x000a_3. Acta N° 15._x000a_4. Acta del  22/julio/2022_x000a_5. Acta del  29/julio/2022_x000a__x000a_Se anexa archivo comprimido de las actas levantadas por el grupo de expedientes, relacionadas a reuniones realizadas con la comunidad, con el fin de orientar a las mismas en los requisitos que debe cumplir su requerimiento._x000a__x000a_Se anexan 22 actas levantadas por parte de profesionales del grupo de expedientes adscrito al equipo de Sistemas de Información, relacionadas a reuniones realizadas con las diferentes comunidades, con el fin de orientar a las mismas en los requisitos que debe cumplir su requerimiento."/>
    <n v="0"/>
    <n v="0"/>
    <n v="0"/>
    <e v="#DIV/0!"/>
    <e v="#DIV/0!"/>
    <n v="0"/>
    <n v="0"/>
    <n v="0"/>
    <n v="0"/>
    <e v="#DIV/0!"/>
    <n v="1"/>
  </r>
  <r>
    <x v="7"/>
    <x v="8"/>
    <s v="Desde la recepción de la solicitud de Protección de Territorios Ancestrales de Comunidad Indígenas y finaliza con la expedición de resolución ante la ORIP"/>
    <s v="EQUIPO SISTEMAS DE INFORMACIÓN DAE"/>
    <x v="34"/>
    <s v="Demora en la revisión de las diferentes peticiones presentadas por las comunidades y/o resguardos indígenas a cargo de la DAE"/>
    <s v="Pérdida Reputacional"/>
    <s v="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y/o resguardos indígenas cargo de la DAE_x000a_"/>
    <d v="2022-05-20T00:00:00"/>
    <s v="OPERATIVOS"/>
    <s v="Usuarios, productos y prácticas"/>
    <m/>
    <s v=""/>
    <s v=""/>
    <m/>
    <s v=""/>
    <s v=""/>
    <s v=""/>
    <e v="#N/A"/>
    <s v="C 35.2"/>
    <s v="EQUIPO SISTEMAS DE INFORMACIÓN DAE"/>
    <s v="El equipo Sistemas de Información DAE reitera el requerimiento a la comunidad a través de ORFEO donde se recuerda el cumplimiento de requisitos para continuar el procedimiento requerido por la comunidad y/o resguardo indígena"/>
    <x v="1"/>
    <s v="Impacto"/>
    <s v="Manual"/>
    <s v="25%"/>
    <s v="Documentado"/>
    <s v="Continua"/>
    <s v="Con registro"/>
    <n v="0"/>
    <s v=""/>
    <n v="0"/>
    <s v=""/>
    <s v=""/>
    <m/>
    <s v="P 35.2"/>
    <s v="Actualización del archivo Base de Datos DAE"/>
    <s v="EQUIPO SISTEMAS DE INFORMACIÓN DAE"/>
    <s v="Informe mensual de requerimientos"/>
    <n v="9"/>
    <n v="6"/>
    <n v="1"/>
    <s v="Finalizo"/>
    <s v="https://agenciadetierras.sharepoint.com/:f:/s/MapadeRiesgosdeGestionANT/Et3QvEcIlIpBjLLJc29utysBI4EBuFA4OqwmXYnZYR8EVw?e=uF16lG_x000a__x000a_https://agenciadetierras.sharepoint.com/:f:/s/MapadeRiesgosdeGestionANT/EvkM3zsAELRHutYYR14v5pwBG7Ow2gAox4QdAmTclVV54g?e=sQ4AOt_x000a__x000a_https://agenciadetierras.sharepoint.com/:f:/s/MapadeRiesgosdeGestionANT/Ep8svnPjw59MocjdO2yNUf4Bvn8jc9wbt1R5_bf8kHqM4w?e=YAgHQd"/>
    <s v="Se anexa archivo en Excel con la información respecto a la cantidad de requerimientos que se presentan en el archivo BD DAE al 30 de julio de 2022, para las comunidades étnicas (Indígenas y Negras), por lo cual aplica como soporte para la acción P.28.2 y P.35.2; el mismo fue presentado a la Coordinadora del equipo y asesoras de la DAE. (Cantidad Requerimientos Étnicos_31_07_2022.xlsx)_x000a__x000a_Archivo BD DAE con fecha corte 30 de agosto de 2022._x000a__x000a_Se anexa archivo en Excel con la información respecto a la cantidad de requerimientos que se presentan en el archivo BD DAE al 30 de septiembre de 2022, para las comunidades étnicas (Indígenas y Negras), por lo cual aplica como soporte para la acción P.28.2 y P.35.2. (Cantidad Requerimientos Étnicos_30_09_2022.xlsx)."/>
    <n v="0"/>
    <n v="0"/>
    <n v="0"/>
    <e v="#DIV/0!"/>
    <e v="#DIV/0!"/>
    <n v="0"/>
    <n v="0"/>
    <n v="0"/>
    <n v="0"/>
    <e v="#DIV/0!"/>
    <n v="1"/>
  </r>
  <r>
    <x v="7"/>
    <x v="9"/>
    <s v="Inicia con la información recibida por los diferentes modelos de atención e informes de seguimiento de las distintas adjudicaciones realizadas y finaliza con la administración del Fondo Nacional Agrario y baldíos, realización de mecanismos de administración, constitución y delimitación de zonas de reservas, protección de territorios encestarles de comunidades indígenas, revocatoria del acto de adjudicación y limitaciones a la propiedad"/>
    <s v="SUBDIRECCIÓN DE ADMINISTRACIÓN DE TIERRAS DE LA NACIÓN"/>
    <x v="35"/>
    <s v="Inventario de predios desactualizado de Fondo de Tierras para la Reforma Rural Integral"/>
    <s v="Pérdida Reputacional"/>
    <s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
    <d v="2022-05-20T00:00:00"/>
    <s v="ESTRATÉGICOS"/>
    <s v="Ejecución y administración de procesos"/>
    <n v="2080"/>
    <s v="Alta"/>
    <n v="0.8"/>
    <s v="     El riesgo afecta la imagen de la entidad a nivel nacional, con efecto publicitarios sostenible a nivel país"/>
    <s v="Catastrófico"/>
    <n v="1"/>
    <s v="Extremo"/>
    <s v="Reducir"/>
    <s v="C 36.1"/>
    <s v="SUBDIRECCIÓN DE ADMINISTRACIÓN DE TIERRAS DE LA NACIÓN"/>
    <s v="Subdirección de Administración de Tierras de la Nación determina la veracidad y exactitud de la información registrada de predios en el fondo de tierras a través de un documento de conciliación entre la Subdirección de Administración de Tierras de la Nación y contabilidad de la Subdirección Administrativa y Financiera donde se valida la información registrada de predios en el  fondo de tierras versus la información registrada en contabilidad en la subcuenta acceso para población campesina, comunidades, familias y asociaciones rurales"/>
    <x v="2"/>
    <s v="Impacto"/>
    <s v="Manual"/>
    <s v="30%"/>
    <s v="Documentado"/>
    <s v="Continua"/>
    <s v="Con registro"/>
    <n v="0.8"/>
    <s v="Alta"/>
    <n v="0.7"/>
    <s v="Mayor"/>
    <s v="Alto"/>
    <s v="Reducir"/>
    <s v="P 36.1"/>
    <s v="Revisar y verificar la titularidad de derecho de dominio de los predios registrados en las cuarenta y cuatro (44) actas de transferencia del INCODER a la Agencia Nacional de Tierras."/>
    <s v="SUBDIRECCIÓN DE ADMINISTRACIÓN DE TIERRAS DE LA NACIÓN"/>
    <s v="Conciliación donde se reviso las actas entregadas del INCODER a la ANT"/>
    <n v="2"/>
    <n v="1"/>
    <n v="1"/>
    <s v="Finalizo"/>
    <s v="Conciliación Fondo de Tierras - Predios Transferidos por el INCODER en liquidación, con corte al mes de julio de 2022._x000a__x000a_Se anexa reporte del listado de bienes que fueron transferidos por el INCODER a la ANT._x000a__x000a_https://agenciadetierras.sharepoint.com/:b:/s/MapadeRiesgosdeGestionANT/EddJ4nQD5Z1KuliuTDnvgcQBHGoPig0qK5zPaovq4ajK8Q?e=D8Kmep_x000a__x000a_https://agenciadetierras.sharepoint.com/:x:/s/MapadeRiesgosdeGestionANT/EWieR1aOElxMuQ4cFKXBUscBicqY_1B0fSxGj0JfWP3iQA?e=WjxXYp"/>
    <s v="A medida que se identifican novedades a los bienes fiscales patrimoniales y a través de la consulta de los folios de matrícula inmobiliaria de los predios, las cuales son realizadas en el aplicativo Ventanilla Única de Registro VUR, se verifica el estado de la titularidad de los predios que fueron transferidos por el INCODER a la Agencia Nacional de Tierras mediante Actas._x000a__x000a_Acorde con el resultado de la verificación de la titularidad de los predios, las novedades de los bienes son ingresadas en la Columna denominada &quot;Estado&quot; en el aplicativo Share Point donde se encuentra la base de bienes del Fondo de Tierras para la Reforma Rural Integral._x000a__x000a_De los 4212 predios transferidos por el INCODER  a la Agencia Nacional de Tierras, 3875 ya tienen definida su naturaleza jurídica."/>
    <n v="0"/>
    <n v="0"/>
    <n v="0"/>
    <e v="#DIV/0!"/>
    <e v="#DIV/0!"/>
    <n v="0"/>
    <n v="0"/>
    <n v="0"/>
    <n v="0"/>
    <e v="#DIV/0!"/>
    <n v="1"/>
  </r>
  <r>
    <x v="7"/>
    <x v="9"/>
    <s v="Inicia con la información recibida por los diferentes modelos de atención e informes de seguimiento de las distintas adjudicaciones realizadas y finaliza con la administración del Fondo Nacional Agrario y baldíos, realización de mecanismos de administración, constitución y delimitación de zonas de reservas, protección de territorios encestarles de comunidades indígenas, revocatoria del acto de adjudicación y limitaciones a la propiedad"/>
    <s v="SUBDIRECCIÓN DE ADMINISTRACIÓN DE TIERRAS DE LA NACIÓN"/>
    <x v="35"/>
    <s v="Inventario de predios desactualizado de Fondo de Tierras para la Reforma Rural Integral"/>
    <s v="Pérdida Reputacional"/>
    <s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
    <d v="2022-05-20T00:00:00"/>
    <s v="ESTRATÉGICOS"/>
    <s v="Ejecución y administración de procesos"/>
    <n v="2080"/>
    <s v="Alta"/>
    <n v="0.8"/>
    <s v="     El riesgo afecta la imagen de la entidad a nivel nacional, con efecto publicitarios sostenible a nivel país"/>
    <s v="Catastrófico"/>
    <n v="1"/>
    <s v="Extremo"/>
    <s v="Reducir"/>
    <s v="C 36.2"/>
    <s v="SUBDIRECCIÓN DE ADMINISTRACIÓN DE TIERRAS DE LA NACIÓN"/>
    <s v="Subdirección de Administración de Tierras de la Nación corrige la información a través del inventario actualizado del Fondo de Tierras para la Reforma Rural Integral donde se modifica los datos por las diferencias detectadas en la conciliación realizada"/>
    <x v="1"/>
    <s v="Impacto"/>
    <s v="Manual"/>
    <s v="25%"/>
    <s v="Documentado"/>
    <s v="Continua"/>
    <s v="Con registro"/>
    <n v="0"/>
    <s v=""/>
    <n v="0"/>
    <s v=""/>
    <s v=""/>
    <m/>
    <s v="P 36.2"/>
    <n v="0"/>
    <s v=""/>
    <n v="0"/>
    <n v="0"/>
    <n v="0"/>
    <m/>
    <n v="0"/>
    <n v="0"/>
    <n v="0"/>
    <n v="0"/>
    <n v="0"/>
    <n v="0"/>
    <e v="#DIV/0!"/>
    <e v="#DIV/0!"/>
    <n v="0"/>
    <n v="0"/>
    <n v="0"/>
    <n v="0"/>
    <e v="#DIV/0!"/>
    <n v="1"/>
  </r>
  <r>
    <x v="8"/>
    <x v="10"/>
    <s v="Desde la conceptualización de los servicios de tecnología de información y comunicaciones, y gestión de la información de geografía y topografía de la Entidad hasta el uso, administración y soporte"/>
    <s v="DIRECCIÓN GENERAL - GEOGRAFÍA, TOPOGRAFÍA Y CATASTRO"/>
    <x v="36"/>
    <s v="Entrega de información Topográfica fuera de los tiempos requeridos"/>
    <s v="Pérdida Reputacional"/>
    <s v="Posibilidad de pérdida reputacional en la imagen de la entidad de manera interna o externa por falta de planeación del área misional en la entrega de información para validación"/>
    <d v="2022-05-20T00:00:00"/>
    <s v="DE CUMPLIMIENTO"/>
    <s v="Ejecución y administración de procesos"/>
    <n v="3700"/>
    <s v="Alta"/>
    <n v="0.8"/>
    <s v="     El riesgo afecta la imagen de la entidad con algunos usuarios de relevancia frente al logro de los objetivos"/>
    <s v="Moderado"/>
    <n v="0.6"/>
    <s v="Alto"/>
    <s v="Reducir"/>
    <s v="C 37.1"/>
    <s v="DIRECCIÓN GENERAL - GEOGRAFÍA - TOPOGRAFÍA Y CATASTRO"/>
    <s v="Dirección General - Geografía - Topografía y Catastro verifica los tiempos transcurridos en las etapas del proceso a través del registro de la tabla de control de actividades donde se establece la fecha de recepción, asignación, aprobación y entrega y se calcula el tiempo de la actividad de validación teniendo en cuenta los días hábiles"/>
    <x v="0"/>
    <s v="Probabilidad"/>
    <s v="Manual"/>
    <s v="40%"/>
    <s v="Documentado"/>
    <s v="Continua"/>
    <s v="Con registro"/>
    <n v="0.48"/>
    <s v="Media"/>
    <n v="0.6"/>
    <s v="Moderado"/>
    <s v="Moderado"/>
    <s v="Reducir"/>
    <s v="P 37.1"/>
    <s v="Capacitación en procedimientos GINFO-P-007 y GINFO-P-012 al Grupo de Dirección General Geografía, Topografía y Catastro"/>
    <s v="DIRECCIÓN GENERAL - GEOGRAFÍA, TOPOGRAFÍA Y CATASTRO"/>
    <s v="Lista de asistencia capacitación"/>
    <n v="1"/>
    <n v="1"/>
    <n v="1"/>
    <s v="Finalizo"/>
    <s v="Se realizó la capacitación a los profesionales de las direcciones misionales encargados de realizar actividades de Topografía, Geografía, y Catastro_x000a__x000a_https://agenciadetierras.sharepoint.com/sites/MapadeRiesgosdeGestionANT/Documentos%20compartidos/Forms/AllItems.aspx?id=%2Fsites%2FMapadeRiesgosdeGestionANT%2FDocumentos%20compartidos%2FSeguimiento%20MRG%202022%20Plan%20de%20Acciones%20Preventivas%20y%20Materializaci%C3%B3n%20del%20Riesgo%2F1%2E%20Direcci%C3%B3n%20General%20%28Equipo%20de%20Topograf%C3%ADa%29%2FEvidencias%20Plan%20de%20Acciones%20Preventivas%2F6%2D%20Junio%2FASISTENCIA%5FCAPACITACION%5FGINFO%20%2DP007%20%2DP012%2Epdf&amp;parent=%2Fsites%2FMapadeRiesgosdeGestionANT%2FDocumentos%20compartidos%2FSeguimiento%20MRG%202022%20Plan%20de%20Acciones%20Preventivas%20y%20Materializaci%C3%B3n%20del%20Riesgo%2F1%2E%20Direcci%C3%B3n%20General%20%28Equipo%20de%20Topograf%C3%ADa%29%2FEvidencias%20Plan%20de%20Acciones%20Preventivas%2F6%2D%20Junio"/>
    <s v="se realizó a satisfacción la capacitación a todas las direcciones misionales "/>
    <n v="0"/>
    <n v="0"/>
    <n v="0"/>
    <e v="#DIV/0!"/>
    <e v="#DIV/0!"/>
    <n v="0"/>
    <n v="0"/>
    <n v="0"/>
    <n v="0"/>
    <e v="#DIV/0!"/>
    <n v="1"/>
  </r>
  <r>
    <x v="8"/>
    <x v="10"/>
    <s v="Desde la conceptualización de los servicios de tecnología de información y comunicaciones, y gestión de la información de geografía y topografía de la Entidad hasta el uso, administración y soporte"/>
    <s v="DIRECCIÓN GENERAL - GEOGRAFÍA, TOPOGRAFÍA Y CATASTRO"/>
    <x v="36"/>
    <s v="Entrega de información Topográfica fuera de los tiempos requeridos"/>
    <s v="Pérdida Reputacional"/>
    <s v="Posibilidad de pérdida reputacional en la imagen de la entidad de manera interna o externa por falta de planeación del área misional en la entrega de información para validación"/>
    <d v="2022-05-20T00:00:00"/>
    <s v="DE CUMPLIMIENTO"/>
    <s v="Ejecución y administración de procesos"/>
    <m/>
    <s v=""/>
    <s v=""/>
    <m/>
    <s v=""/>
    <s v=""/>
    <s v=""/>
    <e v="#N/A"/>
    <s v="C 37.2"/>
    <s v="DIRECCIÓN GENERAL - GEOGRAFÍA - TOPOGRAFÍA Y CATASTRO"/>
    <s v="Dirección General - Geografía - Topografía y Catastro prioriza la atención del caso de solicitud de información a través de una tabla de seguimiento de entregas de información donde se registra, valida y se genera la inmediatez de la entrega de datos topográficos, geográficos o catastrales que presentan demora"/>
    <x v="1"/>
    <s v="Impacto"/>
    <s v="Manual"/>
    <s v="25%"/>
    <s v="Documentado"/>
    <s v="Continua"/>
    <s v="Con registro"/>
    <n v="0"/>
    <s v=""/>
    <n v="0"/>
    <s v=""/>
    <s v=""/>
    <m/>
    <s v="P 37.2"/>
    <n v="0"/>
    <s v=""/>
    <n v="0"/>
    <n v="0"/>
    <n v="0"/>
    <m/>
    <n v="0"/>
    <n v="0"/>
    <n v="0"/>
    <n v="0"/>
    <n v="0"/>
    <n v="0"/>
    <e v="#DIV/0!"/>
    <e v="#DIV/0!"/>
    <n v="0"/>
    <n v="0"/>
    <n v="0"/>
    <n v="0"/>
    <e v="#DIV/0!"/>
    <n v="1"/>
  </r>
  <r>
    <x v="8"/>
    <x v="10"/>
    <s v="Desde la conceptualización de los servicios de tecnología de información y comunicaciones, y gestión de la información de geografía y topografía de la Entidad hasta el uso, administración y soporte"/>
    <s v="DIRECCIÓN GENERAL - GEOGRAFÍA, TOPOGRAFÍA Y CATASTRO"/>
    <x v="37"/>
    <s v="Entrega de información fuera de los estándares y requisitos técnicos mínimos"/>
    <s v="Pérdida Reputacional"/>
    <s v="Posibilidad de pérdida reputacional en los productos finales que presenta la ANT por error en la manipulación de equipos y software para la toma de datos, el procesamiento de información topográfica y/o el desconocimiento de los estándares mínimos establecidos por la ANT para la elaboración de productos"/>
    <d v="2022-05-20T00:00:00"/>
    <s v="OPERATIVOS"/>
    <s v="Usuarios, productos y prácticas"/>
    <n v="1850"/>
    <s v="Alta"/>
    <n v="0.8"/>
    <s v="     El riesgo afecta la imagen de la entidad con algunos usuarios de relevancia frente al logro de los objetivos"/>
    <s v="Moderado"/>
    <n v="0.6"/>
    <s v="Alto"/>
    <s v="Reducir"/>
    <s v="C 38.1"/>
    <s v="DIRECCIÓN GENERAL - GEOGRAFÍA - TOPOGRAFÍA Y CATASTRO"/>
    <s v="Dirección General - Geografía - Topografía y Catastro verifica la calidad de la información topográfica recibida a través del registro de la tabla de control de actividades donde se registran los datos del predio para revisión técnica y se indica en el campo de aseguramiento de calidad, el estado de la validación (Conforme o No Conforme)"/>
    <x v="0"/>
    <s v="Probabilidad"/>
    <s v="Manual"/>
    <s v="40%"/>
    <s v="Documentado"/>
    <s v="Continua"/>
    <s v="Con registro"/>
    <n v="0.48"/>
    <s v="Media"/>
    <n v="0.6"/>
    <s v="Moderado"/>
    <s v="Moderado"/>
    <s v="Reducir"/>
    <s v="P 38.1"/>
    <s v="Actualización de GINFO-I-014-ACLARACIÓN-DE-CABIDA-Y-LINDEROS-CASOS-PUNTUALES - Versión 2"/>
    <s v="DIRECCIÓN GENERAL - GEOGRAFÍA, TOPOGRAFÍA Y CATASTRO"/>
    <s v="Forma actualizada GINFO-I-014-ACLARACIÓN-DE-CABIDA-Y-LINDEROS-CASOS-PUNTUALES"/>
    <n v="1"/>
    <n v="1"/>
    <n v="1"/>
    <s v="Finalizo"/>
    <s v="el instructivo &quot;GINFO-I-014-ACLARACIÓN-DE-CABIDA-Y-LINDEROS-CASOS-PUNTUALES&quot; se actualizo a una Versión 2 y se ajusto el nombre de acuerdo con la normatividad vigente, el nuevo nombre que toma el instructivo es &quot;GINFO-I-014 APLICACIÓN DE LOS PROCEDIMIENTOS CATASTRALES CON FINES REGISTRALES - CABIDA Y LINDEROS. CASOS PUNTUALES&quot;"/>
    <s v="la información soporte queda almacenada en el sistema Integrado de gestión , link:_x000a__x000a_https://agenciadetierras.sharepoint.com/sites/antintranet/sistema-integrado-de-gestion/procesos-misionales/Instructivo%20%20Gestin%20de%20la%20Informacin/GINFO-I-014%20APLICACI%C3%93N%20DE%20LOS%20PROCEDIMIENTOS%20CATASTRALES%20CON%20FINES%20REGISTRALES%20-%20CABIDA%20Y%20LINDEROS.%20CASOS%20PUNTUALES%20V2.pdf"/>
    <n v="0"/>
    <n v="0"/>
    <n v="0"/>
    <e v="#DIV/0!"/>
    <e v="#DIV/0!"/>
    <n v="0"/>
    <n v="0"/>
    <n v="0"/>
    <n v="0"/>
    <e v="#DIV/0!"/>
    <n v="1"/>
  </r>
  <r>
    <x v="8"/>
    <x v="10"/>
    <s v="Desde la conceptualización de los servicios de tecnología de información y comunicaciones, y gestión de la información de geografía y topografía de la Entidad hasta el uso, administración y soporte"/>
    <s v="DIRECCIÓN GENERAL - GEOGRAFÍA, TOPOGRAFÍA Y CATASTRO"/>
    <x v="37"/>
    <s v="Entrega de información fuera de los estándares y requisitos técnicos mínimos"/>
    <s v="Pérdida Reputacional"/>
    <s v="Posibilidad de pérdida reputacional en los productos finales que presenta la ANT por error en la manipulación de equipos y software para la toma de datos, el procesamiento de información topográfica y/o el desconocimiento de los estándares mínimos establecidos por la ANT para la elaboración de productos"/>
    <d v="2022-05-20T00:00:00"/>
    <s v="OPERATIVOS"/>
    <s v="Usuarios, productos y prácticas"/>
    <m/>
    <s v=""/>
    <s v=""/>
    <m/>
    <s v=""/>
    <s v=""/>
    <s v=""/>
    <e v="#N/A"/>
    <s v="C 38.2"/>
    <s v="DIRECCIÓN GENERAL - GEOGRAFÍA - TOPOGRAFÍA Y CATASTRO"/>
    <s v="Dirección General - Geografía - Topografía y Catastro se realiza de nuevo las acciones para generar el producto que presento observaciones de calidad a través de una actualización del producto que se registra en la tabla de control de actividades donde se especifica los ajustes que se requieren realizar para volver a solicitar la revisión de acuerdo a lo presentado en el formato CONTROL DE CALIDAD ACTIVIDADES TOPOGRAFÍA GINFO-F-017"/>
    <x v="1"/>
    <s v="Impacto"/>
    <s v="Manual"/>
    <s v="25%"/>
    <s v="Documentado"/>
    <s v="Continua"/>
    <s v="Con registro"/>
    <n v="0"/>
    <s v=""/>
    <n v="0"/>
    <s v=""/>
    <s v=""/>
    <m/>
    <s v="P 38.2"/>
    <s v="Actualización de GINFO-F-002-Forma-INFORME-LEVANTAMIENTO-TOPOGRÁFICO - Versión 2"/>
    <s v="DIRECCIÓN GENERAL - GEOGRAFÍA, TOPOGRAFÍA Y CATASTRO"/>
    <s v="Forma actualizada GINFO-F-002-Forma-INFORME-LEVANTAMIENTO-TOPOGRÁFICO"/>
    <n v="1"/>
    <n v="1"/>
    <n v="1"/>
    <s v="Finalizo"/>
    <s v="La forma  &quot;GINFO-F-002-Forma-INFORME-LEVANTAMIENTO-TOPOGRÁFICO&quot; se actualizo a una Versión 2 , de acuerdo con la normatividad vigente."/>
    <s v="la información soporte queda almacenada en el sistema Integrado de gestión , link:_x000a__x000a_https://agenciadetierras.sharepoint.com/:w:/r/sites/antintranet/sistema-integrado-de-gestion/procesos-misionales/_layouts/15/Doc.aspx?sourcedoc=%7BF1FAF523-83D7-4929-A8CC-635A55F3B5EE%7D&amp;file=GINFO-F-002-Forma-INFORME%20LEVANTAMIENTO%20PLANIM%C3%89TRICO%20PREDIAL%20V2.docx&amp;action=default&amp;mobileredirect=true"/>
    <n v="0"/>
    <n v="0"/>
    <n v="0"/>
    <e v="#DIV/0!"/>
    <e v="#DIV/0!"/>
    <n v="0"/>
    <n v="0"/>
    <n v="0"/>
    <n v="0"/>
    <e v="#DIV/0!"/>
    <n v="1"/>
  </r>
  <r>
    <x v="8"/>
    <x v="10"/>
    <s v="Desde la conceptualización de los servicios de tecnología de información y comunicaciones, y gestión de la información de geografía y topografía de la Entidad hasta el uso, administración y soporte"/>
    <s v="SUBDIRECCIÓN DE SISTEMAS DE INFORMACIÓN DE TIERRAS"/>
    <x v="38"/>
    <s v="Incumplimiento en la entrega de productos y servicios en la construcción de soluciones de software"/>
    <s v="Afectación Económica o presupuestal"/>
    <s v="Posibilidad de afectación económica en los costos que han sido definidos en los rubros presupuestales para los proyectos de desarrollo de software debido a la estimación errada para cada una de las etapas del ciclo de desarrollo de la solución"/>
    <d v="2022-05-20T00:00:00"/>
    <s v="SATISFACCIÓN DEL CLIENTE"/>
    <s v="Ejecución y administración de procesos"/>
    <n v="12"/>
    <s v="Baja"/>
    <n v="0.4"/>
    <s v="Desde los 500 SMLMV"/>
    <s v="Catastrófico"/>
    <n v="1"/>
    <s v="Extremo"/>
    <s v="Reducir"/>
    <s v="C 39.1"/>
    <s v="SUBDIRECCIÓN SISTEMAS INFORMACIÓN DE TIERRAS"/>
    <s v="Subdirección Sistemas Información de Tierras revisa y aprueba el  diseño de la solución de software a través de historias de usuario de la herramienta DevOps más presentaciones comité de cambios en conjunto con la dependencia solicitante y el equipo de construcción de software determinan si el diseño es adecuado, conveniente y eficaz"/>
    <x v="0"/>
    <s v="Probabilidad"/>
    <s v="Automático"/>
    <s v="50%"/>
    <s v="Documentado"/>
    <s v="Continua"/>
    <s v="Con registro"/>
    <n v="0.2"/>
    <s v="Muy Baja"/>
    <n v="1"/>
    <s v="Catastrófico"/>
    <s v="Extremo"/>
    <s v="Reducir"/>
    <s v="P 39.1"/>
    <s v="Socializar Procedimiento Desarrollo de Software "/>
    <s v="SUBDIRECCIÓN DE SISTEMAS DE INFORMACIÓN DE TIERRAS "/>
    <s v="Listas de asistencias y presentaciones utilizadas"/>
    <n v="2"/>
    <n v="2"/>
    <n v="1"/>
    <s v="Finalizo"/>
    <s v="https://agenciadetierras.sharepoint.com/:f:/s/MapadeRiesgosdeGestionANT/EngusBPxd_ZKt6mI3tt8DScBZVU3qObJRkt3f2yDfBmYzA?e=yFBkol"/>
    <s v="Como avance de producto, se adjunta listado de asistencia y presentaciones utilizadas en capacitación realizada a nuevos ingenieros que ingresan a desarrollar software sobre el módulo RIR del SIT, que usa la Subdirección de Acceso a Tierras por Zonas Focalizadas."/>
    <n v="0"/>
    <n v="0"/>
    <n v="0"/>
    <e v="#DIV/0!"/>
    <e v="#DIV/0!"/>
    <n v="0"/>
    <n v="0"/>
    <n v="0"/>
    <n v="0"/>
    <e v="#DIV/0!"/>
    <n v="1"/>
  </r>
  <r>
    <x v="8"/>
    <x v="10"/>
    <s v="Desde la conceptualización de los servicios de tecnología de información y comunicaciones, y gestión de la información de geografía y topografía de la Entidad hasta el uso, administración y soporte"/>
    <s v="SUBDIRECCIÓN DE SISTEMAS DE INFORMACIÓN DE TIERRAS"/>
    <x v="38"/>
    <s v="Incumplimiento en la entrega de productos y servicios en la construcción de soluciones de software"/>
    <s v="Afectación Económica o presupuestal"/>
    <s v="Posibilidad de afectación económica en los costos que han sido definidos en los rubros presupuestales para los proyectos de desarrollo de software debido a la estimación errada para cada una de las etapas del ciclo de desarrollo de la solución"/>
    <d v="2022-05-20T00:00:00"/>
    <s v="SATISFACCIÓN DEL CLIENTE"/>
    <s v="Ejecución y administración de procesos"/>
    <n v="12"/>
    <s v="Baja"/>
    <n v="0.4"/>
    <s v="Desde los 500 SMLMV"/>
    <s v="Catastrófico"/>
    <n v="1"/>
    <s v="Extremo"/>
    <s v="Reducir"/>
    <s v="C 39.2"/>
    <s v="SUBDIRECCIÓN SISTEMAS INFORMACIÓN DE TIERRAS"/>
    <s v="Subdirección Sistemas Información de Tierras realiza el seguimiento a las diferentes etapas del desarrollo de software a través del Informe del ciclo de vida mediante la aplicación DevOps donde se detallada las actividades de análisis, diseño, desarrollo, pruebas, implementación y despliegue"/>
    <x v="2"/>
    <s v="Impacto"/>
    <s v="Automático"/>
    <s v="40%"/>
    <s v="Documentado"/>
    <s v="Continua"/>
    <s v="Con registro"/>
    <n v="0.2"/>
    <s v="Muy Baja"/>
    <n v="0.6"/>
    <s v="Moderado"/>
    <s v="Moderado"/>
    <s v="Reducir"/>
    <s v="P 39.2"/>
    <s v="Seguimiento y Control _x000a_"/>
    <s v="SUBDIRECCIÓN DE SISTEMAS DE INFORMACIÓN DE TIERRAS "/>
    <s v="Informe del ciclo de vida en el desarrollo del software"/>
    <n v="3"/>
    <n v="2"/>
    <n v="1"/>
    <s v="Finalizo"/>
    <s v="https://agenciadetierras.sharepoint.com/:f:/s/MapadeRiesgosdeGestionANT/EkwktTNnQFZGr6nOmOysLwQBMSYQdcumt9D5T9k6MZPDZg?e=MkHMUa_x000a__x000a_https://agenciadetierras.sharepoint.com/:f:/s/MapadeRiesgosdeGestionANT/En7mrgQNPUFGhusxhTK08ZsB_ofsxxj5SsF8B2Hlj3LTIg?e=ODAz9y"/>
    <s v="Se adjunta informe con corte a 31 de julio de 2022 en el cual se evidencia el seguimiento al ciclo de vida del desarrollo de software._x000a__x000a_Como avance de producto, Se adjunto archivo &quot;TFS Status 202209 P.39.2.xlsx&quot; con la evidencia a corte 30 de Septiembre de 2022"/>
    <n v="0"/>
    <n v="0"/>
    <n v="0"/>
    <e v="#DIV/0!"/>
    <e v="#DIV/0!"/>
    <n v="0"/>
    <n v="0"/>
    <n v="0"/>
    <n v="0"/>
    <e v="#DIV/0!"/>
    <n v="1"/>
  </r>
  <r>
    <x v="8"/>
    <x v="10"/>
    <s v="Desde la conceptualización de los servicios de tecnología de información y comunicaciones, y gestión de la información de geografía y topografía de la Entidad hasta el uso, administración y soporte"/>
    <s v="SUBDIRECCIÓN DE SISTEMAS DE INFORMACIÓN DE TIERRAS"/>
    <x v="38"/>
    <s v="Incumplimiento en la entrega de productos y servicios en la construcción de soluciones de software"/>
    <s v="Afectación Económica o presupuestal"/>
    <s v="Posibilidad de afectación económica en los costos que han sido definidos en los rubros presupuestales para los proyectos de desarrollo de software debido a la estimación errada para cada una de las etapas del ciclo de desarrollo de la solución"/>
    <d v="2022-05-20T00:00:00"/>
    <s v="SATISFACCIÓN DEL CLIENTE"/>
    <s v="Ejecución y administración de procesos"/>
    <m/>
    <s v=""/>
    <s v=""/>
    <m/>
    <s v=""/>
    <s v=""/>
    <s v=""/>
    <e v="#N/A"/>
    <s v="C 39.3"/>
    <s v="SUBDIRECCIÓN SISTEMAS INFORMACIÓN DE TIERRAS"/>
    <s v="Subdirección Sistemas Información de Tierras actualiza la distribución de recurso humano, físico y tecnológico existente a través de los sprints (agrupación de actividades durante un periodo de tiempo de 10 días calendario) ajustando y configurando las fechas y/o actividades en el DevOps"/>
    <x v="1"/>
    <s v="Impacto"/>
    <s v="Manual"/>
    <s v="25%"/>
    <s v="Documentado"/>
    <s v="Continua"/>
    <s v="Con registro"/>
    <n v="0"/>
    <s v=""/>
    <n v="0"/>
    <s v=""/>
    <s v=""/>
    <m/>
    <s v="P 39.3"/>
    <n v="0"/>
    <s v=""/>
    <n v="0"/>
    <n v="0"/>
    <n v="0"/>
    <m/>
    <n v="0"/>
    <n v="0"/>
    <n v="0"/>
    <n v="0"/>
    <n v="0"/>
    <n v="0"/>
    <e v="#DIV/0!"/>
    <e v="#DIV/0!"/>
    <n v="0"/>
    <n v="0"/>
    <n v="0"/>
    <n v="0"/>
    <e v="#DIV/0!"/>
    <n v="1"/>
  </r>
  <r>
    <x v="8"/>
    <x v="10"/>
    <s v="Desde la conceptualización de los servicios de tecnología de información y comunicaciones, y gestión de la información de geografía y topografía de la Entidad hasta el uso, administración y soporte"/>
    <s v="SUBDIRECCIÓN DE SISTEMAS DE INFORMACIÓN DE TIERRAS"/>
    <x v="39"/>
    <s v="Incumplir los tiempos de entrega de desarrollo y ajustes a las aplicaciones de la Agencia"/>
    <s v="Afectación Económica o presupuestal"/>
    <s v="Posibilidad de afectación económica en los costos que han sido definidos en los rubros presupuestales para los proyectos de desarrollo de software debido a la estimación errada para cada una de las etapas del ciclo de desarrollo de la solución"/>
    <d v="2022-05-20T00:00:00"/>
    <s v="OPERATIVOS"/>
    <s v="Ejecución y administración de procesos"/>
    <n v="12"/>
    <s v="Baja"/>
    <n v="0.4"/>
    <s v="Desde los 500 SMLMV"/>
    <s v="Catastrófico"/>
    <n v="1"/>
    <s v="Extremo"/>
    <s v="Reducir"/>
    <s v="C 40.1"/>
    <s v="SUBDIRECCIÓN SISTEMAS INFORMACIÓN DE TIERRAS"/>
    <s v="Subdirección Sistemas Información de Tierras ejecuta pruebas a través del informe de ciclo de vida de desarrollo de software (etapa de pruebas) realizando los ciclos de pruebas correspondientes a los componentes del software para su posterior paso a producción"/>
    <x v="0"/>
    <s v="Probabilidad"/>
    <s v="Automático"/>
    <s v="50%"/>
    <s v="Documentado"/>
    <s v="Continua"/>
    <s v="Con registro"/>
    <n v="0.2"/>
    <s v="Muy Baja"/>
    <n v="1"/>
    <s v="Catastrófico"/>
    <s v="Extremo"/>
    <s v="Reducir"/>
    <s v="P 40.1"/>
    <s v="Realizar seguimiento a la ejecución de las diferentes etapas del proceso de desarrollo de software "/>
    <s v="SUBDIRECCIÓN DE SISTEMAS DE INFORMACIÓN DE TIERRAS "/>
    <s v="Informes de seguimiento DevOps (Sprint)"/>
    <n v="3"/>
    <n v="3"/>
    <n v="1"/>
    <s v="Finalizo"/>
    <s v="https://agenciadetierras.sharepoint.com/:f:/s/MapadeRiesgosdeGestionANT/EgeqOfJTcEVKkNChpy3tsWoBRDDCoRMRB3fO_WxtkzIWrQ?e=Qj45s0"/>
    <s v="Se adjunta informe DevOps con corte al 31 de agosto en donde se evidencia el estado de los 2497 requerimientos recibidos. De estos se han cerrado 1816 que equivalen a un avance del 73%"/>
    <n v="0"/>
    <n v="0"/>
    <n v="0"/>
    <e v="#DIV/0!"/>
    <e v="#DIV/0!"/>
    <n v="0"/>
    <n v="0"/>
    <n v="0"/>
    <n v="0"/>
    <e v="#DIV/0!"/>
    <n v="1"/>
  </r>
  <r>
    <x v="8"/>
    <x v="10"/>
    <s v="Desde la conceptualización de los servicios de tecnología de información y comunicaciones, y gestión de la información de geografía y topografía de la Entidad hasta el uso, administración y soporte"/>
    <s v="SUBDIRECCIÓN DE SISTEMAS DE INFORMACIÓN DE TIERRAS"/>
    <x v="39"/>
    <s v="Incumplir los tiempos de entrega de desarrollo y ajustes a las aplicaciones de la Agencia"/>
    <s v="Afectación Económica o presupuestal"/>
    <s v="Posibilidad de afectación económica en los costos que han sido definidos en los rubros presupuestales para los proyectos de desarrollo de software debido a la estimación errada para cada una de las etapas del ciclo de desarrollo de la solución"/>
    <d v="2022-05-20T00:00:00"/>
    <s v="OPERATIVOS"/>
    <s v="Ejecución y administración de procesos"/>
    <m/>
    <s v=""/>
    <s v=""/>
    <m/>
    <s v=""/>
    <s v=""/>
    <s v=""/>
    <e v="#N/A"/>
    <s v="C 40.2"/>
    <s v="SUBDIRECCIÓN SISTEMAS INFORMACIÓN DE TIERRAS"/>
    <s v="Subdirección Sistemas Información de Tierras asigna nuevos recursos y/o ajusta los tiempos de ejecución de las actividades a través de los sprints (agrupación de actividades durante un periodo de tiempo de 10 días calendario) ajustando y configurando las fechas y/o actividades en el DevOps"/>
    <x v="1"/>
    <s v="Impacto"/>
    <s v="Manual"/>
    <s v="25%"/>
    <s v="Documentado"/>
    <s v="Continua"/>
    <s v="Con registro"/>
    <n v="0"/>
    <s v=""/>
    <n v="0"/>
    <s v=""/>
    <s v=""/>
    <m/>
    <s v="P 40.2"/>
    <n v="0"/>
    <s v=""/>
    <n v="0"/>
    <n v="0"/>
    <n v="0"/>
    <m/>
    <n v="0"/>
    <n v="0"/>
    <n v="0"/>
    <n v="0"/>
    <n v="0"/>
    <n v="0"/>
    <e v="#DIV/0!"/>
    <e v="#DIV/0!"/>
    <n v="0"/>
    <n v="0"/>
    <n v="0"/>
    <n v="0"/>
    <e v="#DIV/0!"/>
    <n v="1"/>
  </r>
  <r>
    <x v="8"/>
    <x v="10"/>
    <s v="Desde la conceptualización de los servicios de tecnología de información y comunicaciones, y gestión de la información de geografía y topografía de la Entidad hasta el uso, administración y soporte"/>
    <s v="SUBDIRECCIÓN DE SISTEMAS DE INFORMACIÓN DE TIERRAS"/>
    <x v="40"/>
    <s v="Realizar actividades relacionadas con los procedimientos misionales fuera del sistema integrado de tierras (SIT), dispuesto  por la Entidad"/>
    <s v="Afectación Económica o presupuestal"/>
    <s v="Posibilidad de afectación económica en los costos que han sido definidos en los rubros presupuestales para los proyectos de desarrollo de software debido al desconocimiento que tiene las áreas misionales de gestionar sus procesos por medio del Sistema Integrado de Tierras "/>
    <d v="2022-05-20T00:00:00"/>
    <s v="TECNOLÓGICOS"/>
    <s v="Ejecución y administración de procesos"/>
    <n v="2"/>
    <s v="Muy Baja"/>
    <n v="0.2"/>
    <s v="Desde los 500 SMLMV"/>
    <s v="Catastrófico"/>
    <n v="1"/>
    <s v="Extremo"/>
    <s v="Reducir"/>
    <s v="C 41.1"/>
    <s v="SUBDIRECCIÓN SISTEMAS INFORMACIÓN DE TIERRAS"/>
    <s v="Subdirección Sistemas Información de Tierras Revisa y aprueba el  diseño de la solución de software a través de historias de usuario de la herramienta DevOps más presentaciones comité de cambios En conjunto con la dependencia solicitante y el equipo de construcción de software determinan si el diseño es adecuado, conveniente y eficaz"/>
    <x v="0"/>
    <s v="Probabilidad"/>
    <s v="Automático"/>
    <s v="50%"/>
    <s v="Documentado"/>
    <s v="Continua"/>
    <s v="Con registro"/>
    <n v="0.1"/>
    <s v="Muy Baja"/>
    <n v="1"/>
    <s v="Catastrófico"/>
    <s v="Extremo"/>
    <s v="Reducir"/>
    <s v="P 41.1"/>
    <s v="Realizar mesas de trabajo para analizar procesos misionales VS Sistemas de Información"/>
    <s v="SUBDIRECCIÓN DE SISTEMAS DE INFORMACIÓN DE TIERRAS "/>
    <s v="Actas de trabajo del análisis de los procesos misionales"/>
    <n v="1"/>
    <n v="1"/>
    <n v="1"/>
    <s v="Finalizo"/>
    <s v="https://agenciadetierras.sharepoint.com/:f:/s/MapadeRiesgosdeGestionANT/Er40BWZzinVOthzhTGg01EsBwAAviftO-irLxgNChd_BHg?e=kwkJQ3"/>
    <s v="Como avance de producto, se han llevado a cabo reuniones con las áreas misionales a las que se les ha entregado módulos del Sistema Integrado de Tierras SIT, con el propósito de analizar el estado de la solución, las mejoras al proceso y el comportamiento en el uso y apropiación de las herramientas por parte de los usuarios."/>
    <n v="0"/>
    <n v="0"/>
    <n v="0"/>
    <e v="#DIV/0!"/>
    <e v="#DIV/0!"/>
    <n v="0"/>
    <n v="0"/>
    <n v="0"/>
    <n v="0"/>
    <e v="#DIV/0!"/>
    <n v="1"/>
  </r>
  <r>
    <x v="8"/>
    <x v="10"/>
    <s v="Desde la conceptualización de los servicios de tecnología de información y comunicaciones, y gestión de la información de geografía y topografía de la Entidad hasta el uso, administración y soporte"/>
    <s v="SUBDIRECCIÓN DE SISTEMAS DE INFORMACIÓN DE TIERRAS"/>
    <x v="40"/>
    <s v="Realizar actividades relacionadas con los procedimientos misionales fuera del sistema integrado de tierras (SIT), dispuesto  por la Entidad"/>
    <s v="Afectación Económica o presupuestal"/>
    <s v="Posibilidad de afectación económica en los costos que han sido definidos en los rubros presupuestales para los proyectos de desarrollo de software debido al desconocimiento que tiene las áreas misionales de gestionar sus procesos por medio del Sistema Integrado de Tierras "/>
    <d v="2022-05-20T00:00:00"/>
    <s v="TECNOLÓGICOS"/>
    <s v="Ejecución y administración de procesos"/>
    <n v="2"/>
    <s v="Muy Baja"/>
    <n v="0.2"/>
    <s v="Desde los 500 SMLMV"/>
    <s v="Catastrófico"/>
    <n v="1"/>
    <s v="Extremo"/>
    <s v="Reducir"/>
    <s v="C 41.2"/>
    <s v="SUBDIRECCIÓN SISTEMAS INFORMACIÓN DE TIERRAS"/>
    <s v="Subdirección Sistemas Información de Tierras verifica el nivel de implementación de las soluciones desarrolladas a través de las presentaciones del comité de cambios que contienen la información de las implementaciones realizadas  donde se verifica en el Sistema Integrado de Tierras el nivel de uso de las aplicaciones "/>
    <x v="2"/>
    <s v="Impacto"/>
    <s v="Automático"/>
    <s v="40%"/>
    <s v="Documentado"/>
    <s v="Continua"/>
    <s v="Con registro"/>
    <n v="0.1"/>
    <s v="Muy Baja"/>
    <n v="0.6"/>
    <s v="Moderado"/>
    <s v="Moderado"/>
    <s v="Reducir"/>
    <s v="P 41.2"/>
    <n v="0"/>
    <s v=""/>
    <n v="0"/>
    <n v="0"/>
    <n v="0"/>
    <m/>
    <n v="0"/>
    <n v="0"/>
    <n v="0"/>
    <n v="0"/>
    <n v="0"/>
    <n v="0"/>
    <e v="#DIV/0!"/>
    <e v="#DIV/0!"/>
    <n v="0"/>
    <n v="0"/>
    <n v="0"/>
    <n v="0"/>
    <e v="#DIV/0!"/>
    <n v="1"/>
  </r>
  <r>
    <x v="8"/>
    <x v="10"/>
    <s v="Desde la conceptualización de los servicios de tecnología de información y comunicaciones, y gestión de la información de geografía y topografía de la Entidad hasta el uso, administración y soporte"/>
    <s v="SUBDIRECCIÓN DE SISTEMAS DE INFORMACIÓN DE TIERRAS"/>
    <x v="40"/>
    <s v="Realizar actividades relacionadas con los procedimientos misionales fuera del sistema integrado de tierras (SIT), dispuesto  por la Entidad"/>
    <s v="Afectación Económica o presupuestal"/>
    <s v="Posibilidad de afectación económica en los costos que han sido definidos en los rubros presupuestales para los proyectos de desarrollo de software debido al desconocimiento que tiene las áreas misionales de gestionar sus procesos por medio del Sistema Integrado de Tierras "/>
    <d v="2022-05-20T00:00:00"/>
    <s v="TECNOLÓGICOS"/>
    <s v="Ejecución y administración de procesos"/>
    <m/>
    <s v=""/>
    <s v=""/>
    <m/>
    <s v=""/>
    <s v=""/>
    <s v=""/>
    <e v="#N/A"/>
    <s v="C 41.3"/>
    <s v="SUBDIRECCIÓN SISTEMAS INFORMACIÓN DE TIERRAS"/>
    <s v="Subdirección Sistemas Información de Tierras Realiza el análisis del nivel de uso y apropiación del sistema  a través del acta de la reunión Por medio de mesas de trabajo en las que se puede identificar requerimientos o mejoras al módulo del SIT  "/>
    <x v="1"/>
    <s v="Impacto"/>
    <s v="Manual"/>
    <s v="25%"/>
    <s v="Documentado"/>
    <s v="Continua"/>
    <s v="Con registro"/>
    <n v="0"/>
    <s v=""/>
    <n v="0"/>
    <s v=""/>
    <s v=""/>
    <m/>
    <s v="P 41.3"/>
    <n v="0"/>
    <s v=""/>
    <n v="0"/>
    <n v="0"/>
    <n v="0"/>
    <m/>
    <n v="0"/>
    <n v="0"/>
    <n v="0"/>
    <n v="0"/>
    <n v="0"/>
    <n v="0"/>
    <e v="#DIV/0!"/>
    <e v="#DIV/0!"/>
    <n v="0"/>
    <n v="0"/>
    <n v="0"/>
    <n v="0"/>
    <e v="#DIV/0!"/>
    <n v="1"/>
  </r>
  <r>
    <x v="9"/>
    <x v="11"/>
    <s v="Inicia con la planeación, selección y vinculación del personal idóneo, competente y con las habilidades requeridas; y termina con el retiro del servidor público "/>
    <s v="SUBDIRECCIÓN DE TALENTO HUMANO"/>
    <x v="41"/>
    <s v="Posibilidad de incumplir metas del Plan Estratégico de Talento Humano"/>
    <s v="Pérdida Reputacional"/>
    <s v="Posibilidad de pérdida reputacional en la imagen institucional debido  a falta de ejecución de las actividades y de recursos para el Plan Estratégico de Talento Humano"/>
    <d v="2022-05-20T00:00:00"/>
    <s v="ESTRATÉGICOS"/>
    <s v="Ejecución y administración de procesos"/>
    <n v="1"/>
    <s v="Muy Baja"/>
    <n v="0.2"/>
    <s v="     El riesgo afecta la imagen de la entidad con algunos usuarios de relevancia frente al logro de los objetivos"/>
    <s v="Moderado"/>
    <n v="0.6"/>
    <s v="Moderado"/>
    <s v="Reducir"/>
    <s v="C 42.1"/>
    <s v="SUBDIRECCIÓN DE TALENTO HUMANO"/>
    <s v="Subdirección de Talento Humano Revisa la formulación del Plan Estratégico de Talento Humano a través del Plan Estratégico de Talento Humano definitivo que cumpla con los lineamientos decreto 612 2018 y Función Pública"/>
    <x v="0"/>
    <s v="Probabilidad"/>
    <s v="Manual"/>
    <s v="40%"/>
    <s v="Sin documentar"/>
    <s v="Continua"/>
    <s v="Con registro"/>
    <n v="0.12"/>
    <s v="Muy Baja"/>
    <n v="0.6"/>
    <s v="Moderado"/>
    <s v="Moderado"/>
    <s v="Reducir"/>
    <s v="P 42.1"/>
    <s v="Realizar seguimiento de las actividades programadas en el Plan de Estratégico de la Subdirección de Talento Humano."/>
    <s v="SUBDIRECCIÓN DE TALENTO HUMANO"/>
    <s v="Informe Seguimiento a las actividades Plan de Estratégico de la Subdirección de Talento Humano."/>
    <n v="2"/>
    <n v="1"/>
    <n v="1"/>
    <s v="Finalizo"/>
    <s v="https://agenciadetierras.sharepoint.com/:b:/s/MapadeRiesgosdeGestionANT/EWTSJtBMU5FJlH9I-Q4FUmcBct7gEiYV-KUBrcVHF_HwuA?e=mkmGhK"/>
    <n v="0"/>
    <n v="0"/>
    <n v="0"/>
    <n v="0"/>
    <e v="#DIV/0!"/>
    <e v="#DIV/0!"/>
    <n v="0"/>
    <n v="0"/>
    <n v="0"/>
    <n v="0"/>
    <e v="#DIV/0!"/>
    <n v="1"/>
  </r>
  <r>
    <x v="9"/>
    <x v="11"/>
    <s v="Inicia con la planeación, selección y vinculación del personal idóneo, competente y con las habilidades requeridas; y termina con el retiro del servidor público "/>
    <s v="SUBDIRECCIÓN DE TALENTO HUMANO"/>
    <x v="41"/>
    <s v="Posibilidad de incumplir metas del Plan Estratégico de Talento Humano"/>
    <s v="Pérdida Reputacional"/>
    <s v="Posibilidad de pérdida reputacional en la imagen institucional debido  a falta de ejecución de las actividades y de recursos para el Plan Estratégico de Talento Humano"/>
    <d v="2022-05-20T00:00:00"/>
    <s v="ESTRATÉGICOS"/>
    <s v="Ejecución y administración de procesos"/>
    <n v="1"/>
    <s v="Muy Baja"/>
    <n v="0.2"/>
    <s v="     El riesgo afecta la imagen de la entidad con algunos usuarios de relevancia frente al logro de los objetivos"/>
    <s v="Moderado"/>
    <n v="0.6"/>
    <s v="Moderado"/>
    <s v="Reducir"/>
    <s v="C 42.2"/>
    <s v="SECRETARÍA GENERAL"/>
    <s v="Secretaría General Valida la formulación el Plan Estratégico de Talento Humano a través de un correo electrónico Enviado a la Subdirección de Talento Humano, donde informa si se encuentra listo para aprobación o se debe ajustar y actualizar con base a unas observaciones"/>
    <x v="2"/>
    <s v="Impacto"/>
    <s v="Manual"/>
    <s v="30%"/>
    <s v="Sin documentar"/>
    <s v="Continua"/>
    <s v="Con registro"/>
    <n v="0.12"/>
    <s v="Muy Baja"/>
    <n v="0.42"/>
    <s v="Moderado"/>
    <s v="Moderado"/>
    <s v="Reducir"/>
    <s v="P 42.2"/>
    <n v="0"/>
    <s v=""/>
    <n v="0"/>
    <n v="0"/>
    <n v="0"/>
    <m/>
    <n v="0"/>
    <n v="0"/>
    <n v="0"/>
    <n v="0"/>
    <n v="0"/>
    <n v="0"/>
    <e v="#DIV/0!"/>
    <e v="#DIV/0!"/>
    <n v="0"/>
    <n v="0"/>
    <n v="0"/>
    <n v="0"/>
    <e v="#DIV/0!"/>
    <n v="1"/>
  </r>
  <r>
    <x v="9"/>
    <x v="11"/>
    <s v="Inicia con la planeación, selección y vinculación del personal idóneo, competente y con las habilidades requeridas; y termina con el retiro del servidor público "/>
    <s v="SUBDIRECCIÓN DE TALENTO HUMANO"/>
    <x v="41"/>
    <s v="Posibilidad de incumplir metas del Plan Estratégico de Talento Humano"/>
    <s v="Pérdida Reputacional"/>
    <s v="Posibilidad de pérdida reputacional en la imagen institucional debido  a falta de ejecución de las actividades y de recursos para el Plan Estratégico de Talento Humano"/>
    <d v="2022-05-20T00:00:00"/>
    <s v="ESTRATÉGICOS"/>
    <s v="Ejecución y administración de procesos"/>
    <n v="1"/>
    <s v="Muy Baja"/>
    <n v="0.2"/>
    <s v="     El riesgo afecta la imagen de la entidad con algunos usuarios de relevancia frente al logro de los objetivos"/>
    <s v="Moderado"/>
    <n v="0.6"/>
    <s v="Moderado"/>
    <s v="Reducir"/>
    <s v="C 42.3"/>
    <s v="SUBDIRECCIÓN DE TALENTO HUMANO"/>
    <s v="Subdirección de Talento Humano Diseña el plan de la nueva vigencia a través del correo electrónico dando inicio a la formulación del Plan Estratégico de Talento Humano de la nueva vigencia Con base al histórico de cumplimiento de metas y recomendaciones para oportunidades de mejora"/>
    <x v="1"/>
    <s v="Impacto"/>
    <s v="Manual"/>
    <s v="25%"/>
    <s v="Sin documentar"/>
    <s v="Continua"/>
    <s v="Con registro"/>
    <n v="0"/>
    <s v=""/>
    <n v="0"/>
    <s v=""/>
    <s v=""/>
    <m/>
    <s v="P 42.3"/>
    <n v="0"/>
    <s v=""/>
    <n v="0"/>
    <n v="0"/>
    <n v="0"/>
    <m/>
    <n v="0"/>
    <n v="0"/>
    <n v="0"/>
    <n v="0"/>
    <n v="0"/>
    <n v="0"/>
    <e v="#DIV/0!"/>
    <e v="#DIV/0!"/>
    <n v="0"/>
    <n v="0"/>
    <n v="0"/>
    <n v="0"/>
    <e v="#DIV/0!"/>
    <n v="1"/>
  </r>
  <r>
    <x v="9"/>
    <x v="11"/>
    <s v="Inicia con la planeación, selección y vinculación del personal idóneo, competente y con las habilidades requeridas; y termina con el retiro del servidor público "/>
    <s v="SUBDIRECCIÓN DE TALENTO HUMANO"/>
    <x v="42"/>
    <s v="Inconsistencias en el reporte y liquidación de las novedades laborales y prestacionales"/>
    <s v="Afectación Económica o presupuestal"/>
    <s v="Posibilidad de afectación económica por errores en la liquidación de la nomina y presentando fallas en el pago debido al desconocimiento del reporte de novedades"/>
    <d v="2022-05-20T00:00:00"/>
    <s v="OPERATIVOS"/>
    <s v="Ejecución y administración de procesos"/>
    <n v="1"/>
    <s v="Muy Baja"/>
    <n v="0.2"/>
    <s v="Desde los 500 SMLMV"/>
    <s v="Catastrófico"/>
    <n v="1"/>
    <s v="Extremo"/>
    <s v="Reducir"/>
    <s v="C 43.1"/>
    <s v="SUBDIRECCIÓN DE TALENTO HUMANO"/>
    <s v="Subdirección de Talento Humano Gestiona el soporte y mantenimiento del aplicativo Meta4 - SIGEP Nómina a través de Informe de supervisión que presenta los ajustes en el presupuesto, las notificaciones a los interesados con inconsistencias y correcciones a que haya lugar"/>
    <x v="0"/>
    <s v="Probabilidad"/>
    <s v="Manual"/>
    <s v="40%"/>
    <s v="Sin documentar"/>
    <s v="Continua"/>
    <s v="Con registro"/>
    <n v="0.12"/>
    <s v="Muy Baja"/>
    <n v="1"/>
    <s v="Catastrófico"/>
    <s v="Extremo"/>
    <s v="Reducir"/>
    <s v="P 43.1"/>
    <s v="Realizar seguimiento al presupuesto de gastos de personal."/>
    <s v="SUBDIRECCIÓN DE TALENTO HUMANO"/>
    <s v="Matriz de Seguimiento Gastos de Personal"/>
    <n v="2"/>
    <n v="1"/>
    <n v="1"/>
    <s v="Finalizo"/>
    <s v="https://agenciadetierras.sharepoint.com/:b:/s/MapadeRiesgosdeGestionANT/EQquZ0vvzFZJjlLmrHSakU8BIgZG1Rkq5zVkzM7c22Mu-g?e=Q06cWR"/>
    <n v="0"/>
    <n v="0"/>
    <n v="0"/>
    <n v="0"/>
    <e v="#DIV/0!"/>
    <e v="#DIV/0!"/>
    <n v="0"/>
    <n v="0"/>
    <n v="0"/>
    <n v="0"/>
    <e v="#DIV/0!"/>
    <n v="1"/>
  </r>
  <r>
    <x v="9"/>
    <x v="11"/>
    <s v="Inicia con la planeación, selección y vinculación del personal idóneo, competente y con las habilidades requeridas; y termina con el retiro del servidor público "/>
    <s v="SUBDIRECCIÓN DE TALENTO HUMANO"/>
    <x v="42"/>
    <s v="Inconsistencias en el reporte y liquidación de las novedades laborales y prestacionales"/>
    <s v="Afectación Económica o presupuestal"/>
    <s v="Posibilidad de afectación económica por errores en la liquidación de la nomina y presentando fallas en el pago debido al desconocimiento del reporte de novedades"/>
    <d v="2022-05-20T00:00:00"/>
    <s v="OPERATIVOS"/>
    <s v="Ejecución y administración de procesos"/>
    <n v="1"/>
    <s v="Muy Baja"/>
    <n v="0.2"/>
    <s v="Desde los 500 SMLMV"/>
    <s v="Catastrófico"/>
    <n v="1"/>
    <s v="Extremo"/>
    <s v="Reducir"/>
    <s v="C 43.2"/>
    <s v="SUBDIRECCIÓN DE TALENTO HUMANO"/>
    <s v="Subdirección de Talento Humano Actualiza la gestión del aplicativo Meta4 - SIGEP Nómina a través de Informe de supervisión que modifica la correcta ejecución de la nómina"/>
    <x v="1"/>
    <s v="Impacto"/>
    <s v="Manual"/>
    <s v="25%"/>
    <s v="Sin documentar"/>
    <s v="Continua"/>
    <s v="Con registro"/>
    <n v="0"/>
    <s v=""/>
    <n v="0"/>
    <s v=""/>
    <s v=""/>
    <m/>
    <s v="P 43.2"/>
    <n v="0"/>
    <s v=""/>
    <n v="0"/>
    <n v="0"/>
    <n v="0"/>
    <m/>
    <n v="0"/>
    <n v="0"/>
    <n v="0"/>
    <n v="0"/>
    <n v="0"/>
    <n v="0"/>
    <e v="#DIV/0!"/>
    <e v="#DIV/0!"/>
    <n v="0"/>
    <n v="0"/>
    <n v="0"/>
    <n v="0"/>
    <e v="#DIV/0!"/>
    <n v="1"/>
  </r>
  <r>
    <x v="9"/>
    <x v="12"/>
    <s v="Inicia con la planeación, selección y vinculación del personal idóneo, competente y con las habilidades requeridas; y termina con el retiro del servidor público "/>
    <s v="OFICINA JURÍDICA"/>
    <x v="43"/>
    <s v="Prescripción de la acción disciplinaria"/>
    <s v="Pérdida Reputacional"/>
    <s v="Posibilidad de pérdida reputacional en la imagen interna de Control Interno Disciplinario de la Oficina Jurídica por falta de impulso procesal en los expedientes a prescribir"/>
    <d v="2022-05-20T00:00:00"/>
    <s v="DE CUMPLIMIENTO"/>
    <s v="Ejecución y administración de procesos"/>
    <n v="280"/>
    <s v="Media"/>
    <n v="0.6"/>
    <s v="     El riesgo afecta la imagen de la entidad internamente, de conocimiento general, nivel interno, de junta directiva y accionistas y/o de proveedores"/>
    <s v="Menor"/>
    <n v="0.4"/>
    <s v="Moderado"/>
    <s v="Reducir"/>
    <s v="C 44.1"/>
    <s v="OFICINA JURÍDICA (CONTROL INTERNO DISCIPLINARIO)"/>
    <s v="Oficina Jurídica (Control Interno Disciplinario) revisa el proceso a través de la matriz de procesos disciplinarios donde se verifica el cumplimiento términos procesales para evitar la prescripción del proceso"/>
    <x v="2"/>
    <s v="Impacto"/>
    <s v="Manual"/>
    <s v="30%"/>
    <s v="Sin documentar"/>
    <s v="Continua"/>
    <s v="Con registro"/>
    <n v="0.6"/>
    <s v="Media"/>
    <n v="0.28000000000000003"/>
    <s v="Menor"/>
    <s v="Moderado"/>
    <s v="Reducir"/>
    <s v="P 44.1"/>
    <s v="Realizar seguimiento a la Matriz de seguimiento y control de procesos disciplinarios de la dependencia para saber que procesos están en prescripción"/>
    <s v="OFICINA JURÍDICA (CONTROL INTERNO DISCIPLINARIO)"/>
    <s v="Informes presentados al jefe de la Oficina Jurídica, que muestren en nivel de riesgo de prescripción de los procesos disciplinarios"/>
    <n v="11"/>
    <n v="0"/>
    <n v="0"/>
    <s v="En curso"/>
    <n v="0"/>
    <n v="0"/>
    <n v="0"/>
    <n v="0"/>
    <n v="0"/>
    <e v="#DIV/0!"/>
    <e v="#DIV/0!"/>
    <n v="0"/>
    <n v="0"/>
    <n v="0"/>
    <n v="0"/>
    <e v="#DIV/0!"/>
    <n v="1"/>
  </r>
  <r>
    <x v="9"/>
    <x v="12"/>
    <s v="Inicia con la planeación, selección y vinculación del personal idóneo, competente y con las habilidades requeridas; y termina con el retiro del servidor público "/>
    <s v="OFICINA JURÍDICA"/>
    <x v="43"/>
    <s v="Prescripción de la acción disciplinaria"/>
    <s v="Pérdida Reputacional"/>
    <s v="Posibilidad de pérdida reputacional en la imagen interna de Control Interno Disciplinario de la Oficina Jurídica por falta de impulso procesal en los expedientes a prescribir"/>
    <d v="2022-05-20T00:00:00"/>
    <s v="DE CUMPLIMIENTO"/>
    <s v="Ejecución y administración de procesos"/>
    <n v="280"/>
    <s v="Media"/>
    <n v="0.6"/>
    <s v="     El riesgo afecta la imagen de la entidad internamente, de conocimiento general, nivel interno, de junta directiva y accionistas y/o de proveedores"/>
    <s v="Menor"/>
    <n v="0.4"/>
    <s v="Moderado"/>
    <s v="Reducir"/>
    <s v="C 44.2"/>
    <s v="OFICINA JURÍDICA (CONTROL INTERNO DISCIPLINARIO)"/>
    <s v="Oficina Jurídica (Control Interno Disciplinario) archiva el proceso por prescripción  a través del auto de notificación donde se comunica al interesado la decisión de fondo en el proceso"/>
    <x v="1"/>
    <s v="Impacto"/>
    <s v="Manual"/>
    <s v="25%"/>
    <s v="Sin documentar"/>
    <s v="Continua"/>
    <s v="Con registro"/>
    <n v="0"/>
    <s v=""/>
    <n v="0"/>
    <s v=""/>
    <s v=""/>
    <m/>
    <s v="P 44.2"/>
    <n v="0"/>
    <s v=""/>
    <n v="0"/>
    <n v="0"/>
    <n v="0"/>
    <m/>
    <n v="0"/>
    <n v="0"/>
    <n v="0"/>
    <n v="0"/>
    <n v="0"/>
    <n v="0"/>
    <e v="#DIV/0!"/>
    <e v="#DIV/0!"/>
    <n v="0"/>
    <n v="0"/>
    <n v="0"/>
    <n v="0"/>
    <e v="#DIV/0!"/>
    <n v="1"/>
  </r>
  <r>
    <x v="9"/>
    <x v="12"/>
    <s v="Inicia con la planeación, selección y vinculación del personal idóneo, competente y con las habilidades requeridas; y termina con el retiro del servidor público "/>
    <s v="OFICINA JURÍDICA"/>
    <x v="44"/>
    <s v="Caducidad de la acción disciplinaria"/>
    <s v="Pérdida Reputacional"/>
    <s v="Posibilidad de pérdida reputacional en la imagen interna de Control Interno Disciplinario de la Oficina Jurídica por falta de impulso procesal en los expedientes a caducar"/>
    <d v="2022-05-20T00:00:00"/>
    <s v="DE CUMPLIMIENTO"/>
    <s v="Ejecución y administración de procesos"/>
    <n v="280"/>
    <s v="Media"/>
    <n v="0.6"/>
    <s v="     El riesgo afecta la imagen de la entidad internamente, de conocimiento general, nivel interno, de junta directiva y accionistas y/o de proveedores"/>
    <s v="Menor"/>
    <n v="0.4"/>
    <s v="Moderado"/>
    <s v="Reducir"/>
    <s v="C 45.1"/>
    <s v="OFICINA JURÍDICA (CONTROL INTERNO DISCIPLINARIO)"/>
    <s v="Oficina Jurídica (Control Interno Disciplinario) revisa el proceso a través matriz de procesos disciplinarios donde se verifica el cumplimiento términos procesales para evitar la caducidad del proceso"/>
    <x v="2"/>
    <s v="Impacto"/>
    <s v="Manual"/>
    <s v="30%"/>
    <s v="Sin documentar"/>
    <s v="Continua"/>
    <s v="Con registro"/>
    <n v="0.6"/>
    <s v="Media"/>
    <n v="0.28000000000000003"/>
    <s v="Menor"/>
    <s v="Moderado"/>
    <s v="Reducir"/>
    <s v="P 45.1"/>
    <s v="Realizar seguimiento a la Matriz de seguimiento y control de procesos disciplinarios de la dependencia para saber que procesos están en caducidad"/>
    <s v="OFICINA JURÍDICA (CONTROL INTERNO DISCIPLINARIO)"/>
    <s v="Informes presentados al jefe de la Oficina Jurídica, que muestren en nivel de riesgo de caducidad de los procesos disciplinarios"/>
    <n v="11"/>
    <n v="0"/>
    <n v="0"/>
    <s v="En curso"/>
    <n v="0"/>
    <n v="0"/>
    <n v="0"/>
    <n v="0"/>
    <n v="0"/>
    <e v="#DIV/0!"/>
    <e v="#DIV/0!"/>
    <n v="0"/>
    <n v="0"/>
    <n v="0"/>
    <n v="0"/>
    <e v="#DIV/0!"/>
    <n v="1"/>
  </r>
  <r>
    <x v="9"/>
    <x v="12"/>
    <s v="Inicia con la planeación, selección y vinculación del personal idóneo, competente y con las habilidades requeridas; y termina con el retiro del servidor público "/>
    <s v="OFICINA JURÍDICA"/>
    <x v="44"/>
    <s v="Caducidad de la acción disciplinaria"/>
    <s v="Pérdida Reputacional"/>
    <s v="Posibilidad de pérdida reputacional en la imagen interna de Control Interno Disciplinario de la Oficina Jurídica por falta de impulso procesal en los expedientes a caducar"/>
    <d v="2022-05-20T00:00:00"/>
    <s v="DE CUMPLIMIENTO"/>
    <s v="Ejecución y administración de procesos"/>
    <n v="280"/>
    <s v="Media"/>
    <n v="0.6"/>
    <s v="     El riesgo afecta la imagen de la entidad internamente, de conocimiento general, nivel interno, de junta directiva y accionistas y/o de proveedores"/>
    <s v="Menor"/>
    <n v="0.4"/>
    <s v="Moderado"/>
    <s v="Reducir"/>
    <s v="C 45.2"/>
    <s v="OFICINA JURÍDICA (CONTROL INTERNO DISCIPLINARIO)"/>
    <s v="Oficina Jurídica (Control Interno Disciplinario) archiva el proceso por caducidad a través del auto de notificación donde se comunica al interesado la decisión de fondo en el proceso"/>
    <x v="1"/>
    <s v="Impacto"/>
    <s v="Manual"/>
    <s v="25%"/>
    <s v="Sin documentar"/>
    <s v="Continua"/>
    <s v="Con registro"/>
    <n v="0"/>
    <s v=""/>
    <n v="0"/>
    <s v=""/>
    <s v=""/>
    <m/>
    <s v="P 45.2"/>
    <n v="0"/>
    <s v=""/>
    <n v="0"/>
    <n v="0"/>
    <n v="0"/>
    <m/>
    <n v="0"/>
    <n v="0"/>
    <n v="0"/>
    <n v="0"/>
    <n v="0"/>
    <n v="0"/>
    <e v="#DIV/0!"/>
    <e v="#DIV/0!"/>
    <n v="0"/>
    <n v="0"/>
    <n v="0"/>
    <n v="0"/>
    <e v="#DIV/0!"/>
    <n v="1"/>
  </r>
  <r>
    <x v="9"/>
    <x v="12"/>
    <s v="Inicia con la planeación, selección y vinculación del personal idóneo, competente y con las habilidades requeridas; y termina con el retiro del servidor público "/>
    <s v="OFICINA JURÍDICA"/>
    <x v="45"/>
    <s v="Perdida de expedientes disciplinarios"/>
    <s v="Pérdida Reputacional"/>
    <s v="Posibilidad de pérdida reputacional en la imagen interna de Control Interno Disciplinario de la Oficina Jurídica por el indebido tramite de los expedientes en gestión documental"/>
    <d v="2022-05-20T00:00:00"/>
    <s v="OPERATIVOS"/>
    <s v="Ejecución y administración de procesos"/>
    <n v="280"/>
    <s v="Media"/>
    <n v="0.6"/>
    <s v="     El riesgo afecta la imagen de la entidad internamente, de conocimiento general, nivel interno, de junta directiva y accionistas y/o de proveedores"/>
    <s v="Menor"/>
    <n v="0.4"/>
    <s v="Moderado"/>
    <s v="Reducir"/>
    <s v="C 46.1"/>
    <s v="OFICINA JURÍDICA (CONTROL INTERNO DISCIPLINARIO)"/>
    <s v="Oficina Jurídica (Control Interno Disciplinario) valida el inventario de expedientes físico a través de la base de datos de expedientes donde hace la verificación y registro en base de datos de prestamos de expedientes."/>
    <x v="0"/>
    <s v="Probabilidad"/>
    <s v="Manual"/>
    <s v="40%"/>
    <s v="Sin documentar"/>
    <s v="Continua"/>
    <s v="Con registro"/>
    <n v="0.36"/>
    <s v="Baja"/>
    <n v="0.4"/>
    <s v="Menor"/>
    <s v="Moderado"/>
    <s v="Reducir"/>
    <s v="P 46.1"/>
    <s v="Hacer seguimiento de los expedientes de los procesos disciplinarios, a través del préstamo de expedientes a los abogados mediante planilla física. "/>
    <s v="OFICINA JURÍDICA (CONTROL INTERNO DISCIPLINARIO)"/>
    <s v="Planilla de préstamo (entrega y devolución) de expedientes en físico"/>
    <n v="11"/>
    <n v="0"/>
    <n v="0"/>
    <s v="En curso"/>
    <n v="0"/>
    <n v="0"/>
    <n v="0"/>
    <n v="0"/>
    <n v="0"/>
    <e v="#DIV/0!"/>
    <e v="#DIV/0!"/>
    <n v="0"/>
    <n v="0"/>
    <n v="0"/>
    <n v="0"/>
    <e v="#DIV/0!"/>
    <n v="1"/>
  </r>
  <r>
    <x v="9"/>
    <x v="12"/>
    <s v="Inicia con la planeación, selección y vinculación del personal idóneo, competente y con las habilidades requeridas; y termina con el retiro del servidor público "/>
    <s v="OFICINA JURÍDICA"/>
    <x v="45"/>
    <s v="Perdida de expedientes disciplinarios"/>
    <s v="Pérdida Reputacional"/>
    <s v="Posibilidad de pérdida reputacional en la imagen interna de Control Interno Disciplinario de la Oficina Jurídica por el indebido tramite de los expedientes en gestión documental"/>
    <d v="2022-05-20T00:00:00"/>
    <s v="OPERATIVOS"/>
    <s v="Ejecución y administración de procesos"/>
    <n v="280"/>
    <s v="Media"/>
    <n v="0.6"/>
    <s v="     El riesgo afecta la imagen de la entidad internamente, de conocimiento general, nivel interno, de junta directiva y accionistas y/o de proveedores"/>
    <s v="Menor"/>
    <n v="0.4"/>
    <s v="Moderado"/>
    <s v="Reducir"/>
    <s v="C 46.2"/>
    <s v="OFICINA JURÍDICA (CONTROL INTERNO DISCIPLINARIO)"/>
    <s v="Oficina Jurídica (Control Interno Disciplinario) reconstruye el expediente disciplinario a través del procedimiento RECONSTRUCCIÓN del acuerdo 7 del 2014 emitido por el Archivo General de la Nación  donde se elabora de nuevo el expediente disciplinario que presenta novedad con el material documental"/>
    <x v="1"/>
    <s v="Impacto"/>
    <s v="Manual"/>
    <s v="25%"/>
    <s v="Sin documentar"/>
    <s v="Continua"/>
    <s v="Con registro"/>
    <n v="0"/>
    <s v=""/>
    <n v="0"/>
    <s v=""/>
    <s v=""/>
    <m/>
    <s v="P 46.2"/>
    <n v="0"/>
    <s v=""/>
    <n v="0"/>
    <n v="0"/>
    <n v="0"/>
    <m/>
    <n v="0"/>
    <n v="0"/>
    <n v="0"/>
    <n v="0"/>
    <n v="0"/>
    <n v="0"/>
    <e v="#DIV/0!"/>
    <e v="#DIV/0!"/>
    <n v="0"/>
    <n v="0"/>
    <n v="0"/>
    <n v="0"/>
    <e v="#DIV/0!"/>
    <n v="1"/>
  </r>
  <r>
    <x v="10"/>
    <x v="13"/>
    <s v="Desde la asesoría jurídica al Director y demás dependencias, hasta las actuaciones judiciales tendientes a la debida defensa de los intereses de la entidad"/>
    <s v="OFICINA JURÍDICA"/>
    <x v="46"/>
    <s v="Emitir conceptos sobre el mismo tema con distinta interpretación"/>
    <s v="Pérdida Reputacional"/>
    <s v="Posibilidad de pérdida reputacional en la imagen institucional interna y externa por falta de razonabilidad y búsqueda de unificación de criterios o línea de interpretación para la toma de decisiones"/>
    <d v="2022-05-20T00:00:00"/>
    <s v="OPERATIVOS"/>
    <s v="Usuarios, productos y prácticas"/>
    <n v="240"/>
    <s v="Media"/>
    <n v="0.6"/>
    <s v="     El riesgo afecta la imagen de la entidad a nivel nacional, con efecto publicitarios sostenible a nivel país"/>
    <s v="Catastrófico"/>
    <n v="1"/>
    <s v="Extremo"/>
    <s v="Reducir"/>
    <s v="C 47.1"/>
    <s v="OFICINA JURÍDICA"/>
    <s v="Oficina Jurídica unifica los criterios jurídicos a través de la revisión del expediente y anexos donde revisa la viabilidad del documento y generar el visto bueno de los profesionales a cargo del tramite"/>
    <x v="0"/>
    <s v="Probabilidad"/>
    <s v="Manual"/>
    <s v="40%"/>
    <s v="Sin documentar"/>
    <s v="Continua "/>
    <s v="Sin registro"/>
    <n v="0.36"/>
    <s v="Baja"/>
    <n v="1"/>
    <s v="Catastrófico"/>
    <s v="Extremo"/>
    <s v="Reducir"/>
    <s v="P 47.1"/>
    <s v="Reuniones de seguimiento para la emisión de los conceptos con distinta interpretación por la Oficina Jurídica."/>
    <s v="OFICINA JURÍDICA"/>
    <s v="Acta de seguimiento a las emisiones de conceptos"/>
    <n v="11"/>
    <n v="14"/>
    <n v="1"/>
    <s v="Finalizo"/>
    <s v="https://agenciadetierras.sharepoint.com/:f:/s/MapadeRiesgosdeGestionANT/EsQN8W67V-9Gr-Bce62TMpIB2fRtgVRYCOA05CzeZ0mw3g?e=NCSIaU"/>
    <s v="Durante el mes de julio del 2022, se realizó la supervisión por parte del Líder del Grupo de Conceptos, obrando de conformidad con la actividad planteada. Se tiene  como evidencia  el registro de los conceptos y viabilidades jurídicas generadas durante el periodo por la Oficina Jurídica para un total de (3) Conceptos y (16) viabilidades jurídicas._x000a__x000a_"/>
    <n v="0"/>
    <n v="0"/>
    <n v="0"/>
    <e v="#DIV/0!"/>
    <e v="#DIV/0!"/>
    <n v="0"/>
    <n v="0"/>
    <n v="0"/>
    <n v="0"/>
    <e v="#DIV/0!"/>
    <n v="1"/>
  </r>
  <r>
    <x v="10"/>
    <x v="13"/>
    <s v="Desde la asesoría jurídica al Director y demás dependencias, hasta las actuaciones judiciales tendientes a la debida defensa de los intereses de la entidad"/>
    <s v="OFICINA JURÍDICA"/>
    <x v="46"/>
    <s v="Emitir conceptos sobre el mismo tema con distinta interpretación"/>
    <s v="Pérdida Reputacional"/>
    <s v="Posibilidad de pérdida reputacional en la imagen institucional interna y externa por falta de razonabilidad y búsqueda de unificación de criterios o línea de interpretación para la toma de decisiones"/>
    <d v="2022-05-20T00:00:00"/>
    <s v="OPERATIVOS"/>
    <s v="Usuarios, productos y prácticas"/>
    <n v="240"/>
    <s v="Media"/>
    <n v="0.6"/>
    <s v="     El riesgo afecta la imagen de la entidad a nivel nacional, con efecto publicitarios sostenible a nivel país"/>
    <s v="Catastrófico"/>
    <n v="1"/>
    <s v="Extremo"/>
    <s v="Reducir"/>
    <s v="C 47.2"/>
    <s v="OFICINA JURÍDICA"/>
    <s v="Oficina Jurídica verifica el documento que presenta novedad a través de la caracterización de la solicitud del concepto donde se valida el objeto, responsable y el tramite y encontrar las observaciones para su ajuste o actualización"/>
    <x v="1"/>
    <s v="Impacto"/>
    <s v="Manual"/>
    <s v="25%"/>
    <s v="Sin documentar"/>
    <s v="Continua "/>
    <s v="Sin registro"/>
    <n v="0"/>
    <s v=""/>
    <n v="0"/>
    <s v=""/>
    <s v=""/>
    <m/>
    <s v="P 47.2"/>
    <n v="0"/>
    <s v=""/>
    <n v="0"/>
    <n v="0"/>
    <n v="0"/>
    <m/>
    <n v="0"/>
    <n v="0"/>
    <n v="0"/>
    <n v="0"/>
    <n v="0"/>
    <n v="0"/>
    <e v="#DIV/0!"/>
    <e v="#DIV/0!"/>
    <n v="0"/>
    <n v="0"/>
    <n v="0"/>
    <n v="0"/>
    <e v="#DIV/0!"/>
    <n v="1"/>
  </r>
  <r>
    <x v="10"/>
    <x v="13"/>
    <s v="Desde la asesoría jurídica al Director y demás dependencias, hasta las actuaciones judiciales tendientes a la debida defensa de los intereses de la entidad"/>
    <s v="OFICINA JURÍDICA"/>
    <x v="47"/>
    <s v="Vencimiento de términos"/>
    <s v="Afectación Económica o presupuestal"/>
    <s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
    <d v="2022-05-20T00:00:00"/>
    <s v="DE CUMPLIMIENTO"/>
    <s v="Ejecución y administración de procesos"/>
    <n v="3020"/>
    <s v="Alta"/>
    <n v="0.8"/>
    <s v="     El riesgo afecta la imagen de la entidad a nivel nacional, con efecto publicitarios sostenible a nivel país"/>
    <s v="Catastrófico"/>
    <n v="1"/>
    <s v="Extremo"/>
    <s v="Reducir"/>
    <s v="C 48.1"/>
    <s v="OFICINA JURÍDICA"/>
    <s v="Oficina Jurídica consulta del estado procesal a través del correo oficial de notificaciones judiciales de la entidad para realizar el correspondiente reparto por ORFEO de la actuación judicial al grupo de abogados de la Oficina Jurídica"/>
    <x v="0"/>
    <s v="Probabilidad"/>
    <s v="Manual"/>
    <s v="40%"/>
    <s v="Sin documentar"/>
    <s v="Continua "/>
    <s v="Sin registro"/>
    <n v="0.48"/>
    <s v="Media"/>
    <n v="1"/>
    <s v="Catastrófico"/>
    <s v="Extremo"/>
    <s v="Reducir"/>
    <s v="P 48.1"/>
    <s v="la Oficina Jurídica consolida los tramites sentencias, conciliaciones o laudos arbitrales, en el sistema E-KOGUI conforme las disposiciones del Decreto 1069 de 2015 que, como único sistema de gestión de información del Estado, tiene como fin principal el seguimiento de la actividad, de los procesos y procedimientos inherentes a la actividad judicial y extrajudicial del Estado, así como el cargue de las piezas procesales ante las autoridades nacionales e internacionales. (Decreto 2052 de 2014 artículo 1)."/>
    <s v="OFICINA JURÍDICA"/>
    <s v="Planilla de reporte al sistema de gestión de información del Estado E- Kogui."/>
    <n v="11"/>
    <n v="7"/>
    <n v="0.77777777777777779"/>
    <s v="En curso"/>
    <s v="https://agenciadetierras.sharepoint.com/:f:/s/MapadeRiesgosdeGestionANT/EvCdVXU6Oc1FgmH41XXt9Q0BwoibrCGrNqG0dm82b-RFGg?e=AvwpFp"/>
    <s v="Se anexa como evidencia el corte de procesos de EKOGUI al mes de junio del 2022.En el cual durante la vigencia se presenta un total de ( 220 ) procesos terminados y ( 691) procesos activos ._x000a__x000a_"/>
    <n v="0"/>
    <n v="0"/>
    <n v="0"/>
    <e v="#DIV/0!"/>
    <e v="#DIV/0!"/>
    <n v="0"/>
    <n v="0"/>
    <n v="0"/>
    <n v="0"/>
    <e v="#DIV/0!"/>
    <n v="1"/>
  </r>
  <r>
    <x v="10"/>
    <x v="13"/>
    <s v="Desde la asesoría jurídica al Director y demás dependencias, hasta las actuaciones judiciales tendientes a la debida defensa de los intereses de la entidad"/>
    <s v="OFICINA JURÍDICA"/>
    <x v="47"/>
    <s v="Vencimiento de términos"/>
    <s v="Afectación Económica o presupuestal"/>
    <s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
    <d v="2022-05-20T00:00:00"/>
    <s v="DE CUMPLIMIENTO"/>
    <s v="Ejecución y administración de procesos"/>
    <n v="3020"/>
    <s v="Alta"/>
    <n v="0.8"/>
    <s v="     El riesgo afecta la imagen de la entidad a nivel nacional, con efecto publicitarios sostenible a nivel país"/>
    <s v="Catastrófico"/>
    <n v="1"/>
    <s v="Extremo"/>
    <s v="Reducir"/>
    <s v="C 48.2"/>
    <s v="OFICINA JURÍDICA"/>
    <s v="Oficina Jurídica consulta del estado procesal a través del seguimiento de la pagina web www.ramajudicial.gov.co  donde se valida en el modulo de consulta de procesos unificadas como esta la realidad procesal (actuaciones sobre el proceso) dentro de esto, el cumplimiento en términos"/>
    <x v="0"/>
    <s v="Probabilidad"/>
    <s v="Manual"/>
    <s v="40%"/>
    <s v="Sin documentar"/>
    <s v="Continua "/>
    <s v="Sin registro"/>
    <n v="0.28799999999999998"/>
    <s v="Baja"/>
    <n v="1"/>
    <s v="Catastrófico"/>
    <s v="Extremo"/>
    <s v="Reducir"/>
    <s v="P 48.2"/>
    <n v="0"/>
    <s v=""/>
    <n v="0"/>
    <n v="0"/>
    <n v="0"/>
    <m/>
    <n v="0"/>
    <n v="0"/>
    <n v="0"/>
    <n v="0"/>
    <n v="0"/>
    <n v="0"/>
    <e v="#DIV/0!"/>
    <e v="#DIV/0!"/>
    <n v="0"/>
    <n v="0"/>
    <n v="0"/>
    <n v="0"/>
    <e v="#DIV/0!"/>
    <n v="1"/>
  </r>
  <r>
    <x v="10"/>
    <x v="13"/>
    <s v="Desde la asesoría jurídica al Director y demás dependencias, hasta las actuaciones judiciales tendientes a la debida defensa de los intereses de la entidad"/>
    <s v="OFICINA JURÍDICA"/>
    <x v="47"/>
    <s v="Vencimiento de términos"/>
    <s v="Afectación Económica o presupuestal"/>
    <s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
    <d v="2022-05-20T00:00:00"/>
    <s v="DE CUMPLIMIENTO"/>
    <s v="Ejecución y administración de procesos"/>
    <n v="3020"/>
    <s v="Alta"/>
    <n v="0.8"/>
    <s v="     El riesgo afecta la imagen de la entidad a nivel nacional, con efecto publicitarios sostenible a nivel país"/>
    <s v="Catastrófico"/>
    <n v="1"/>
    <s v="Extremo"/>
    <s v="Reducir"/>
    <s v="C 48.3"/>
    <s v="OFICINA JURÍDICA"/>
    <s v="Oficina Jurídica identificar donde se presenta el vencimiento del termino a través del correo oficial de notificaciones judiciales de la entidad para determinar cual o cuales fueron las anomalías en el proceso, subsanar y responder en el tiempo más próximo"/>
    <x v="1"/>
    <s v="Impacto"/>
    <s v="Manual"/>
    <s v="25%"/>
    <s v="Sin documentar"/>
    <s v="Continua "/>
    <s v="Sin registro"/>
    <n v="0"/>
    <s v=""/>
    <n v="0"/>
    <s v=""/>
    <s v=""/>
    <m/>
    <s v="P 48.3"/>
    <n v="0"/>
    <s v=""/>
    <n v="0"/>
    <n v="0"/>
    <n v="0"/>
    <m/>
    <n v="0"/>
    <n v="0"/>
    <n v="0"/>
    <n v="0"/>
    <n v="0"/>
    <n v="0"/>
    <e v="#DIV/0!"/>
    <e v="#DIV/0!"/>
    <n v="0"/>
    <n v="0"/>
    <n v="0"/>
    <n v="0"/>
    <e v="#DIV/0!"/>
    <n v="1"/>
  </r>
  <r>
    <x v="10"/>
    <x v="13"/>
    <s v="Desde la asesoría jurídica al Director y demás dependencias, hasta las actuaciones judiciales tendientes a la debida defensa de los intereses de la entidad"/>
    <s v="OFICINA JURÍDICA"/>
    <x v="48"/>
    <s v="Emisión de viabilidades positivas contrarias a la normatividad"/>
    <s v="Pérdida Reputacional"/>
    <s v="Posibilidad de pérdida reputacional en la imagen de entidad por interpretaciones variadas a la normatividad y vacíos jurídicos que podrían generar la toma de decisiones erróneas"/>
    <d v="2022-05-20T00:00:00"/>
    <s v="DE CUMPLIMIENTO"/>
    <s v="Ejecución y administración de procesos"/>
    <n v="240"/>
    <s v="Media"/>
    <n v="0.6"/>
    <s v="     El riesgo afecta la imagen de la entidad a nivel nacional, con efecto publicitarios sostenible a nivel país"/>
    <s v="Catastrófico"/>
    <n v="1"/>
    <s v="Extremo"/>
    <s v="Reducir"/>
    <s v="C 49.1"/>
    <s v="OFICINA JURÍDICA"/>
    <s v="Oficina Jurídica revisa la viabilidad del documento a través de la normativa vigente y aplicable donde se revisa que cumpla con los lineamientos y el contenido deseable para el documento y generar el visto bueno para su revisión y aprobación"/>
    <x v="0"/>
    <s v="Probabilidad"/>
    <s v="Manual"/>
    <s v="40%"/>
    <s v="Sin documentar"/>
    <s v="Continua "/>
    <s v="Sin registro"/>
    <n v="0.36"/>
    <s v="Baja"/>
    <n v="1"/>
    <s v="Catastrófico"/>
    <s v="Extremo"/>
    <s v="Reducir"/>
    <s v="P 49.1"/>
    <s v="Contar con el personal que se encuentre a cargo de realizar la revisión y unificación de criterios, vigilancia y defensa judicial de la ANT."/>
    <s v="OFICINA JURÍDICA"/>
    <s v="Contratos suscritos por la Oficina Jurídica"/>
    <n v="23"/>
    <n v="7"/>
    <n v="0.30434782608695654"/>
    <s v="En curso"/>
    <s v="https://agenciadetierras.sharepoint.com/:f:/s/MapadeRiesgosdeGestionANT/Et9RoLsGnV1LkZA4AmbYgMMBV7_wj9ITZ8SmHH5qkzxyow?e=NLSviC"/>
    <s v="Se adjunta la relación del personal que se encuentre a cargo de realizar la revisión y unificación de criterios, vigilancia y defensa judicial de la ANT para la vigencia 2022._x000a__x000a_"/>
    <n v="0"/>
    <n v="0"/>
    <n v="0"/>
    <e v="#DIV/0!"/>
    <e v="#DIV/0!"/>
    <n v="0"/>
    <n v="0"/>
    <n v="0"/>
    <n v="0"/>
    <e v="#DIV/0!"/>
    <n v="1"/>
  </r>
  <r>
    <x v="10"/>
    <x v="13"/>
    <s v="Desde la asesoría jurídica al Director y demás dependencias, hasta las actuaciones judiciales tendientes a la debida defensa de los intereses de la entidad"/>
    <s v="OFICINA JURÍDICA"/>
    <x v="48"/>
    <s v="Emisión de viabilidades positivas contrarias a la normatividad"/>
    <s v="Pérdida Reputacional"/>
    <s v="Posibilidad de pérdida reputacional en la imagen de entidad por interpretaciones variadas a la normatividad y vacíos jurídicos que podrían generar la toma de decisiones erróneas"/>
    <d v="2022-05-20T00:00:00"/>
    <s v="DE CUMPLIMIENTO"/>
    <s v="Ejecución y administración de procesos"/>
    <n v="240"/>
    <s v="Media"/>
    <n v="0.6"/>
    <s v="     El riesgo afecta la imagen de la entidad a nivel nacional, con efecto publicitarios sostenible a nivel país"/>
    <s v="Catastrófico"/>
    <n v="1"/>
    <s v="Extremo"/>
    <s v="Reducir"/>
    <s v="C 49.2"/>
    <s v="OFICINA JURÍDICA"/>
    <s v="Oficina Jurídica realiza la revocatoria a través de un acto administrativo donde es motivado y se expresa los argumentos del porque a la actuación administrativa"/>
    <x v="1"/>
    <s v="Impacto"/>
    <s v="Manual"/>
    <s v="25%"/>
    <s v="Sin documentar"/>
    <s v="Continua "/>
    <s v="Con registro"/>
    <n v="0"/>
    <s v=""/>
    <n v="0"/>
    <s v=""/>
    <s v=""/>
    <m/>
    <s v="P 49.2"/>
    <s v="Reuniones de seguimiento para la emisión de viabilidades por la Oficina Jurídica."/>
    <s v="OFICINA JURÍDICA"/>
    <s v="Acta de seguimiento para la emisión de viabilidades"/>
    <n v="11"/>
    <n v="14"/>
    <n v="1"/>
    <s v="Finalizo"/>
    <s v="https://agenciadetierras.sharepoint.com/:f:/s/MapadeRiesgosdeGestionANT/Esk2xfS3pl9LpV4MOudqzuQBNLKrOj6Ad3IlmQ_FcEFk1w?e=vBXMIk"/>
    <s v="Durante el mes de julio del 2022, se realizó la supervisión por parte del Líder del Grupo de Conceptos, obrando de conformidad con la actividad planteada. Se tiene  como evidencia  el registro de los conceptos y viabilidades jurídicas generadas durante el periodo por la Oficina Jurídica para un total de (3) Conceptos y (16) viabilidades jurídicas._x000a__x000a_"/>
    <n v="0"/>
    <n v="0"/>
    <n v="0"/>
    <e v="#DIV/0!"/>
    <e v="#DIV/0!"/>
    <n v="0"/>
    <n v="0"/>
    <n v="0"/>
    <n v="0"/>
    <e v="#DIV/0!"/>
    <n v="1"/>
  </r>
  <r>
    <x v="11"/>
    <x v="14"/>
    <s v="Desde la verificación de los documentos de liquidación, hasta la liquidación del contrato "/>
    <s v="GRUPO CONTRATOS"/>
    <x v="49"/>
    <s v="Liquidación de contratos y/o convenios fuera del plazo previsto."/>
    <s v="Pérdida Reputacional"/>
    <s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
    <d v="2022-05-20T00:00:00"/>
    <s v="DE CUMPLIMIENTO"/>
    <s v="Ejecución y administración de procesos"/>
    <n v="30"/>
    <s v="Media"/>
    <n v="0.6"/>
    <s v="     El riesgo afecta la imagen de la entidad con algunos usuarios de relevancia frente al logro de los objetivos"/>
    <s v="Moderado"/>
    <n v="0.6"/>
    <s v="Moderado"/>
    <s v="Reducir"/>
    <s v="C 50.1"/>
    <s v="SUPERVISOR DEL CONTRATO Y/O CONVENIO"/>
    <s v="Supervisor del contrato y/o convenio solicita al Grupo de contratos  a través de un memorando en ORFEO para adelantar el tramite de liquidación con el cumplimiento total de la documentación contractual (expediente del contrato)"/>
    <x v="0"/>
    <s v="Probabilidad"/>
    <s v="Manual"/>
    <s v="40%"/>
    <s v="Documentado"/>
    <s v="Continua"/>
    <s v="Con registro"/>
    <n v="0.36"/>
    <s v="Baja"/>
    <n v="0.6"/>
    <s v="Moderado"/>
    <s v="Moderado"/>
    <s v="Reducir"/>
    <s v="P 50.1"/>
    <s v="Registro de todos los contratos que estén en términos para liquidación"/>
    <s v="GRUPO CONTRATOS"/>
    <s v="Bases de datos (Liquidaciones) actualizada cuatrimestralmente"/>
    <n v="3"/>
    <n v="2"/>
    <n v="1"/>
    <s v="Finalizo"/>
    <s v="Bases de datos (Base Liquidaciones) actualizada cuatrimestralmente_x000a_https://agenciadetierras.sharepoint.com/:f:/s/MapadeRiesgosdeGestionANT/EtldKy9dKJ1KgBubcZJ93KEBmsxZ2MlXtnv5o8-r8OO8Wg?e=lrRBDJ"/>
    <s v="En atención a la acción preventiva la Coordinación Para la Gestión Contractual ha vendido realizando una base de datos, donde realiza el registro organizado de los contratos en términos para ser liquidados, a la par del abogado responsable, de tal forma que permita realizar seguimiento y control al respectivo tramite, actualizando la base según la cantidad programada cuatrimestralmente."/>
    <n v="0"/>
    <n v="0"/>
    <n v="0"/>
    <e v="#DIV/0!"/>
    <e v="#DIV/0!"/>
    <n v="0"/>
    <n v="0"/>
    <n v="0"/>
    <n v="0"/>
    <e v="#DIV/0!"/>
    <n v="1"/>
  </r>
  <r>
    <x v="11"/>
    <x v="14"/>
    <s v="Desde la verificación de los documentos de liquidación, hasta la liquidación del contrato "/>
    <s v="GRUPO CONTRATOS"/>
    <x v="49"/>
    <s v="Liquidación de contratos y/o convenios fuera del plazo previsto."/>
    <s v="Pérdida Reputacional"/>
    <s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
    <d v="2022-05-20T00:00:00"/>
    <s v="DE CUMPLIMIENTO"/>
    <s v="Ejecución y administración de procesos"/>
    <n v="30"/>
    <s v="Media"/>
    <n v="0.6"/>
    <s v="     El riesgo afecta la imagen de la entidad con algunos usuarios de relevancia frente al logro de los objetivos"/>
    <s v="Moderado"/>
    <n v="0.6"/>
    <s v="Moderado"/>
    <s v="Reducir"/>
    <s v="C 50.2"/>
    <s v="SUPERVISOR DEL CONTRATO Y/O CONVENIO"/>
    <s v="Supervisor del contrato y/o convenio verifica la finalización del contrato y/o convenio a través del informe final de supervisión donde revisa que cumpla con las obligaciones del contrato y poder dar el visto bueno para la liquidación del contrato y posterior publicación SECOP ii"/>
    <x v="2"/>
    <s v="Impacto"/>
    <s v="Manual"/>
    <s v="30%"/>
    <s v="Documentado"/>
    <s v="Continua"/>
    <s v="Con registro"/>
    <n v="0.36"/>
    <s v="Baja"/>
    <n v="0.42"/>
    <s v="Moderado"/>
    <s v="Moderado"/>
    <s v="Reducir"/>
    <s v="P 50.2"/>
    <n v="0"/>
    <s v=""/>
    <n v="0"/>
    <n v="0"/>
    <n v="0"/>
    <m/>
    <n v="0"/>
    <n v="0"/>
    <n v="0"/>
    <n v="0"/>
    <n v="0"/>
    <n v="0"/>
    <e v="#DIV/0!"/>
    <e v="#DIV/0!"/>
    <n v="0"/>
    <n v="0"/>
    <n v="0"/>
    <n v="0"/>
    <e v="#DIV/0!"/>
    <n v="1"/>
  </r>
  <r>
    <x v="11"/>
    <x v="14"/>
    <s v="Desde la verificación de los documentos de liquidación, hasta la liquidación del contrato "/>
    <s v="GRUPO CONTRATOS"/>
    <x v="49"/>
    <s v="Liquidación de contratos y/o convenios fuera del plazo previsto."/>
    <s v="Pérdida Reputacional"/>
    <s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
    <d v="2022-05-20T00:00:00"/>
    <s v="DE CUMPLIMIENTO"/>
    <s v="Ejecución y administración de procesos"/>
    <n v="30"/>
    <s v="Media"/>
    <n v="0.6"/>
    <s v="     El riesgo afecta la imagen de la entidad con algunos usuarios de relevancia frente al logro de los objetivos"/>
    <s v="Moderado"/>
    <n v="0.6"/>
    <s v="Moderado"/>
    <s v="Reducir"/>
    <s v="C 50.3"/>
    <s v="GRUPO CONTRATOS"/>
    <s v="Grupo Contratos proyecta la finalización del contrato a través del Acta de cierre donde se presenta las claridades del porque se finaliza el contrato y los términos de este, además, es insumo para realizar la reunión del análisis de causas de incumplimiento y formular las oportunidades de mejora correspondientes"/>
    <x v="1"/>
    <s v="Impacto"/>
    <s v="Manual"/>
    <s v="25%"/>
    <s v="Sin documentar"/>
    <s v="Continua"/>
    <s v="Con registro"/>
    <n v="0"/>
    <s v=""/>
    <n v="0"/>
    <s v=""/>
    <s v=""/>
    <m/>
    <s v="P 50.3"/>
    <n v="0"/>
    <s v=""/>
    <n v="0"/>
    <n v="0"/>
    <n v="0"/>
    <m/>
    <n v="0"/>
    <n v="0"/>
    <n v="0"/>
    <n v="0"/>
    <n v="0"/>
    <n v="0"/>
    <e v="#DIV/0!"/>
    <e v="#DIV/0!"/>
    <n v="0"/>
    <n v="0"/>
    <n v="0"/>
    <n v="0"/>
    <e v="#DIV/0!"/>
    <n v="1"/>
  </r>
  <r>
    <x v="11"/>
    <x v="14"/>
    <s v="Desde la verificación de los documentos de liquidación, hasta la liquidación del contrato "/>
    <s v="GRUPO CONTRATOS"/>
    <x v="50"/>
    <s v="Configuración del contrato realidad."/>
    <s v="Afectación Económica o presupuestal"/>
    <s v="Posibilidad de afectación económica por costos en liquidación de contrato y pago de prestaciones de ley debido a demandas o reclamaciones judiciales por la constitución de dependencia, subordinación y horarios de la labor por parte del supervisor del contrato"/>
    <d v="2022-05-20T00:00:00"/>
    <s v="DE CUMPLIMIENTO"/>
    <s v="Relaciones laborales"/>
    <n v="12"/>
    <s v="Baja"/>
    <n v="0.4"/>
    <s v="Entre 10 y menor a 50 SMLMV"/>
    <s v="Menor"/>
    <n v="0.4"/>
    <s v="Moderado"/>
    <s v="Reducir"/>
    <s v="C 51.1"/>
    <s v="SUPERVISOR DEL CONTRATO"/>
    <s v="Supervisor del contrato realiza seguimiento a las obligaciones de los contratistas en el marco de sus competencias a través del informe en la plataforma KLIC donde valida las actividades reportadas en sus informes mensuales y que no exista constitución de dependencia, subordinación y horarios de la labor por parte del supervisor del contrato"/>
    <x v="2"/>
    <s v="Impacto"/>
    <s v="Manual"/>
    <s v="30%"/>
    <s v="Documentado"/>
    <s v="Continua"/>
    <s v="Con registro"/>
    <n v="0.4"/>
    <s v="Baja"/>
    <n v="0.28000000000000003"/>
    <s v="Menor"/>
    <s v="Moderado"/>
    <s v="Reducir"/>
    <s v="P 51.1"/>
    <s v="Realizar capacitaciones a los supervisores de contratos"/>
    <s v="GRUPO CONTRATOS"/>
    <s v="Lista de asistencia de la capacitación"/>
    <n v="1"/>
    <n v="1"/>
    <n v="1"/>
    <s v="Finalizo"/>
    <s v="Listado de asistencia_x000a_Invitación a la capacitación_x000a_Presentación PP &quot;Contrato realidad ANT&quot;_x000a_https://agenciadetierras.sharepoint.com/:f:/s/MapadeRiesgosdeGestionANT/Espp19p140hFnb_CjxurlhkBZPbRqvaBfKdAsx7-wLdxEw?e=JkkISO"/>
    <s v="La Coordinación para la Gestión Contractual realizó una capacitación sobre: incumplimiento de las obligaciones de un contrato y/o convenio, configuración del contrato realidad y actualizaciones y/o modificaciones realizadas en el Manual de Contratación y Supervisión de la entidad."/>
    <n v="0"/>
    <n v="0"/>
    <n v="0"/>
    <e v="#DIV/0!"/>
    <e v="#DIV/0!"/>
    <n v="0"/>
    <n v="0"/>
    <n v="0"/>
    <n v="0"/>
    <e v="#DIV/0!"/>
    <n v="1"/>
  </r>
  <r>
    <x v="11"/>
    <x v="14"/>
    <s v="Desde la verificación de los documentos de liquidación, hasta la liquidación del contrato "/>
    <s v="GRUPO CONTRATOS"/>
    <x v="50"/>
    <s v="Configuración del contrato realidad."/>
    <s v="Afectación Económica o presupuestal"/>
    <s v="Posibilidad de afectación económica por costos en liquidación de contrato y pago de prestaciones de ley debido a demandas o reclamaciones judiciales por la constitución de dependencia, subordinación y horarios de la labor por parte del supervisor del contrato"/>
    <d v="2022-05-20T00:00:00"/>
    <s v="DE CUMPLIMIENTO"/>
    <s v="Relaciones laborales"/>
    <n v="12"/>
    <s v="Baja"/>
    <n v="0.4"/>
    <s v="Entre 10 y menor a 50 SMLMV"/>
    <s v="Menor"/>
    <n v="0.4"/>
    <s v="Moderado"/>
    <s v="Reducir"/>
    <s v="C 51.2"/>
    <s v="SUBDIRECCIÓN ADMINISTRATIVA Y FINANCIERA"/>
    <s v="Subdirección Administrativa y Financiera realiza el pago de la liquidación del contrato y pago de prestaciones de ley a través de lo establecido en la resolución de pago expedida por orden judicial  donde se describen los terceros, los pagos y demás información relevante para dar cumplimiento a la orden judicial"/>
    <x v="1"/>
    <s v="Impacto"/>
    <s v="Manual"/>
    <s v="25%"/>
    <s v="Documentado"/>
    <s v="Continua"/>
    <s v="Con registro"/>
    <n v="0"/>
    <s v=""/>
    <n v="0"/>
    <s v=""/>
    <s v=""/>
    <m/>
    <s v="P 51.2"/>
    <n v="0"/>
    <s v=""/>
    <n v="0"/>
    <n v="0"/>
    <n v="0"/>
    <m/>
    <n v="0"/>
    <n v="0"/>
    <n v="0"/>
    <n v="0"/>
    <n v="0"/>
    <n v="0"/>
    <e v="#DIV/0!"/>
    <e v="#DIV/0!"/>
    <n v="0"/>
    <n v="0"/>
    <n v="0"/>
    <n v="0"/>
    <e v="#DIV/0!"/>
    <n v="1"/>
  </r>
  <r>
    <x v="12"/>
    <x v="15"/>
    <s v="Desde la recepción de los bienes y servicios, hasta la disposición final de los bienes y el recibido a satisfacción de los servicios"/>
    <s v="SUBDIRECCIÓN ADMINISTRATIVA Y FINANCIERA"/>
    <x v="51"/>
    <s v="Perdidas o daños en los bienes de la Entidad"/>
    <s v="Afectación Económica o presupuestal"/>
    <s v="Posibilidad de afectación económica por generar incertidumbre en los estados financieros y/o posible apertura a procesos disciplinarios y/o sancionatorios debido falta de control y lineamientos en el manejo de los bienes de la Entidad"/>
    <d v="2022-05-20T00:00:00"/>
    <s v="OPERATIVOS"/>
    <s v="Ejecución y administración de procesos"/>
    <n v="260"/>
    <s v="Media"/>
    <n v="0.6"/>
    <s v="Desde los 500 SMLMV"/>
    <s v="Catastrófico"/>
    <n v="1"/>
    <s v="Extremo"/>
    <s v="Reducir"/>
    <s v="C 52.1"/>
    <s v="PERSONA ENCARGADA DEL ALMACÉN "/>
    <s v="Persona encargada del Almacen verifica la existencia de los bienes de la entidad a través de los formatos  ADMBS-F-032 FORMA SALIDA INDIVIDUAL DE ELEMENTOS y ADMBS-F-084  REINTEGRO INDIVIDUAL DE BIENES Y/O ELEMENTOS donde se realiza la toma fisica de inventarios, para la respectiva actualizacion de ubicacion y funcionario. Con base a eso las acciones  enunciadas, le permiten al Almacén analizar la base de datos que se tiene de inventarios vs el reporte de activos fijos del sistema APOTEOSYS, para evidenciar novedades y gestionar los respectivos ajustes. "/>
    <x v="2"/>
    <s v="Impacto"/>
    <s v="Manual"/>
    <s v="30%"/>
    <s v="Sin documentar"/>
    <s v="Aleatorio"/>
    <s v="Con registro"/>
    <n v="0.6"/>
    <s v="Media"/>
    <n v="0.7"/>
    <s v="Mayor"/>
    <s v="Alto"/>
    <s v="Reducir"/>
    <s v="P 52.1"/>
    <s v="Diseñar y aprobar los lineamientos para el manejo y control administrativo de los bienes de la Agencia (Procedimiento)"/>
    <s v="SUBDIRECCIÓN ADMINISTRATIVA Y FINANCIERA (ALMACÉN)"/>
    <s v="Procedimiento aprobado para el proceso Administración de Bienes y Servicios ADMBS"/>
    <n v="1"/>
    <n v="0"/>
    <n v="0"/>
    <s v="En curso"/>
    <n v="0"/>
    <n v="0"/>
    <s v="SI"/>
    <n v="68"/>
    <n v="68"/>
    <n v="0"/>
    <s v="Cambio"/>
    <s v="Si"/>
    <s v="Si"/>
    <s v="No"/>
    <s v="Si"/>
    <s v="Cambio"/>
    <n v="0.6"/>
  </r>
  <r>
    <x v="12"/>
    <x v="15"/>
    <s v="Desde la recepción de los bienes y servicios, hasta la disposición final de los bienes y el recibido a satisfacción de los servicios"/>
    <s v="SUBDIRECCIÓN ADMINISTRATIVA Y FINANCIERA"/>
    <x v="51"/>
    <s v="Perdidas o daños en los bienes de la Entidad"/>
    <s v="Afectación Económica o presupuestal"/>
    <s v="Posibilidad de afectación económica por generar incertidumbre en los estados financieros y/o posible apertura a procesos disciplinarios y/o sancionatorios debido falta de control y lineamientos en el manejo de los bienes de la Entidad"/>
    <d v="2022-05-20T00:00:00"/>
    <s v="OPERATIVOS"/>
    <s v="Ejecución y administración de procesos"/>
    <n v="260"/>
    <s v="Media"/>
    <n v="0.6"/>
    <s v="Desde los 500 SMLMV"/>
    <s v="Catastrófico"/>
    <n v="1"/>
    <s v="Extremo"/>
    <s v="Reducir"/>
    <s v="C 52.2"/>
    <s v="PERSONA ENCARGADA DEL ALMACÉN "/>
    <s v="Persona encargada de Almacén informa a la Subidrección Administrativa y Financiera la perdida o el daño del bien a través de los formatos  ADMBS-F-032 FORMA SALIDA INDIVIDUAL DE ELEMENTOS y ADMBS-F-084  REINTEGRO INDIVIDUAL DE BIENES Y/O ELEMENTOS y del relato de los hechos por el funcionario, donde se valida la entrega y no devolución o el daño del bien para tomar las acciones pertinentes."/>
    <x v="1"/>
    <s v="Impacto"/>
    <s v="Manual"/>
    <s v="25%"/>
    <s v="Sin documentar"/>
    <s v="Continua"/>
    <s v="Con registro"/>
    <n v="0"/>
    <s v=""/>
    <n v="0"/>
    <s v=""/>
    <s v=""/>
    <m/>
    <s v="P 52.2"/>
    <s v="Actualizar el Formato ADMBS-F-079 entrada y salida de bienes de bodega"/>
    <s v="SUBDIRECCIÓN ADMINISTRATIVA Y FINANCIERA (ALMACÉN)"/>
    <s v="Formato ADMBS-F-079 actualizado"/>
    <n v="1"/>
    <n v="0"/>
    <m/>
    <s v="En curso"/>
    <n v="0"/>
    <n v="0"/>
    <n v="0"/>
    <n v="0"/>
    <n v="0"/>
    <e v="#DIV/0!"/>
    <e v="#DIV/0!"/>
    <n v="0"/>
    <n v="0"/>
    <n v="0"/>
    <n v="0"/>
    <e v="#DIV/0!"/>
    <n v="1"/>
  </r>
  <r>
    <x v="12"/>
    <x v="15"/>
    <s v="Desde la recepción de los bienes y servicios, hasta la disposición final de los bienes y el recibido a satisfacción de los servicios"/>
    <s v="SUBDIRECCIÓN ADMINISTRATIVA Y FINANCIERA"/>
    <x v="52"/>
    <s v="Incumplimiento en la aplicación de los mantenimientos preventivos a los bienes de la Entidad"/>
    <s v="Afectación Económica o presupuestal"/>
    <s v="Posibilidad de afectación económica por sobrecostos en mantenimientos debido a la falta de control en la implementación de mantenimientos de acuerdo a sus fichas técnicas"/>
    <d v="2022-05-20T00:00:00"/>
    <s v="OPERATIVOS"/>
    <s v="Ejecución y administración de procesos"/>
    <n v="260"/>
    <s v="Media"/>
    <n v="0.6"/>
    <s v="Entre 100 y menor a 500 SMLMV"/>
    <s v="Mayor"/>
    <n v="0.8"/>
    <s v="Alto"/>
    <s v="Reducir"/>
    <s v="C 53.1"/>
    <s v="SUBDIRECCIÓN ADMINISTRATIVA Y FINANCIERA"/>
    <s v="Subdirección Administrativa y Financiera realiza el seguimiento a la implementación del programa de mantenimientos preventivos a través del informe en la gestión del contrato con base al desarrollo de ejecución del cronograma en el contrato suscrito y celebrado para las adecuaciones, mantenimiento y reparaciones de las sedes"/>
    <x v="2"/>
    <s v="Impacto"/>
    <s v="Manual"/>
    <s v="30%"/>
    <s v="Documentado"/>
    <s v="Continua"/>
    <s v="Con registro"/>
    <n v="0.6"/>
    <s v="Media"/>
    <n v="0.56000000000000005"/>
    <s v="Moderado"/>
    <s v="Moderado"/>
    <s v="Reducir"/>
    <s v="P 53.1"/>
    <s v="Celebrar contrato de adecuaciones y mantenimiento de las sedes"/>
    <s v="SUBDIRECCIÓN ADMINISTRATIVA Y FINANCIERA"/>
    <s v="Contrato suscrito"/>
    <n v="1"/>
    <n v="1"/>
    <n v="1"/>
    <s v="Finalizo"/>
    <s v="https://agenciadetierras.sharepoint.com/:w:/s/MapadeRiesgosdeGestionANT/EbYDP_I8pl5PpBp9I3V4cC0BI7b7dvIVHKgFgy6cu8fWDg?e=a0o7lg"/>
    <n v="0"/>
    <n v="0"/>
    <n v="0"/>
    <n v="0"/>
    <e v="#DIV/0!"/>
    <e v="#DIV/0!"/>
    <n v="0"/>
    <n v="0"/>
    <n v="0"/>
    <n v="0"/>
    <e v="#DIV/0!"/>
    <n v="1"/>
  </r>
  <r>
    <x v="12"/>
    <x v="15"/>
    <s v="Desde la recepción de los bienes y servicios, hasta la disposición final de los bienes y el recibido a satisfacción de los servicios"/>
    <s v="SUBDIRECCIÓN ADMINISTRATIVA Y FINANCIERA"/>
    <x v="52"/>
    <s v="Incumplimiento en la aplicación de los mantenimientos preventivos a los bienes de la Entidad"/>
    <s v="Afectación Económica o presupuestal"/>
    <s v="Posibilidad de afectación económica por sobrecostos en mantenimientos debido a la falta de control en la implementación de mantenimientos de acuerdo a sus fichas técnicas"/>
    <d v="2022-05-20T00:00:00"/>
    <s v="OPERATIVOS"/>
    <s v="Ejecución y administración de procesos"/>
    <n v="260"/>
    <s v="Media"/>
    <n v="0.6"/>
    <s v="Entre 100 y menor a 500 SMLMV"/>
    <s v="Mayor"/>
    <n v="0.8"/>
    <s v="Alto"/>
    <s v="Reducir"/>
    <s v="C 53.2"/>
    <s v="SUBDIRECCIÓN ADMINISTRATIVA Y FINANCIERA"/>
    <s v="Subdirección Administrativa y Financiera informa al contratista que suscribió el contrato a través de un correo electrónico la priorización de aquellos mantenimientos no ejecutados y actualizar el cronograma implementado"/>
    <x v="1"/>
    <s v="Impacto"/>
    <s v="Manual"/>
    <s v="25%"/>
    <s v="Documentado"/>
    <s v="Continua"/>
    <s v="Con registro"/>
    <n v="0"/>
    <s v=""/>
    <n v="0"/>
    <s v=""/>
    <s v=""/>
    <m/>
    <s v="P 53.2"/>
    <n v="0"/>
    <s v=""/>
    <n v="0"/>
    <n v="0"/>
    <n v="0"/>
    <m/>
    <n v="0"/>
    <n v="0"/>
    <n v="0"/>
    <n v="0"/>
    <n v="0"/>
    <n v="0"/>
    <e v="#DIV/0!"/>
    <e v="#DIV/0!"/>
    <n v="0"/>
    <n v="0"/>
    <n v="0"/>
    <n v="0"/>
    <e v="#DIV/0!"/>
    <n v="1"/>
  </r>
  <r>
    <x v="12"/>
    <x v="15"/>
    <s v="Desde la recepción de los bienes y servicios, hasta la disposición final de los bienes y el recibido a satisfacción de los servicios"/>
    <s v="SUBDIRECCIÓN ADMINISTRATIVA Y FINANCIERA"/>
    <x v="53"/>
    <s v="Legalización de comisión o viáticos sin el cumplimiento de requisitos"/>
    <s v="Afectación Económica o presupuestal"/>
    <s v="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
    <d v="2022-05-20T00:00:00"/>
    <s v="OPERATIVOS"/>
    <s v="Ejecución y administración de procesos"/>
    <n v="365"/>
    <s v="Media"/>
    <n v="0.6"/>
    <s v="Entre 10 y menor a 50 SMLMV"/>
    <s v="Menor"/>
    <n v="0.4"/>
    <s v="Moderado"/>
    <s v="Reducir"/>
    <s v="C 54.1"/>
    <s v="SUBDIRECCIÓN ADMINISTRATIVA Y FINANCIERA"/>
    <s v="Subdirección Administrativa y Financiera verifica el cumplimiento de las aprobaciones realizadas por el Jefe directo o supervisor de contrato del solicitante y ordenador de gasto a través del aplicativo KLIC las solicitudes de comisión o viáticos que están cargadas para la generar la legalización de estas"/>
    <x v="0"/>
    <s v="Probabilidad"/>
    <s v="Manual"/>
    <s v="40%"/>
    <s v="Documentado"/>
    <s v="Continua"/>
    <s v="Con registro"/>
    <n v="0.36"/>
    <s v="Baja"/>
    <n v="0.4"/>
    <s v="Menor"/>
    <s v="Moderado"/>
    <s v="Reducir"/>
    <s v="P 54.1"/>
    <s v="Identificar las solicitudes de comisiones o viáticos que no cumplan con los requisitos dentro de las revisiones que realiza la Secretaría General, antes de su aprobación "/>
    <s v="SUBDIRECCIÓN ADMINISTRATIVA Y FINANCIERA"/>
    <s v="Reporte de KLIC con las devoluciones de solicitudes"/>
    <n v="6"/>
    <n v="2"/>
    <n v="0.5"/>
    <s v="En curso"/>
    <s v="Reporte Comisiones Rechazadas_x000a_https://agenciadetierras.sharepoint.com/:f:/s/MapadeRiesgosdeGestionANT/EpYkThj6wyxFgtsU_zfGBdEBv9TcQWpmwGJN5AVRXGd5OA?e=11V11K"/>
    <s v="La Subdirección Administrativa y Financiera generó y adjuntó el reporte de todas las comisiones rechazadas entre el periodo de Marzo a 30 de Septiembre. Entre los meses de Enero y Febrero no se generaron comisiones, ya que no se contaba con la adjudicación del contrato de Tiquetes y Transporte terrestre programado por la Secretaria General."/>
    <n v="0"/>
    <n v="0"/>
    <n v="0"/>
    <e v="#DIV/0!"/>
    <e v="#DIV/0!"/>
    <n v="0"/>
    <n v="0"/>
    <n v="0"/>
    <n v="0"/>
    <e v="#DIV/0!"/>
    <n v="1"/>
  </r>
  <r>
    <x v="12"/>
    <x v="15"/>
    <s v="Desde la recepción de los bienes y servicios, hasta la disposición final de los bienes y el recibido a satisfacción de los servicios"/>
    <s v="SUBDIRECCIÓN ADMINISTRATIVA Y FINANCIERA"/>
    <x v="53"/>
    <s v="Legalización de comisión o viáticos sin el cumplimiento de requisitos"/>
    <s v="Afectación Económica o presupuestal"/>
    <s v="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
    <d v="2022-05-20T00:00:00"/>
    <s v="OPERATIVOS"/>
    <s v="Ejecución y administración de procesos"/>
    <n v="365"/>
    <s v="Media"/>
    <n v="0.6"/>
    <s v="Entre 10 y menor a 50 SMLMV"/>
    <s v="Menor"/>
    <n v="0.4"/>
    <s v="Moderado"/>
    <s v="Reducir"/>
    <s v="C 54.2"/>
    <s v="SUBDIRECCIÓN ADMINISTRATIVA Y FINANCIERA"/>
    <s v="Subdirección Administrativa y Financiera devuelve la legalización de comisión o viatico a través del rechazo en el aplicativo KLIC para que el funcionario o contratista que presenta los soportes y actualice en cumplimiento de los requisitos para la legalización"/>
    <x v="1"/>
    <s v="Impacto"/>
    <s v="Manual"/>
    <s v="25%"/>
    <s v="Documentado"/>
    <s v="Continua"/>
    <s v="Con registro"/>
    <n v="0"/>
    <s v=""/>
    <n v="0"/>
    <s v=""/>
    <s v=""/>
    <m/>
    <s v="P 54.2"/>
    <s v="Capacitar en el procedimiento de solicitud, autorización, legalización y pago de desplazamientos al interior"/>
    <s v="SUBDIRECCIÓN ADMINISTRATIVA Y FINANCIERA"/>
    <s v="Listado de asistencia a capacitación"/>
    <n v="1"/>
    <n v="0"/>
    <n v="0"/>
    <s v="En curso"/>
    <n v="0"/>
    <n v="0"/>
    <n v="0"/>
    <n v="0"/>
    <n v="0"/>
    <e v="#DIV/0!"/>
    <e v="#DIV/0!"/>
    <n v="0"/>
    <n v="0"/>
    <n v="0"/>
    <n v="0"/>
    <e v="#DIV/0!"/>
    <n v="1"/>
  </r>
  <r>
    <x v="12"/>
    <x v="15"/>
    <s v="Desde la recepción de los bienes y servicios, hasta la disposición final de los bienes y el recibido a satisfacción de los servicios"/>
    <s v="SUBDIRECCIÓN ADMINISTRATIVA Y FINANCIERA"/>
    <x v="53"/>
    <s v="Legalización de comisión o viáticos sin el cumplimiento de requisitos"/>
    <s v="Afectación Económica o presupuestal"/>
    <s v="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
    <d v="2022-05-20T00:00:00"/>
    <s v="OPERATIVOS"/>
    <s v="Ejecución y administración de procesos"/>
    <n v="365"/>
    <s v="Media"/>
    <n v="0.6"/>
    <s v="Entre 10 y menor a 50 SMLMV"/>
    <s v="Menor"/>
    <n v="0.4"/>
    <s v="Moderado"/>
    <s v="Reducir"/>
    <s v="C 54.3"/>
    <m/>
    <m/>
    <x v="3"/>
    <s v=""/>
    <m/>
    <s v=""/>
    <m/>
    <m/>
    <m/>
    <s v=""/>
    <s v=""/>
    <s v=""/>
    <s v=""/>
    <s v=""/>
    <m/>
    <s v="P 54.3"/>
    <s v="Enviar alertas trimestrales informando los requisitos de solicitudes de comisión a los funcionarios y contratistas de la Entidad"/>
    <s v="SUBDIRECCIÓN ADMINISTRATIVA Y FINANCIERA"/>
    <s v="Banners enviados"/>
    <n v="4"/>
    <n v="1"/>
    <n v="0.33333333333333331"/>
    <s v="En curso"/>
    <s v="Pieza informativa y correo electrónico enviado. _x000a_https://agenciadetierras.sharepoint.com/:f:/s/MapadeRiesgosdeGestionANT/Er_vEnJ-INZEuX7MXUGUkfoBi7TYhgBrAqNpmBXzBD3VXQ?e=rWtg82"/>
    <s v="La Secretaría General y Subdirección Administrativa y Financiera realizaron el envío de una pieza informativa a los colaboradores de la entidad, con el fin de dar a conocer los lineamientos importantes para la solicitud, aprobación y legalización de comisiones y/o autorizaciones de viaje. "/>
    <n v="0"/>
    <n v="0"/>
    <n v="0"/>
    <e v="#DIV/0!"/>
    <e v="#DIV/0!"/>
    <n v="0"/>
    <n v="0"/>
    <n v="0"/>
    <n v="0"/>
    <e v="#DIV/0!"/>
    <n v="1"/>
  </r>
  <r>
    <x v="12"/>
    <x v="16"/>
    <s v="Desde la recepción de los bienes y servicios, hasta la disposición final de los bienes y el recibido a satisfacción de los servicios_x000a_"/>
    <s v="SUBDIRECCIÓN ADMINISTRATIVA Y FINANCIERA_x000a_"/>
    <x v="54"/>
    <s v="Pérdida o daño en la documentación de la Agencia"/>
    <s v="Pérdida Reputacional"/>
    <s v="Posibilidad de pérdida reputacional en la imagen institucional ante los grupos de interés debido a la falta de control para los lineamientos de manejo y de conservación en documentos"/>
    <d v="2022-05-20T00:00:00"/>
    <s v="OPERATIVOS"/>
    <s v="Ejecución y administración de procesos"/>
    <n v="8155"/>
    <s v="Muy Alta"/>
    <n v="1"/>
    <s v="     El riesgo afecta la imagen de la entidad con algunos usuarios de relevancia frente al logro de los objetivos"/>
    <s v="Moderado"/>
    <n v="0.6"/>
    <s v="Alto"/>
    <s v="Reducir"/>
    <s v="C 55.1"/>
    <s v="EQUIPO DE GESTIÓN DOCUMENTAL DE LA SUBDIRECCIÓN ADMINISTRATIVA Y FINANCIERA"/>
    <s v="Equipo de gestión documental de la Subdirección Administrativa y Financiera realiza actividades establecidas en el Sistema Integrado de conservación a través de la adquisición del servicio de Saneamiento ambiental en los depósitos de archivo de Américas y CAN, con el animo de evitar el deterioro de la documentación custodiada por la Agencia"/>
    <x v="0"/>
    <s v="Probabilidad"/>
    <s v="Manual"/>
    <s v="40%"/>
    <s v="Documentado"/>
    <s v="Continuo"/>
    <s v="Con registro"/>
    <n v="0.6"/>
    <s v="Media"/>
    <n v="0.6"/>
    <s v="Moderado"/>
    <s v="Moderado"/>
    <s v="Reducir"/>
    <s v="P 55.1"/>
    <s v="Actualizar instructivo ADMBS-I-011-SUMINISTRO DE LOS SERVICIOS DE PRÉSTAMO, DEVOLUCIÓN Y CONSULTA DE DOCUMENTOS EN LOS DEPÓSITOS DE ARCHIVO CENTRAL DE LA AGENCIA"/>
    <s v="SUBDIRECCIÓN ADMINISTRATIVA Y FINANCIERA - EQUIPO DE GESTIÓN DOCUMENTAL"/>
    <s v="instructivo ADMBS-I-011-SUMINISTRO DE LOS SERVICIOS DE PRÉSTAMO, DEVOLUCIÓN Y CONSULTA DE DOCUMENTOS EN LOS DEPÓSITOS DE ARCHIVO CENTRAL DE LA AGENCIA"/>
    <n v="1"/>
    <n v="0"/>
    <n v="0"/>
    <s v="En curso"/>
    <n v="0"/>
    <n v="0"/>
    <n v="0"/>
    <n v="0"/>
    <n v="0"/>
    <e v="#DIV/0!"/>
    <e v="#DIV/0!"/>
    <n v="0"/>
    <n v="0"/>
    <n v="0"/>
    <n v="0"/>
    <e v="#DIV/0!"/>
    <n v="1"/>
  </r>
  <r>
    <x v="12"/>
    <x v="16"/>
    <s v="Desde la recepción de los bienes y servicios, hasta la disposición final de los bienes y el recibido a satisfacción de los servicios_x000a_"/>
    <s v="SUBDIRECCIÓN ADMINISTRATIVA Y FINANCIERA_x000a_"/>
    <x v="54"/>
    <s v="Pérdida o daño en la documentación de la Agencia"/>
    <s v="Pérdida Reputacional"/>
    <s v="Posibilidad de pérdida reputacional en la imagen institucional ante los grupos de interés debido a la falta de control para los lineamientos de manejo y de conservación en documentos"/>
    <d v="2022-05-20T00:00:00"/>
    <s v="OPERATIVOS"/>
    <s v="Ejecución y administración de procesos"/>
    <n v="8155"/>
    <s v="Muy Alta"/>
    <n v="1"/>
    <s v="     El riesgo afecta la imagen de la entidad con algunos usuarios de relevancia frente al logro de los objetivos"/>
    <s v="Moderado"/>
    <n v="0.6"/>
    <s v="Alto"/>
    <s v="Reducir"/>
    <s v="C 55.2"/>
    <s v="EQUIPO DE GESTIÓN DOCUMENTAL DE LA SUBDIRECCIÓN ADMINISTRATIVA Y FINANCIERA"/>
    <s v="Equipo de gestión documental de la Subdirección Administrativa y Financiera revisa inmediatamente a través de la forma ADMBS-F-029-Forma PRÉSTAMO Y DEVOLUCIÓN DE DOCUMENTOS que los documentos devueltos por la dependencia correspondan al inventario inicial entregado, esta devolución puede ser parcial o total y debe cumplir con la calidad del documento en su entrega"/>
    <x v="2"/>
    <s v="Impacto"/>
    <s v="Manual"/>
    <s v="30%"/>
    <s v="Documentado"/>
    <s v="Continuo"/>
    <s v="Con registro"/>
    <n v="0.6"/>
    <s v="Media"/>
    <n v="0.42"/>
    <s v="Moderado"/>
    <s v="Moderado"/>
    <s v="Reducir"/>
    <s v="P 55.2"/>
    <s v="CREACIÓN DEL ACTA DE para la revisión y búsqueda"/>
    <s v="SUBDIRECCIÓN ADMINISTRATIVA Y FINANCIERA - EQUIPO DE GESTIÓN DOCUMENTAL"/>
    <s v="FORMA ACTA DE para la revisión y búsqueda"/>
    <n v="1"/>
    <n v="0"/>
    <n v="0"/>
    <s v="En curso"/>
    <n v="0"/>
    <n v="0"/>
    <n v="0"/>
    <n v="0"/>
    <n v="0"/>
    <e v="#DIV/0!"/>
    <e v="#DIV/0!"/>
    <n v="0"/>
    <n v="0"/>
    <n v="0"/>
    <n v="0"/>
    <e v="#DIV/0!"/>
    <n v="1"/>
  </r>
  <r>
    <x v="12"/>
    <x v="16"/>
    <s v="Desde la recepción de los bienes y servicios, hasta la disposición final de los bienes y el recibido a satisfacción de los servicios_x000a_"/>
    <s v="SUBDIRECCIÓN ADMINISTRATIVA Y FINANCIERA_x000a_"/>
    <x v="54"/>
    <s v="Pérdida o daño en la documentación de la Agencia"/>
    <s v="Pérdida Reputacional"/>
    <s v="Posibilidad de pérdida reputacional en la imagen institucional ante los grupos de interés debido a la falta de control para los lineamientos de manejo y de conservación en documentos"/>
    <d v="2022-05-20T00:00:00"/>
    <s v="OPERATIVOS"/>
    <s v="Ejecución y administración de procesos"/>
    <n v="8155"/>
    <s v="Muy Alta"/>
    <n v="1"/>
    <s v="     El riesgo afecta la imagen de la entidad con algunos usuarios de relevancia frente al logro de los objetivos"/>
    <s v="Moderado"/>
    <n v="0.6"/>
    <s v="Alto"/>
    <s v="Reducir"/>
    <s v="C 55.3"/>
    <s v="EQUIPO DE GESTIÓN DOCUMENTAL DE LA SUBDIRECCIÓN ADMINISTRATIVA Y FINANCIERA"/>
    <s v="Equipo de gestión documental de la Subdirección Administrativa y Financiera crea la alerta de perdida o daño del documento a través de un acta para la revisión y búsqueda en las bases de datos de préstamos y la búsqueda física en los depósitos de archivo de Américas y CAN, generando un Informe sobre la novedad y en caso dado la solicitud de una denuncia"/>
    <x v="1"/>
    <s v="Impacto"/>
    <s v="Manual"/>
    <s v="25%"/>
    <s v="Sin documentar"/>
    <s v="Continuo"/>
    <s v="Con registro"/>
    <n v="0"/>
    <s v=""/>
    <n v="0"/>
    <s v=""/>
    <s v=""/>
    <m/>
    <s v="P 55.3"/>
    <s v="Adquirir el servicio de saneamiento ambiental del Sistema Integrado de Conservación"/>
    <s v="SUBDIRECCIÓN ADMINISTRATIVA Y FINANCIERA - EQUIPO DE GESTIÓN DOCUMENTAL"/>
    <s v="Contrato suscrito"/>
    <n v="1"/>
    <n v="0"/>
    <n v="0"/>
    <s v="En curso"/>
    <n v="0"/>
    <n v="0"/>
    <n v="0"/>
    <n v="0"/>
    <n v="0"/>
    <e v="#DIV/0!"/>
    <e v="#DIV/0!"/>
    <n v="0"/>
    <n v="0"/>
    <n v="0"/>
    <n v="0"/>
    <e v="#DIV/0!"/>
    <n v="1"/>
  </r>
  <r>
    <x v="12"/>
    <x v="16"/>
    <s v="Desde la recepción de los bienes y servicios, hasta la disposición final de los bienes y el recibido a satisfacción de los servicios_x000a_"/>
    <s v="SUBDIRECCIÓN ADMINISTRATIVA Y FINANCIERA_x000a_"/>
    <x v="54"/>
    <s v="Pérdida o daño en la documentación de la Agencia"/>
    <s v="Pérdida Reputacional"/>
    <s v="Posibilidad de pérdida reputacional en la imagen institucional ante los grupos de interés debido a la falta de control para los lineamientos de manejo y de conservación en documentos"/>
    <d v="2022-05-20T00:00:00"/>
    <s v="OPERATIVOS"/>
    <s v="Ejecución y administración de procesos"/>
    <n v="8155"/>
    <s v="Muy Alta"/>
    <n v="1"/>
    <s v="     El riesgo afecta la imagen de la entidad con algunos usuarios de relevancia frente al logro de los objetivos"/>
    <s v="Moderado"/>
    <n v="0.6"/>
    <s v="Alto"/>
    <s v="Reducir"/>
    <s v="C 55.4"/>
    <m/>
    <m/>
    <x v="3"/>
    <s v=""/>
    <m/>
    <s v=""/>
    <m/>
    <m/>
    <m/>
    <s v=""/>
    <s v=""/>
    <s v=""/>
    <s v=""/>
    <s v=""/>
    <m/>
    <s v="P 55.4"/>
    <s v="Seguimiento a la ejecución del contrato de servicio de saneamiento ambiental del Sistema Integrado de Conservación"/>
    <s v="SUBDIRECCIÓN ADMINISTRATIVA Y FINANCIERA - EQUIPO DE GESTIÓN DOCUMENTAL"/>
    <s v="Informe de seguimiento a la ejecución del contrato de servicio de saneamiento ambiental del Sistema Integrado de Conservación"/>
    <n v="1"/>
    <n v="0"/>
    <n v="0"/>
    <s v="En curso"/>
    <n v="0"/>
    <n v="0"/>
    <n v="0"/>
    <n v="0"/>
    <n v="0"/>
    <e v="#DIV/0!"/>
    <e v="#DIV/0!"/>
    <n v="0"/>
    <n v="0"/>
    <n v="0"/>
    <n v="0"/>
    <e v="#DIV/0!"/>
    <n v="1"/>
  </r>
  <r>
    <x v="12"/>
    <x v="16"/>
    <s v="Desde la recepción de los bienes y servicios, hasta la disposición final de los bienes y el recibido a satisfacción de los servicios_x000a_"/>
    <s v="SUBDIRECCIÓN ADMINISTRATIVA Y FINANCIERA_x000a_"/>
    <x v="55"/>
    <s v="Asignación incorrecta de comunicaciones oficiales recibidas (documentos) en el momento de la radicación. "/>
    <s v="Pérdida Reputacional"/>
    <s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
    <d v="2022-05-20T00:00:00"/>
    <s v="OPERATIVOS"/>
    <s v="Usuarios, productos y prácticas"/>
    <n v="154477"/>
    <s v="Muy Alta"/>
    <n v="1"/>
    <s v="     El riesgo afecta la imagen de la entidad con algunos usuarios de relevancia frente al logro de los objetivos"/>
    <s v="Moderado"/>
    <n v="0.6"/>
    <s v="Alto"/>
    <s v="Reducir"/>
    <s v="C 56.1"/>
    <s v="EQUIPO DE GESTIÓN DOCUMENTAL DE LA SUBDIRECCIÓN ADMINISTRATIVA Y FINANCIERA"/>
    <s v="Equipo de gestión documental de la Subdirección Administrativa y Financiera valida que los parámetros de clasificación a través del instructivo que permita identificar la asignación correcta de las comunicaciones oficiales recibidas, de acuerdo con las funciones de las dependencias de la Agencia"/>
    <x v="0"/>
    <s v="Probabilidad"/>
    <s v="Manual"/>
    <s v="40%"/>
    <s v="Sin documentar"/>
    <s v="Continuo"/>
    <s v="Con registro"/>
    <n v="0.6"/>
    <s v="Media"/>
    <n v="0.6"/>
    <s v="Moderado"/>
    <s v="Moderado"/>
    <s v="Reducir"/>
    <s v="P 56.1"/>
    <s v="Realizar capacitaciones para fortalecer los conocimientos establecidos en el instructivo y dar claridad frente a las competencias y funciones asignadas a la Agencia y sus dependencias (Decreto 2363) y el Acuerdo 060 del 2001."/>
    <s v="SUBDIRECCIÓN ADMINISTRATIVA Y FINANCIERA - EQUIPO DE GESTIÓN DOCUMENTAL"/>
    <s v="Listados de asistencia"/>
    <n v="3"/>
    <n v="1"/>
    <n v="0.5"/>
    <s v="En curso"/>
    <s v="https://agenciadetierras.sharepoint.com/:f:/s/MapadeRiesgosdeGestionANT/Er4Kq3ATMPhFrTEt2QDUrewBuG7hmrPVsbnPkUy__K51wA?e=cu0qUA"/>
    <n v="0"/>
    <n v="0"/>
    <n v="0"/>
    <n v="0"/>
    <e v="#DIV/0!"/>
    <e v="#DIV/0!"/>
    <n v="0"/>
    <n v="0"/>
    <n v="0"/>
    <n v="0"/>
    <e v="#DIV/0!"/>
    <n v="1"/>
  </r>
  <r>
    <x v="12"/>
    <x v="16"/>
    <s v="Desde la recepción de los bienes y servicios, hasta la disposición final de los bienes y el recibido a satisfacción de los servicios_x000a_"/>
    <s v="SUBDIRECCIÓN ADMINISTRATIVA Y FINANCIERA_x000a_"/>
    <x v="55"/>
    <s v="Asignación incorrecta de comunicaciones oficiales recibidas (documentos) en el momento de la radicación. "/>
    <s v="Pérdida Reputacional"/>
    <s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
    <d v="2022-05-20T00:00:00"/>
    <s v="OPERATIVOS"/>
    <s v="Usuarios, productos y prácticas"/>
    <n v="154477"/>
    <s v="Muy Alta"/>
    <n v="1"/>
    <s v="     El riesgo afecta la imagen de la entidad con algunos usuarios de relevancia frente al logro de los objetivos"/>
    <s v="Moderado"/>
    <n v="0.6"/>
    <s v="Alto"/>
    <s v="Reducir"/>
    <s v="C 56.2"/>
    <s v="EQUIPO DE GESTIÓN DOCUMENTAL DE LA SUBDIRECCIÓN ADMINISTRATIVA Y FINANCIERA"/>
    <s v="líder del Equipo de gestión documental de la Subdirección Administrativa y Financiera verifica la productividad y el margen de error a través del reporte del sistema ORFEO donde se evidencia la cantidad de comunicaciones oficiales asignadas a las dependencias por el personal de correspondencia"/>
    <x v="2"/>
    <s v="Impacto"/>
    <s v="Manual"/>
    <s v="30%"/>
    <s v="Sin documentar"/>
    <s v="Continuo"/>
    <s v="Con registro"/>
    <n v="0.6"/>
    <s v="Media"/>
    <n v="0.42"/>
    <s v="Moderado"/>
    <s v="Moderado"/>
    <s v="Reducir"/>
    <s v="P 56.2"/>
    <s v="Realizar informe de seguimiento a la productividad y el margen de error del personal de correspondencia "/>
    <s v="SUBDIRECCIÓN ADMINISTRATIVA Y FINANCIERA - EQUIPO DE GESTIÓN DOCUMENTAL"/>
    <s v="Informe de seguimiento a la productividad y el margen de error"/>
    <n v="2"/>
    <n v="1"/>
    <n v="1"/>
    <s v="Finalizo"/>
    <s v="https://agenciadetierras.sharepoint.com/:b:/s/MapadeRiesgosdeGestionANT/Eb5FBhbFtglEv7QxqXxsZRIB5f6Ge1VLtjWQREsb-pxjrg?e=ZgbZnP"/>
    <n v="0"/>
    <n v="0"/>
    <n v="0"/>
    <n v="0"/>
    <e v="#DIV/0!"/>
    <e v="#DIV/0!"/>
    <n v="0"/>
    <n v="0"/>
    <n v="0"/>
    <n v="0"/>
    <e v="#DIV/0!"/>
    <n v="1"/>
  </r>
  <r>
    <x v="12"/>
    <x v="16"/>
    <s v="Desde la recepción de los bienes y servicios, hasta la disposición final de los bienes y el recibido a satisfacción de los servicios_x000a_"/>
    <s v="SUBDIRECCIÓN ADMINISTRATIVA Y FINANCIERA_x000a_"/>
    <x v="55"/>
    <s v="Asignación incorrecta de comunicaciones oficiales recibidas (documentos) en el momento de la radicación. "/>
    <s v="Pérdida Reputacional"/>
    <s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
    <d v="2022-05-20T00:00:00"/>
    <s v="OPERATIVOS"/>
    <s v="Usuarios, productos y prácticas"/>
    <n v="154477"/>
    <s v="Muy Alta"/>
    <n v="1"/>
    <s v="     El riesgo afecta la imagen de la entidad con algunos usuarios de relevancia frente al logro de los objetivos"/>
    <s v="Moderado"/>
    <n v="0.6"/>
    <s v="Alto"/>
    <s v="Reducir"/>
    <s v="C 56.3"/>
    <s v="EQUIPO DE GESTIÓN DOCUMENTAL DE LA SUBDIRECCIÓN ADMINISTRATIVA Y FINANCIERA"/>
    <s v="Equipo de gestión documental de la Subdirección Administrativa y Financiera actualiza la asignación de la comunicación oficial que presenta error de entrega (devolución) a través del reporte del sistema ORFEO donde se evidenció la asignación incorrecta y se envía a la nueva dependencia la comunicación oficial, garantizando la entrega de esta."/>
    <x v="1"/>
    <s v="Impacto"/>
    <s v="Manual"/>
    <s v="25%"/>
    <s v="Sin documentar"/>
    <s v="Continuo"/>
    <s v="Con registro"/>
    <n v="0"/>
    <s v=""/>
    <n v="0"/>
    <s v=""/>
    <s v=""/>
    <m/>
    <s v="P 56.3"/>
    <n v="0"/>
    <n v="0"/>
    <n v="0"/>
    <n v="0"/>
    <n v="0"/>
    <n v="0"/>
    <n v="0"/>
    <n v="0"/>
    <n v="0"/>
    <n v="0"/>
    <n v="0"/>
    <n v="0"/>
    <e v="#DIV/0!"/>
    <e v="#DIV/0!"/>
    <n v="0"/>
    <n v="0"/>
    <n v="0"/>
    <n v="0"/>
    <e v="#DIV/0!"/>
    <n v="1"/>
  </r>
  <r>
    <x v="12"/>
    <x v="16"/>
    <s v="Desde la recepción de los bienes y servicios, hasta la disposición final de los bienes y el recibido a satisfacción de los servicios_x000a_"/>
    <s v="SUBDIRECCIÓN ADMINISTRATIVA Y FINANCIERA_x000a_"/>
    <x v="56"/>
    <s v="Demoras en la respuesta a solicitudes internas de documentos en atención de los requerimientos de expedientes por parte de las dependencias"/>
    <s v="Pérdida Reputacional"/>
    <s v="Posibilidad de pérdida reputacional derivando en acciones jurídicas en contra de la entidad debido a los vencimientos de términos debido a personal insuficiente para atender la alta demanda y la inexactitud o complejidad de la solicitud del expediente o información por parte de la dependencia"/>
    <d v="2022-05-20T00:00:00"/>
    <s v="OPERATIVOS"/>
    <s v="Usuarios, productos y prácticas"/>
    <n v="8715"/>
    <s v="Muy Alta"/>
    <n v="1"/>
    <s v="     El riesgo afecta la imagen de la entidad con algunos usuarios de relevancia frente al logro de los objetivos"/>
    <s v="Moderado"/>
    <n v="0.6"/>
    <s v="Alto"/>
    <s v="Reducir"/>
    <s v="C 57.1"/>
    <s v="LÍDER DEL EQUIPO DE GESTIÓN DOCUMENTAL DE LA SUBDIRECCIÓN ADMINISTRATIVA Y FINANCIERA"/>
    <s v="líder del Equipo de gestión documental de la Subdirección Administrativa y Financiera valida las solicitudes de información y/o expedientes a través del reporte generado por el aplicativo CAS donde se evidencia la cantidad de solicitudes recibidas o asignadas a gestión documental y las demoras en respuesta por parte de gestión documental"/>
    <x v="2"/>
    <s v="Impacto"/>
    <s v="Manual"/>
    <s v="30%"/>
    <s v="Sin documentar"/>
    <s v="Continuo"/>
    <s v="Con registro"/>
    <n v="1"/>
    <s v="Muy Alta"/>
    <n v="0.42"/>
    <s v="Moderado"/>
    <s v="Alto"/>
    <s v="Reducir"/>
    <s v="P 57.1"/>
    <s v="Realizar informe a los tiempos de respuesta de las solicitudes presentadas por las dependencias en el aplicativo CAS"/>
    <s v="SUBDIRECCIÓN ADMINISTRATIVA Y FINANCIERA - EQUIPO DE GESTIÓN DOCUMENTAL"/>
    <s v="Informe de gestión a respuesta de solicitudes"/>
    <n v="2"/>
    <n v="1"/>
    <n v="1"/>
    <s v="Finalizo"/>
    <s v="https://agenciadetierras.sharepoint.com/:b:/s/MapadeRiesgosdeGestionANT/EZ98czJ8RthBvqQMwjERtFkBNU584qtIEZK62TJXm5GdJQ?e=HvJ4UJ"/>
    <n v="0"/>
    <n v="0"/>
    <n v="0"/>
    <n v="0"/>
    <e v="#DIV/0!"/>
    <e v="#DIV/0!"/>
    <n v="0"/>
    <n v="0"/>
    <n v="0"/>
    <n v="0"/>
    <e v="#DIV/0!"/>
    <n v="1"/>
  </r>
  <r>
    <x v="12"/>
    <x v="16"/>
    <s v="Desde la recepción de los bienes y servicios, hasta la disposición final de los bienes y el recibido a satisfacción de los servicios_x000a_"/>
    <s v="SUBDIRECCIÓN ADMINISTRATIVA Y FINANCIERA_x000a_"/>
    <x v="56"/>
    <s v="Demoras en la respuesta a solicitudes internas de documentos en atención de los requerimientos de expedientes por parte de las dependencias"/>
    <s v="Pérdida Reputacional"/>
    <s v="Posibilidad de pérdida reputacional derivando en acciones jurídicas en contra de la entidad debido a los vencimientos de términos debido a personal insuficiente para atender la alta demanda y la inexactitud o complejidad de la solicitud del expediente o información por parte de la dependencia"/>
    <d v="2022-05-20T00:00:00"/>
    <s v="OPERATIVOS"/>
    <s v="Usuarios, productos y prácticas"/>
    <n v="8715"/>
    <s v="Muy Alta"/>
    <n v="1"/>
    <s v="     El riesgo afecta la imagen de la entidad con algunos usuarios de relevancia frente al logro de los objetivos"/>
    <s v="Moderado"/>
    <n v="0.6"/>
    <s v="Alto"/>
    <s v="Reducir"/>
    <s v="C 57.2"/>
    <s v="EQUIPO DE GESTIÓN DOCUMENTAL DE LA SUBDIRECCIÓN ADMINISTRATIVA Y FINANCIERA"/>
    <s v="Equipo de gestión documental de la Subdirección Administrativa y Financiera prioriza las solicitudes de información y/o expedientes con demoras a través de la visualización del cuadro de gestión en el aplicativo CAS donde se presentan las que están en rojo y realizan la gestión inmediata de la solicitud y se actualiza el reporte de gestión del aplicativo CAS"/>
    <x v="1"/>
    <s v="Impacto"/>
    <s v="Manual"/>
    <s v="25%"/>
    <s v="Sin documentar"/>
    <s v="Continuo"/>
    <s v="Con registro"/>
    <n v="0"/>
    <s v=""/>
    <n v="0"/>
    <s v=""/>
    <s v=""/>
    <m/>
    <s v="P 57.2"/>
    <n v="0"/>
    <s v=""/>
    <n v="0"/>
    <n v="0"/>
    <n v="0"/>
    <m/>
    <n v="0"/>
    <n v="0"/>
    <n v="0"/>
    <n v="0"/>
    <n v="0"/>
    <n v="0"/>
    <e v="#DIV/0!"/>
    <e v="#DIV/0!"/>
    <n v="0"/>
    <n v="0"/>
    <n v="0"/>
    <n v="0"/>
    <e v="#DIV/0!"/>
    <n v="1"/>
  </r>
  <r>
    <x v="12"/>
    <x v="15"/>
    <s v="Desde la recepción de los bienes y servicios, hasta la disposición final de los bienes y el recibido a satisfacción de los servicios"/>
    <s v="SUBDIRECCIÓN ADMINISTRATIVA Y FINANCIERA"/>
    <x v="57"/>
    <s v="Incumplimiento del Plan de Gestión Integral de Residuos Peligrosos (PGIRESPEL)"/>
    <s v="Afectación Económica o presupuestal"/>
    <s v="Posibilidad de afectación económica por sanciones legales por entes de control debido al desconocimiento en la normatividad ambiental aplicable"/>
    <d v="2022-05-20T00:00:00"/>
    <s v="OPERATIVOS"/>
    <s v="Ejecución y administración de procesos"/>
    <n v="1"/>
    <s v="Muy Baja"/>
    <n v="0.2"/>
    <s v="Entre 10 y menor a 50 SMLMV"/>
    <s v="Menor"/>
    <n v="0.4"/>
    <s v="Bajo"/>
    <s v="Aceptar"/>
    <s v="C 58.1"/>
    <s v="SUBDIRECCIÓN ADMINISTRATIVA Y FINANCIERA (GESTIÓN AMBIENTAL)"/>
    <s v="Subdirección administrativa y financiera (Gestión Ambiental) verifica el cumplimiento del Plan de Gestión Integral de Residuos peligrosos a través de las certificaciones de disposición final de los residuos entregadas por las empresas gestoras  donde se identifica si se esta cumpliendo con los lineamientos de implementación de la gestión en el PGIRESPEL"/>
    <x v="2"/>
    <s v="Impacto"/>
    <s v="Manual"/>
    <s v="30%"/>
    <s v="Documentado"/>
    <s v="Continua"/>
    <s v="Con registro"/>
    <n v="0.2"/>
    <s v="Muy Baja"/>
    <n v="0.28000000000000003"/>
    <s v="Menor"/>
    <s v="Bajo"/>
    <s v="Aceptar"/>
    <s v="P 58.1"/>
    <s v="Realizar seguimiento a la generación de residuos peligrosos al interior de la entidad "/>
    <s v="SUBDIRECCIÓN ADMINISTRATIVA Y FINANCIERA (GESTIÓN AMBIENTAL)"/>
    <s v="Bitácora de generación de residuos"/>
    <n v="2"/>
    <n v="2"/>
    <n v="1"/>
    <s v="Finalizo"/>
    <s v="Bitácora RESPEL_x000a_https://agenciadetierras.sharepoint.com/:f:/s/MapadeRiesgosdeGestionANT/Et4f-HJ3zgREiqJXFt9HZAMBtN7lJ3uYNKDRuic0Pe_EXw?e=D5OF7k"/>
    <s v="De acuerdo al Sistema Integral de Gestión Ambiental, la Subdirección Administrativa y Financiera realizó el seguimiento a la generación de residuos peligrosos (RESPEL) entre los periodos de Enero a Julio en la bitácora RESPEL. El reporte de los meses de Agosto y Septiembre se encuentra en consolidación para su respectivo reporte."/>
    <n v="0"/>
    <n v="0"/>
    <n v="0"/>
    <e v="#DIV/0!"/>
    <e v="#DIV/0!"/>
    <n v="0"/>
    <n v="0"/>
    <n v="0"/>
    <n v="0"/>
    <e v="#DIV/0!"/>
    <n v="1"/>
  </r>
  <r>
    <x v="12"/>
    <x v="15"/>
    <s v="Desde la recepción de los bienes y servicios, hasta la disposición final de los bienes y el recibido a satisfacción de los servicios"/>
    <s v="SUBDIRECCIÓN ADMINISTRATIVA Y FINANCIERA"/>
    <x v="57"/>
    <s v="Incumplimiento del Plan de Gestión Integral de Residuos Peligrosos (PGIRESPEL)"/>
    <s v="Afectación Económica o presupuestal"/>
    <s v="Posibilidad de afectación económica por sanciones legales por entes de control debido al desconocimiento en la normatividad ambiental aplicable"/>
    <d v="2022-05-20T00:00:00"/>
    <s v="OPERATIVOS"/>
    <s v="Ejecución y administración de procesos"/>
    <n v="1"/>
    <s v="Muy Baja"/>
    <n v="0.2"/>
    <s v="Entre 10 y menor a 50 SMLMV"/>
    <s v="Menor"/>
    <n v="0.4"/>
    <s v="Bajo"/>
    <s v="Aceptar"/>
    <s v="C 58.2"/>
    <s v="SUBDIRECCIÓN ADMINISTRATIVA Y FINANCIERA (GESTIÓN AMBIENTAL)"/>
    <s v="Subdirección administrativa y financiera (Gestión Ambiental) actualiza el documento para la implementación a través del nuevo Plan de Gestión Integral de Residuos donde se reformula el plan con base a las novedades, observaciones y/u oportunidades de mejora"/>
    <x v="1"/>
    <s v="Impacto"/>
    <s v="Manual"/>
    <s v="25%"/>
    <s v="Documentado"/>
    <s v="Continua"/>
    <s v="Con registro"/>
    <n v="0"/>
    <s v=""/>
    <n v="0"/>
    <s v=""/>
    <s v=""/>
    <m/>
    <s v="P 58.2"/>
    <s v="Realizar sensibilizaciones sobre el manejo de residuos peligrosos a los colaboradores de la ANT"/>
    <s v="SUBDIRECCIÓN ADMINISTRATIVA Y FINANCIERA (GESTIÓN AMBIENTAL)"/>
    <s v="Listado de asistencia a capacitación (sensibilización)"/>
    <n v="1"/>
    <n v="1"/>
    <n v="1"/>
    <s v="Finalizo"/>
    <s v="https://agenciadetierras.sharepoint.com/:p:/s/MapadeRiesgosdeGestionANT/ES83apgsTuVHuGfubqmHUM4BQhXSRH10QZGuv_6hflR4mA?e=KGBBJO_x000a__x000a_"/>
    <n v="0"/>
    <n v="0"/>
    <n v="0"/>
    <n v="0"/>
    <e v="#DIV/0!"/>
    <e v="#DIV/0!"/>
    <n v="0"/>
    <n v="0"/>
    <n v="0"/>
    <n v="0"/>
    <e v="#DIV/0!"/>
    <n v="1"/>
  </r>
  <r>
    <x v="12"/>
    <x v="15"/>
    <s v="Desde la recepción de los bienes y servicios, hasta la disposición final de los bienes y el recibido a satisfacción de los servicios"/>
    <s v="SUBDIRECCIÓN ADMINISTRATIVA Y FINANCIERA"/>
    <x v="58"/>
    <s v="Incumplimiento de requisitos y trámites legales ambientales en la adquisición de bienes y servicios"/>
    <s v="Afectación Económica o presupuestal"/>
    <s v="Posibilidad de afectación económica por sanciones legales por entes de control debido al desconocimiento e incumplimiento de la normatividad ambiental aplicable"/>
    <d v="2022-05-20T00:00:00"/>
    <s v="DE CUMPLIMIENTO"/>
    <s v="Ejecución y administración de procesos"/>
    <n v="260"/>
    <s v="Media"/>
    <n v="0.6"/>
    <s v="Entre 100 y menor a 500 SMLMV"/>
    <s v="Mayor"/>
    <n v="0.8"/>
    <s v="Alto"/>
    <s v="Reducir"/>
    <s v="C 59.1"/>
    <s v="SUBDIRECCIÓN ADMINISTRATIVA Y FINANCIERA (GESTIÓN AMBIENTAL)"/>
    <s v="Subdirección administrativa y financiera (Gestión Ambiental) verifica la fase precontractual de los criterios ambientales acogidos  a través de los permisos de disposición que entregan los proveedores de acuerdo a los lineamientos e instructivos impartidos en la plataforma de Colombia Compra Eficiente."/>
    <x v="0"/>
    <s v="Probabilidad"/>
    <s v="Manual"/>
    <s v="40%"/>
    <s v="Sin documentar"/>
    <s v="Continua"/>
    <s v="Sin registro"/>
    <n v="0.36"/>
    <s v="Baja"/>
    <n v="0.8"/>
    <s v="Mayor"/>
    <s v="Alto"/>
    <s v="Reducir"/>
    <s v="P 59.1"/>
    <s v="Formular y formalizar lineamientos internos ambientales para la contratación de bienes y servicios"/>
    <s v="SUBDIRECCIÓN ADMINISTRATIVA Y FINANCIERA (GESTIÓN AMBIENTAL)"/>
    <s v="Publicación del lineamiento ambiental aprobado"/>
    <n v="1"/>
    <n v="0"/>
    <n v="0"/>
    <s v="En curso"/>
    <n v="0"/>
    <n v="0"/>
    <n v="0"/>
    <n v="0"/>
    <n v="0"/>
    <e v="#DIV/0!"/>
    <e v="#DIV/0!"/>
    <n v="0"/>
    <n v="0"/>
    <n v="0"/>
    <n v="0"/>
    <e v="#DIV/0!"/>
    <n v="1"/>
  </r>
  <r>
    <x v="12"/>
    <x v="15"/>
    <s v="Desde la recepción de los bienes y servicios, hasta la disposición final de los bienes y el recibido a satisfacción de los servicios"/>
    <s v="SUBDIRECCIÓN ADMINISTRATIVA Y FINANCIERA"/>
    <x v="58"/>
    <s v="Incumplimiento de requisitos y trámites legales ambientales en la adquisición de bienes y servicios"/>
    <s v="Afectación Económica o presupuestal"/>
    <s v="Posibilidad de afectación económica por sanciones legales por entes de control debido al desconocimiento e incumplimiento de la normatividad ambiental aplicable"/>
    <d v="2022-05-20T00:00:00"/>
    <s v="DE CUMPLIMIENTO"/>
    <s v="Ejecución y administración de procesos"/>
    <n v="260"/>
    <s v="Media"/>
    <n v="0.6"/>
    <s v="Entre 100 y menor a 500 SMLMV"/>
    <s v="Mayor"/>
    <n v="0.8"/>
    <s v="Alto"/>
    <s v="Reducir"/>
    <s v="C 59.2"/>
    <s v="SUBDIRECCIÓN ADMINISTRATIVA Y FINANCIERA (GESTIÓN AMBIENTAL)"/>
    <s v="Subdirección administrativa y financiera (Gestión Ambiental) solicita al proveedor los permisos de disposición a través de un memorando donde se le exige el envío inmediato de los permisos y/o certificados para continuar la prestación del servicio o en caso dado del incumplimiento, solicita la cancelación del contrato"/>
    <x v="1"/>
    <s v="Impacto"/>
    <s v="Manual"/>
    <s v="25%"/>
    <s v="Sin documentar"/>
    <s v="Continua"/>
    <s v="Con registro"/>
    <n v="0"/>
    <s v=""/>
    <n v="0"/>
    <s v=""/>
    <s v=""/>
    <m/>
    <s v="P 59.2"/>
    <s v="Realizar sensibilizaciones sobre los lineamientos internos ambientales a los colaboradores de la ANT"/>
    <s v="SUBDIRECCIÓN ADMINISTRATIVA Y FINANCIERA (GESTIÓN AMBIENTAL)"/>
    <s v="Listado de asistencia a capacitación (sensibilización)"/>
    <n v="1"/>
    <n v="1"/>
    <n v="1"/>
    <s v="Finalizo"/>
    <s v="Presentación capacitación 1 - 2022 y Listado de asistencia._x000a_https://agenciadetierras.sharepoint.com/:f:/s/MapadeRiesgosdeGestionANT/EqnHut30oZZOudLZ1iOt9rcB5JReg2JJSyBhpBb7MRKvng?e=fcAu7X"/>
    <s v="Se realizó capacitación ambiental el día 29 de abril, en la cual se presenta la política ambiental de la Entidad, los impactos que genera la actividad de la misma, los deberes de los contratistas - funcionarios para el cumplimiento de las mismas. De lo anterior, se aporta la presentación de la capacitación realizada y el listado de asistencia de la reunión."/>
    <n v="0"/>
    <n v="0"/>
    <n v="0"/>
    <e v="#DIV/0!"/>
    <e v="#DIV/0!"/>
    <n v="0"/>
    <n v="0"/>
    <n v="0"/>
    <n v="0"/>
    <e v="#DIV/0!"/>
    <n v="1"/>
  </r>
  <r>
    <x v="12"/>
    <x v="15"/>
    <s v="Desde la recepción de los bienes y servicios, hasta la disposición final de los bienes y el recibido a satisfacción de los servicios"/>
    <s v="SUBDIRECCIÓN ADMINISTRATIVA Y FINANCIERA"/>
    <x v="59"/>
    <s v="Desactualización del Sistema de Gestión Ambiental con requisitos legales ambientales"/>
    <s v="Afectación Económica o presupuestal"/>
    <s v="Posibilidad de afectación económica por sanciones legales por entes de control debido al desconocimiento de la normatividad ambiental y la insuficiencia de recursos físicos, financieros y de talento humanos"/>
    <d v="2022-05-20T00:00:00"/>
    <s v="DE CUMPLIMIENTO"/>
    <s v="Ejecución y administración de procesos"/>
    <n v="1"/>
    <s v="Muy Baja"/>
    <n v="0.2"/>
    <s v="Entre 10 y menor a 50 SMLMV"/>
    <s v="Menor"/>
    <n v="0.4"/>
    <s v="Bajo"/>
    <s v="Aceptar"/>
    <s v="C 60.1"/>
    <s v="PERSONA ENCARGADA DE LA GESTIÓN AMBIENTAL"/>
    <s v="Persona encargada de la Gestión Ambiental verifica y realiza el seguimiento del cumplimiento de los requisitos ambientales  a través de la Matriz de requisitos legales ambientales  establecida por la ANT"/>
    <x v="2"/>
    <s v="Impacto"/>
    <s v="Manual"/>
    <s v="30%"/>
    <s v="Documentado"/>
    <s v="Continua"/>
    <s v="Con registro"/>
    <n v="0.2"/>
    <s v="Muy Baja"/>
    <n v="0.28000000000000003"/>
    <s v="Menor"/>
    <s v="Bajo"/>
    <s v="Aceptar"/>
    <s v="P 60.1"/>
    <s v="Actualizar los programas ambientales para la Agencia"/>
    <s v="SUBDIRECCIÓN ADMINISTRATIVA Y FINANCIERA (GESTIÓN AMBIENTAL)"/>
    <s v="Programa Ambiental actualizado "/>
    <n v="1"/>
    <n v="0"/>
    <n v="0"/>
    <s v="En curso"/>
    <n v="0"/>
    <n v="0"/>
    <n v="0"/>
    <n v="0"/>
    <n v="0"/>
    <e v="#DIV/0!"/>
    <e v="#DIV/0!"/>
    <n v="0"/>
    <n v="0"/>
    <n v="0"/>
    <n v="0"/>
    <e v="#DIV/0!"/>
    <n v="1"/>
  </r>
  <r>
    <x v="12"/>
    <x v="15"/>
    <s v="Desde la recepción de los bienes y servicios, hasta la disposición final de los bienes y el recibido a satisfacción de los servicios"/>
    <s v="SUBDIRECCIÓN ADMINISTRATIVA Y FINANCIERA"/>
    <x v="59"/>
    <s v="Desactualización del Sistema de Gestión Ambiental con requisitos legales ambientales"/>
    <s v="Afectación Económica o presupuestal"/>
    <s v="Posibilidad de afectación económica por sanciones legales por entes de control debido al desconocimiento de la normatividad ambiental y la insuficiencia de recursos físicos, financieros y de talento humanos"/>
    <d v="2022-05-20T00:00:00"/>
    <s v="DE CUMPLIMIENTO"/>
    <s v="Ejecución y administración de procesos"/>
    <n v="1"/>
    <s v="Muy Baja"/>
    <n v="0.2"/>
    <s v="Entre 10 y menor a 50 SMLMV"/>
    <s v="Menor"/>
    <n v="0.4"/>
    <s v="Bajo"/>
    <s v="Aceptar"/>
    <s v="C 60.2"/>
    <s v="PERSONA ENCARGADA DE LA GESTIÓN AMBIENTAL"/>
    <s v="Persona encargada de la Gestión Ambiental actualiza Plan Institucional de Gestión Ambiental a través del documento y la Matriz de requisitos legales ambientales  donde se modifica los parámetros que presentan desactualización de normativa y plan de ejecución"/>
    <x v="1"/>
    <s v="Impacto"/>
    <s v="Manual"/>
    <s v="25%"/>
    <s v="Documentado"/>
    <s v="Continua"/>
    <s v="Con registro"/>
    <n v="0"/>
    <s v=""/>
    <n v="0"/>
    <s v=""/>
    <s v=""/>
    <m/>
    <s v="P 60.2"/>
    <s v="Realizar sensibilizaciones sobre programas ambientales a los colaboradores de la ANT"/>
    <s v="SUBDIRECCIÓN ADMINISTRATIVA Y FINANCIERA (GESTIÓN AMBIENTAL)"/>
    <s v="Listado de asistencia a capacitación (sensibilización)"/>
    <n v="1"/>
    <n v="1"/>
    <n v="1"/>
    <s v="Finalizo"/>
    <s v="https://agenciadetierras.sharepoint.com/:p:/s/MapadeRiesgosdeGestionANT/EVq9nx61bT9NqcW5DKTmW08BL_f06yKetbIwpFaFRdCM1g?e=tHgIVe_x000a__x000a_"/>
    <n v="0"/>
    <n v="0"/>
    <n v="0"/>
    <n v="0"/>
    <e v="#DIV/0!"/>
    <e v="#DIV/0!"/>
    <n v="0"/>
    <n v="0"/>
    <n v="0"/>
    <n v="0"/>
    <e v="#DIV/0!"/>
    <n v="1"/>
  </r>
  <r>
    <x v="12"/>
    <x v="15"/>
    <s v="Desde la recepción de los bienes y servicios, hasta la disposición final de los bienes y el recibido a satisfacción de los servicios"/>
    <s v="SUBDIRECCIÓN ADMINISTRATIVA Y FINANCIERA"/>
    <x v="60"/>
    <s v="Disposición de residuos ordinarios sin cumplir las prácticas establecidas en la entidad"/>
    <s v="Afectación Económica o presupuestal"/>
    <s v="Posibilidad de afectación económica por sanciones legales por entes de control debido a la disposición incorrecta para los residuos ordinarios de acuerdo con las prácticas establecidas en la entidad"/>
    <d v="2022-05-20T00:00:00"/>
    <s v="OPERATIVOS"/>
    <s v="Ejecución y administración de procesos"/>
    <n v="365"/>
    <s v="Media"/>
    <n v="0.6"/>
    <s v="Entre 10 y menor a 50 SMLMV"/>
    <s v="Menor"/>
    <n v="0.4"/>
    <s v="Moderado"/>
    <s v="Reducir"/>
    <s v="C 61.1"/>
    <s v="PERSONA ENCARGADA DE LA GESTIÓN AMBIENTAL"/>
    <s v="Persona encargada de la Gestión Ambiental verifica el manejo de los residuos que ingresan al cuarto de acopio a través de la observación donde se evidencia la correcta separación de residuos"/>
    <x v="2"/>
    <s v="Impacto"/>
    <s v="Manual"/>
    <s v="30%"/>
    <s v="Sin documentar"/>
    <s v="Continua"/>
    <s v="Sin registro"/>
    <n v="0.6"/>
    <s v="Media"/>
    <n v="0.28000000000000003"/>
    <s v="Menor"/>
    <s v="Moderado"/>
    <s v="Reducir"/>
    <s v="P 61.1"/>
    <s v="Realizar sensibilizaciones sobre el cumplimiento en la disposición final de residuos a los colaboradores de la ANT"/>
    <s v="SUBDIRECCIÓN ADMINISTRATIVA Y FINANCIERA (GESTIÓN AMBIENTAL)"/>
    <s v="Listado de asistencia a capacitación (sensibilización)"/>
    <n v="1"/>
    <n v="0"/>
    <n v="0"/>
    <s v="En curso"/>
    <n v="0"/>
    <n v="0"/>
    <n v="0"/>
    <n v="0"/>
    <n v="0"/>
    <e v="#DIV/0!"/>
    <e v="#DIV/0!"/>
    <n v="0"/>
    <n v="0"/>
    <n v="0"/>
    <n v="0"/>
    <e v="#DIV/0!"/>
    <n v="1"/>
  </r>
  <r>
    <x v="12"/>
    <x v="15"/>
    <s v="Desde la recepción de los bienes y servicios, hasta la disposición final de los bienes y el recibido a satisfacción de los servicios"/>
    <s v="SUBDIRECCIÓN ADMINISTRATIVA Y FINANCIERA"/>
    <x v="60"/>
    <s v="Disposición de residuos ordinarios sin cumplir las prácticas establecidas en la entidad"/>
    <s v="Afectación Económica o presupuestal"/>
    <s v="Posibilidad de afectación económica por sanciones legales por entes de control debido a la disposición incorrecta para los residuos ordinarios de acuerdo con las prácticas establecidas en la entidad"/>
    <d v="2022-05-20T00:00:00"/>
    <s v="OPERATIVOS"/>
    <s v="Ejecución y administración de procesos"/>
    <n v="365"/>
    <s v="Media"/>
    <n v="0.6"/>
    <s v="Entre 10 y menor a 50 SMLMV"/>
    <s v="Menor"/>
    <n v="0.4"/>
    <s v="Moderado"/>
    <s v="Reducir"/>
    <s v="C 61.1"/>
    <s v="PERSONA ENCARGADA DE LA GESTIÓN AMBIENTAL"/>
    <s v="Persona encargada de la Gestión Ambiental reasigna los residuos de acuerdo a su clasificación a través de una manipulación manual donde separa los residuos que han sido mal clasificados y organiza de manera correcta para su posterior recolección"/>
    <x v="1"/>
    <s v="Impacto"/>
    <s v="Manual"/>
    <s v="25%"/>
    <s v="Sin documentar"/>
    <s v="Continua"/>
    <s v="Sin registro"/>
    <n v="0"/>
    <s v=""/>
    <n v="0"/>
    <s v=""/>
    <s v=""/>
    <m/>
    <s v="P 61.1"/>
    <n v="0"/>
    <s v=""/>
    <n v="0"/>
    <n v="0"/>
    <n v="0"/>
    <m/>
    <n v="0"/>
    <n v="0"/>
    <n v="0"/>
    <n v="0"/>
    <n v="0"/>
    <n v="0"/>
    <e v="#DIV/0!"/>
    <e v="#DIV/0!"/>
    <n v="0"/>
    <n v="0"/>
    <n v="0"/>
    <n v="0"/>
    <e v="#DIV/0!"/>
    <n v="1"/>
  </r>
  <r>
    <x v="13"/>
    <x v="15"/>
    <s v="Desde la elaboración del anteproyecto de presupuesto de la ANT, hasta la presentación de los estados financieros"/>
    <s v="SUBDIRECCIÓN ADMINISTRATIVA Y FINANCIERA"/>
    <x v="61"/>
    <s v="Registro de gastos y pagos sin cumplimiento de requisitos legales"/>
    <s v="Afectación Económica o presupuestal"/>
    <s v="Posibilidad de afectación económica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
    <d v="2022-05-20T00:00:00"/>
    <s v="FINANCIEROS"/>
    <s v="Ejecución y administración de procesos"/>
    <n v="365"/>
    <s v="Media"/>
    <n v="0.6"/>
    <s v="Desde los 500 SMLMV"/>
    <s v="Catastrófico"/>
    <n v="1"/>
    <s v="Extremo"/>
    <s v="Reducir"/>
    <s v="C 62.1"/>
    <s v="SUBDIRECCIÓN ADMINISTRATIVA Y FINANCIERA (TESORERÍA)"/>
    <s v="Subdirección Administrativa y Financiera (Tesorería) verifica el cumplimiento de requisitos para el pago a través de las listas de chequeo actualizadas y publicadas en la Intranet donde valida la información para registrar el gasto y generar los pagos en la plataforma de SIIF-Nación "/>
    <x v="2"/>
    <s v="Impacto"/>
    <s v="Manual"/>
    <s v="30%"/>
    <s v="Documentado"/>
    <s v="Continua"/>
    <s v="Con registro"/>
    <n v="0.6"/>
    <s v="Media"/>
    <n v="0.7"/>
    <s v="Mayor"/>
    <s v="Alto"/>
    <s v="Reducir"/>
    <s v="P 62.1"/>
    <s v="Realizar auditorias trimestrales a una muestra del uno (1%) por ciento de los pagos de contratos de prestación de servicios realizados en el periodo"/>
    <s v="SUBDIRECCIÓN ADMINISTRATIVA Y FINANCIERA (TESORERÍA)"/>
    <s v="Informe de auditoría"/>
    <n v="4"/>
    <n v="3"/>
    <n v="1"/>
    <s v="Finalizo"/>
    <s v="La Subdirección Administrativa y Financiera remite el informe de auditoria correspondiente. _x000a_https://agenciadetierras.sharepoint.com/:f:/s/MapadeRiesgosdeGestionANT/EgemD4YcmwpJnM2dpF3Evj8BpNpdPCfEuZTV6RDMMW6YTg?e=BdOipe"/>
    <s v="Se tomo una muestra del (1%) de los pagos que se realizaron del mes de Abril al mes de Junio. De acuerdo a la muestra, 46 registros de pagos fueron auditados con una calificación del 100%, correspondiente a los soportes de pagos."/>
    <n v="0"/>
    <n v="0"/>
    <n v="0"/>
    <e v="#DIV/0!"/>
    <e v="#DIV/0!"/>
    <n v="0"/>
    <n v="0"/>
    <n v="0"/>
    <n v="0"/>
    <e v="#DIV/0!"/>
    <n v="1"/>
  </r>
  <r>
    <x v="13"/>
    <x v="15"/>
    <s v="Desde la elaboración del anteproyecto de presupuesto de la ANT, hasta la presentación de los estados financieros"/>
    <s v="SUBDIRECCIÓN ADMINISTRATIVA Y FINANCIERA"/>
    <x v="61"/>
    <s v="Registro de gastos y pagos sin cumplimiento de requisitos legales"/>
    <s v="Afectación Económica o presupuestal"/>
    <s v="Posibilidad de afectación económica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
    <d v="2022-05-20T00:00:00"/>
    <s v="FINANCIEROS"/>
    <s v="Ejecución y administración de procesos"/>
    <n v="365"/>
    <s v="Media"/>
    <n v="0.6"/>
    <s v="Desde los 500 SMLMV"/>
    <s v="Catastrófico"/>
    <n v="1"/>
    <s v="Extremo"/>
    <s v="Reducir"/>
    <s v="C 62.2"/>
    <s v="SUBDIRECCIÓN ADMINISTRATIVA Y FINANCIERA (TESORERÍA)"/>
    <s v="Subdirección Administrativa y Financiera (Tesorería) devuelve el registro del pago a través de un correo electrónico a la dependencia que presenta la novedad donde se explica el porque de la observación y el rechazo de la plataforma de SIIF-Nación "/>
    <x v="1"/>
    <s v="Impacto"/>
    <s v="Manual"/>
    <s v="25%"/>
    <s v="Documentado"/>
    <s v="Continua"/>
    <s v="Con registro"/>
    <n v="0"/>
    <s v=""/>
    <n v="0"/>
    <s v=""/>
    <s v=""/>
    <m/>
    <s v="P 62.2"/>
    <s v="Realizar capacitaciones sobre el procedimiento de pagos y las listas de chequeo asociadas al procedimiento a los colaboradores de la ANT"/>
    <s v="SUBDIRECCIÓN ADMINISTRATIVA Y FINANCIERA (TESORERÍA)"/>
    <s v="Listado de asistencia a capacitación"/>
    <n v="1"/>
    <n v="0"/>
    <n v="0"/>
    <s v="En curso"/>
    <n v="0"/>
    <n v="0"/>
    <n v="0"/>
    <n v="0"/>
    <n v="0"/>
    <e v="#DIV/0!"/>
    <e v="#DIV/0!"/>
    <n v="0"/>
    <n v="0"/>
    <n v="0"/>
    <n v="0"/>
    <e v="#DIV/0!"/>
    <n v="1"/>
  </r>
  <r>
    <x v="13"/>
    <x v="15"/>
    <s v="Desde la elaboración del anteproyecto de presupuesto de la ANT, hasta la presentación de los estados financieros"/>
    <s v="SUBDIRECCIÓN ADMINISTRATIVA Y FINANCIERA"/>
    <x v="62"/>
    <s v="Programación del PAC que no corresponde a las necesidades reales"/>
    <s v="Afectación Económica o presupuestal"/>
    <s v="Posibilidad de afectación económica por sanción del Ministerio de Hacienda debido al  el envío inoportuno y/o inexacto de las solicitudes de pago a la Subdirección Administrativa y Financiera por parte de los supervisores de los contratos"/>
    <d v="2022-05-20T00:00:00"/>
    <s v="FINANCIEROS"/>
    <s v="Ejecución y administración de procesos"/>
    <n v="1"/>
    <s v="Muy Baja"/>
    <n v="0.2"/>
    <s v="Desde los 500 SMLMV"/>
    <s v="Catastrófico"/>
    <n v="1"/>
    <s v="Extremo"/>
    <s v="Reducir"/>
    <s v="C 63.1"/>
    <s v="SUBDIRECCIÓN ADMINISTRATIVA Y FINANCIERA (TESORERÍA)"/>
    <s v="Subdirección Administrativa y Financiera (Tesorería) valida y consolida la programación del PAC generado por las dependencias a través de un acto administrativo para generar la aprobación ante el Ministerio de Hacienda y al inscripción en la plataforma de SIIF-Nación "/>
    <x v="0"/>
    <s v="Probabilidad"/>
    <s v="Manual"/>
    <s v="40%"/>
    <s v="Documentado"/>
    <s v="Continua"/>
    <s v="Con registro"/>
    <n v="0.12"/>
    <s v="Muy Baja"/>
    <n v="1"/>
    <s v="Catastrófico"/>
    <s v="Extremo"/>
    <s v="Reducir"/>
    <s v="P 63.1"/>
    <s v="Realizar capacitaciones a las dependencias, sobre la solicitud correcta del PAC para programar"/>
    <s v="SUBDIRECCIÓN ADMINISTRATIVA Y FINANCIERA (TESORERÍA)"/>
    <s v="Listado de asistencia a capacitación"/>
    <n v="1"/>
    <n v="1"/>
    <n v="1"/>
    <s v="Finalizo"/>
    <s v="https://agenciadetierras.sharepoint.com/:p:/s/MapadeRiesgosdeGestionANT/EV1lRDlEdYBEstAX9jeCG18BIIjmyw02SO_KOUnejJrMqw?e=NVlw4A"/>
    <n v="0"/>
    <n v="0"/>
    <n v="0"/>
    <n v="0"/>
    <e v="#DIV/0!"/>
    <e v="#DIV/0!"/>
    <n v="0"/>
    <n v="0"/>
    <n v="0"/>
    <n v="0"/>
    <e v="#DIV/0!"/>
    <n v="1"/>
  </r>
  <r>
    <x v="13"/>
    <x v="15"/>
    <s v="Desde la elaboración del anteproyecto de presupuesto de la ANT, hasta la presentación de los estados financieros"/>
    <s v="SUBDIRECCIÓN ADMINISTRATIVA Y FINANCIERA"/>
    <x v="62"/>
    <s v="Programación del PAC que no corresponde a las necesidades reales"/>
    <s v="Afectación Económica o presupuestal"/>
    <s v="Posibilidad de afectación económica por sanción del Ministerio de Hacienda debido al  el envío inoportuno y/o inexacto de las solicitudes de pago a la Subdirección Administrativa y Financiera por parte de los supervisores de los contratos"/>
    <d v="2022-05-20T00:00:00"/>
    <s v="FINANCIEROS"/>
    <s v="Ejecución y administración de procesos"/>
    <n v="1"/>
    <s v="Muy Baja"/>
    <n v="0.2"/>
    <s v="Desde los 500 SMLMV"/>
    <s v="Catastrófico"/>
    <n v="1"/>
    <s v="Extremo"/>
    <s v="Reducir"/>
    <s v="C 63.2"/>
    <s v="SUBDIRECCIÓN ADMINISTRATIVA Y FINANCIERA (TESORERÍA)"/>
    <s v="Subdirección Administrativa y Financiera (Tesorería) ajusta la programación del PAC a través de un nuevo acto administrativo para generar la aprobación ante el Ministerio de Hacienda de acuerdo a las observaciones encontradas con el PAC original"/>
    <x v="1"/>
    <s v="Impacto"/>
    <s v="Manual"/>
    <s v="25%"/>
    <s v="Documentado"/>
    <s v="Continua"/>
    <s v="Con registro"/>
    <n v="0"/>
    <s v=""/>
    <n v="0"/>
    <s v=""/>
    <s v=""/>
    <m/>
    <s v="P 63.2"/>
    <n v="0"/>
    <s v=""/>
    <n v="0"/>
    <n v="0"/>
    <n v="0"/>
    <m/>
    <n v="0"/>
    <n v="0"/>
    <n v="0"/>
    <n v="0"/>
    <n v="0"/>
    <n v="0"/>
    <e v="#DIV/0!"/>
    <e v="#DIV/0!"/>
    <n v="0"/>
    <n v="0"/>
    <n v="0"/>
    <n v="0"/>
    <e v="#DIV/0!"/>
    <n v="1"/>
  </r>
  <r>
    <x v="13"/>
    <x v="15"/>
    <s v="Desde la elaboración del anteproyecto de presupuesto de la ANT, hasta la presentación de los estados financieros"/>
    <s v="SUBDIRECCIÓN ADMINISTRATIVA Y FINANCIERA"/>
    <x v="63"/>
    <s v="Generacion y presentacion de declaraciones tributarias fuera de los plazos establecidos por las Entidades Administradoras de impuestos."/>
    <s v="Afectación Económica o presupuestal"/>
    <s v="Posibilidad de afectación economica por sanción de las unidades Administradoras de impuestos Nacionales, Municipales y Distritales debido a la presentación extemporanea de las declaraciones tributarias."/>
    <d v="2022-05-20T00:00:00"/>
    <s v="FINANCIEROS"/>
    <s v="Ejecución y administración de procesos"/>
    <n v="12"/>
    <s v="Baja"/>
    <n v="0.4"/>
    <s v="Entre 100 y menor a 500 SMLMV"/>
    <s v="Mayor"/>
    <n v="0.8"/>
    <s v="Alto"/>
    <s v="Reducir"/>
    <s v="C 64.1"/>
    <s v="SUBDIRECCIÓN ADMINISTRATIVA Y FINANCIERA (CONTABILIDAD)"/>
    <s v="Subdirección Administrativa y Financiera (Contabilidad) verifica con el seguimiento a través de las cuentas presentadas por los contratistas en la plataforma de SIIF-Nación  la identificación de las deducciones que se aplican y sean las correctas tributariamente"/>
    <x v="2"/>
    <s v="Impacto"/>
    <s v="Manual"/>
    <s v="30%"/>
    <s v="Documentado"/>
    <s v="Continua"/>
    <s v="Con registro"/>
    <n v="0.4"/>
    <s v="Baja"/>
    <n v="0.56000000000000005"/>
    <s v="Moderado"/>
    <s v="Moderado"/>
    <s v="Reducir"/>
    <s v="P 64.1"/>
    <s v="Presentar el reporte de presentaciones oportunas de las declaraciones tributarias. Informe semestral."/>
    <s v="SUBDIRECCIÓN ADMINISTRATIVA Y FINANCIERA (CONTABILIDAD)"/>
    <s v="Informe semestral"/>
    <n v="2"/>
    <n v="1"/>
    <n v="1"/>
    <s v="Finalizo"/>
    <s v="REPORTE DE PRESENTACIÓN DECLARACIONES (Excel)_x000a_https://agenciadetierras.sharepoint.com/:f:/s/MapadeRiesgosdeGestionANT/Em_qoDHZ4nBEuOJPN9Dpw7wBNnRq11_l9kqjtNWBYqybDQ?e=nTC4Hf"/>
    <s v="Se remite la relación correspondiente a la fecha de presentación de las declaraciones Tributarias realizadas de enero a julio de la presente vigencia."/>
    <n v="0"/>
    <n v="0"/>
    <n v="0"/>
    <e v="#DIV/0!"/>
    <e v="#DIV/0!"/>
    <n v="0"/>
    <n v="0"/>
    <n v="0"/>
    <n v="0"/>
    <e v="#DIV/0!"/>
    <n v="1"/>
  </r>
  <r>
    <x v="13"/>
    <x v="15"/>
    <s v="Desde la elaboración del anteproyecto de presupuesto de la ANT, hasta la presentación de los estados financieros"/>
    <s v="SUBDIRECCIÓN ADMINISTRATIVA Y FINANCIERA"/>
    <x v="63"/>
    <s v="Generacion y presentacion de declaraciones tributarias fuera de los plazos establecidos por las Entidades Administradoras de impuestos."/>
    <s v="Afectación Económica o presupuestal"/>
    <s v="Posibilidad de afectación economica por sanción de las unidades Administradoras de impuestos Nacionales, Municipales y Distritales debido a la presentación extemporanea de las declaraciones tributarias."/>
    <d v="2022-05-20T00:00:00"/>
    <s v="FINANCIEROS"/>
    <s v="Ejecución y administración de procesos"/>
    <n v="12"/>
    <s v="Baja"/>
    <n v="0.4"/>
    <s v="Entre 100 y menor a 500 SMLMV"/>
    <s v="Mayor"/>
    <n v="0.8"/>
    <s v="Alto"/>
    <s v="Reducir"/>
    <s v="C 64.2"/>
    <s v="SUBDIRECCIÓN ADMINISTRATIVA Y FINANCIERA (CONTABILIDAD)"/>
    <s v="Subdirección Administrativa y Financiera (Contabilidad) actualiza las cuentas presentadas por los contratistas con observaciones a través del reporte de pago actualizado donde corrige las deducciones tributarias que se generan para la plataforma de SIIF-Nación "/>
    <x v="1"/>
    <s v="Impacto"/>
    <s v="Manual"/>
    <s v="25%"/>
    <s v="Documentado"/>
    <s v="Continua"/>
    <s v="Con registro"/>
    <n v="0"/>
    <s v=""/>
    <n v="0"/>
    <s v=""/>
    <s v=""/>
    <m/>
    <s v="P 64.2"/>
    <s v="Realizar socialización sobre la actualización del cronograma  tributario."/>
    <s v="SUBDIRECCIÓN ADMINISTRATIVA Y FINANCIERA (CONTABILIDAD)"/>
    <s v="Acta de socialización sobre la actualización tributaria"/>
    <n v="1"/>
    <n v="1"/>
    <n v="1"/>
    <s v="Finalizo"/>
    <s v="Listado de asistencia_x000a_https://agenciadetierras.sharepoint.com/:f:/s/MapadeRiesgosdeGestionANT/EpP3GucJUB9FoSBGQRtT4VsBwjLWHL--ZXCiZG_-93yAEA?e=LCIa1M"/>
    <s v="Se adjunta el listado de asistencia correspondiente a la socialización del cronograma Tributario."/>
    <n v="0"/>
    <n v="0"/>
    <n v="0"/>
    <e v="#DIV/0!"/>
    <e v="#DIV/0!"/>
    <n v="0"/>
    <n v="0"/>
    <n v="0"/>
    <n v="0"/>
    <e v="#DIV/0!"/>
    <n v="1"/>
  </r>
  <r>
    <x v="13"/>
    <x v="15"/>
    <s v="Desde la elaboración del anteproyecto de presupuesto de la ANT, hasta la presentación de los estados financieros"/>
    <s v="SUBDIRECCIÓN ADMINISTRATIVA Y FINANCIERA"/>
    <x v="64"/>
    <s v="Generar Estados Financieros que no sean razonables"/>
    <s v="Pérdida Reputacional"/>
    <s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
    <d v="2022-05-20T00:00:00"/>
    <s v="FINANCIEROS"/>
    <s v="Ejecución y administración de procesos"/>
    <n v="12"/>
    <s v="Baja"/>
    <n v="0.4"/>
    <s v="     El riesgo afecta la imagen de la entidad internamente, de conocimiento general, nivel interno, de junta directiva y accionistas y/o de proveedores"/>
    <s v="Menor"/>
    <n v="0.4"/>
    <s v="Moderado"/>
    <s v="Reducir"/>
    <s v="C 65.1"/>
    <s v="CONTADOR(A) DE LA SUBDIRECCIÓN ADMINISTRATIVA Y FINANCIERA"/>
    <s v="Contador(a) de la Subdirección Administrativa y Financiera verifica y concilia la razonabilidad de la información contable a través del reporte de la cuenta Consulta Saldos y Movimientos en la plataforma de SIIF-Nación donde se garantiza la correcta medición y cálculos contables en el momento de elaborar los Estados Financieros (Estado de Situación Financiera, Estado de resultado, Nota Financieras y Cambio en el Patrimonio)."/>
    <x v="2"/>
    <s v="Impacto"/>
    <s v="Manual"/>
    <s v="30%"/>
    <s v="Documentado"/>
    <s v="Continua"/>
    <s v="Con registro"/>
    <n v="0.4"/>
    <s v="Baja"/>
    <n v="0.42"/>
    <s v="Moderado"/>
    <s v="Moderado"/>
    <s v="Reducir"/>
    <s v="P 65.1"/>
    <s v="Realizar memorando con las fechas de cierre establecidas para la oportuna entrega de la información, dirigido a las dependencias encargadas de proveerla y su respectivo seguimiento"/>
    <s v="EQUIPO DE CONTABILIDAD_x000a_(SUBDIRECCIÓN ADMINISTRATIVA Y FINANCIERA)"/>
    <s v="Banner publicado a través de la intranet de la Entidad"/>
    <n v="1"/>
    <n v="0"/>
    <n v="0"/>
    <s v="En curso"/>
    <n v="0"/>
    <n v="0"/>
    <n v="0"/>
    <n v="0"/>
    <n v="0"/>
    <e v="#DIV/0!"/>
    <e v="#DIV/0!"/>
    <n v="0"/>
    <n v="0"/>
    <n v="0"/>
    <n v="0"/>
    <e v="#DIV/0!"/>
    <n v="1"/>
  </r>
  <r>
    <x v="13"/>
    <x v="15"/>
    <s v="Desde la elaboración del anteproyecto de presupuesto de la ANT, hasta la presentación de los estados financieros"/>
    <s v="SUBDIRECCIÓN ADMINISTRATIVA Y FINANCIERA"/>
    <x v="64"/>
    <s v="Generar Estados Financieros que no sean razonables"/>
    <s v="Pérdida Reputacional"/>
    <s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
    <d v="2022-05-20T00:00:00"/>
    <s v="FINANCIEROS"/>
    <s v="Ejecución y administración de procesos"/>
    <n v="12"/>
    <s v="Baja"/>
    <n v="0.4"/>
    <s v="     El riesgo afecta la imagen de la entidad internamente, de conocimiento general, nivel interno, de junta directiva y accionistas y/o de proveedores"/>
    <s v="Menor"/>
    <n v="0.4"/>
    <s v="Moderado"/>
    <s v="Reducir"/>
    <s v="C 65.2"/>
    <s v="CONTADOR(A) DE LA SUBDIRECCIÓN ADMINISTRATIVA Y FINANCIERA"/>
    <s v="Contador(a) de la Subdirección Administrativa y Financiera verifica los Estados Financieros a través del documento elaborado (Estados Financieros) donde revisa la razonabilidad de la información en Estado de Situación Financiera, Estado de resultado, Nota Financieras y Cambio en el Patrimonio"/>
    <x v="2"/>
    <s v="Impacto"/>
    <s v="Manual"/>
    <s v="30%"/>
    <s v="Documentado"/>
    <s v="Continua"/>
    <s v="Con registro"/>
    <n v="0.4"/>
    <s v="Baja"/>
    <n v="0.29399999999999998"/>
    <s v="Menor"/>
    <s v="Moderado"/>
    <s v="Reducir"/>
    <s v="P 65.2"/>
    <s v="Realizar solicitud del estado de los convenios ejecutados en la Entidad"/>
    <s v="EQUIPO DE CONTABILIDAD_x000a_(SUBDIRECCIÓN ADMINISTRATIVA Y FINANCIERA)"/>
    <s v="Memorando del estado de los convenios ejecutados en la Entidad"/>
    <n v="1"/>
    <n v="0"/>
    <n v="0"/>
    <s v="En curso"/>
    <n v="0"/>
    <n v="0"/>
    <n v="0"/>
    <n v="0"/>
    <n v="0"/>
    <e v="#DIV/0!"/>
    <e v="#DIV/0!"/>
    <n v="0"/>
    <n v="0"/>
    <n v="0"/>
    <n v="0"/>
    <e v="#DIV/0!"/>
    <n v="1"/>
  </r>
  <r>
    <x v="13"/>
    <x v="15"/>
    <s v="Desde la elaboración del anteproyecto de presupuesto de la ANT, hasta la presentación de los estados financieros"/>
    <s v="SUBDIRECCIÓN ADMINISTRATIVA Y FINANCIERA"/>
    <x v="64"/>
    <s v="Generar Estados Financieros que no sean razonables"/>
    <s v="Pérdida Reputacional"/>
    <s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
    <d v="2022-05-20T00:00:00"/>
    <s v="FINANCIEROS"/>
    <s v="Ejecución y administración de procesos"/>
    <n v="12"/>
    <s v="Baja"/>
    <n v="0.4"/>
    <s v="     El riesgo afecta la imagen de la entidad internamente, de conocimiento general, nivel interno, de junta directiva y accionistas y/o de proveedores"/>
    <s v="Menor"/>
    <n v="0.4"/>
    <s v="Moderado"/>
    <s v="Reducir"/>
    <s v="C 65.3"/>
    <s v="CONTADOR(A) DE LA SUBDIRECCIÓN ADMINISTRATIVA Y FINANCIERA"/>
    <s v="Contador(a) de la Subdirección Administrativa y Financiera concilia la razonabilidad de la información contable a través del reporte de la cuenta Consulta Saldos y Movimientos en la plataforma de SIIF-Nación donde valida que la medición y cálculos contables en el momento de elaborar los Estados Financieros (Estado de Situación Financiera, Estado de resultado, Nota Financieras y Cambio en el Patrimonio) ya no presenten novedades"/>
    <x v="1"/>
    <s v="Impacto"/>
    <s v="Manual"/>
    <s v="25%"/>
    <s v="Documentado"/>
    <s v="Continua"/>
    <s v="Con registro"/>
    <n v="0"/>
    <s v=""/>
    <n v="0"/>
    <s v=""/>
    <s v=""/>
    <m/>
    <s v="P 65.3"/>
    <s v="Realizar mensualmente el analisis verificación y conciliación de la información que reportan las dependencias y que impacta en la razonabilidad de los Estados Financieros."/>
    <s v="EQUIPO DE CONTABILIDAD_x000a_(SUBDIRECCIÓN ADMINISTRATIVA Y FINANCIERA)"/>
    <s v="conciliaciones realizadas mensualmente a corte de octubre "/>
    <n v="10"/>
    <n v="0"/>
    <m/>
    <s v="En curso"/>
    <n v="0"/>
    <n v="0"/>
    <n v="0"/>
    <n v="0"/>
    <n v="0"/>
    <e v="#DIV/0!"/>
    <e v="#DIV/0!"/>
    <n v="0"/>
    <n v="0"/>
    <n v="0"/>
    <n v="0"/>
    <e v="#DIV/0!"/>
    <n v="1"/>
  </r>
  <r>
    <x v="13"/>
    <x v="15"/>
    <s v="Desde la elaboración del anteproyecto de presupuesto de la ANT, hasta la presentación de los estados financieros"/>
    <s v="SUBDIRECCIÓN ADMINISTRATIVA Y FINANCIERA"/>
    <x v="65"/>
    <s v="Imprecisión en el registro de la información financiera a nombre de terceros que presenten obligaciones a favor de la entidad."/>
    <s v="Pérdida Reputacional"/>
    <s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
    <d v="2022-05-20T00:00:00"/>
    <s v="FINANCIEROS"/>
    <s v="Ejecución y administración de procesos"/>
    <n v="12"/>
    <s v="Baja"/>
    <n v="0.4"/>
    <s v="     El riesgo afecta la imagen de la entidad con algunos usuarios de relevancia frente al logro de los objetivos"/>
    <s v="Moderado"/>
    <n v="0.6"/>
    <s v="Moderado"/>
    <s v="Reducir"/>
    <s v="C 66.1"/>
    <s v="PERSONA ENCARGADA DE CARTERA"/>
    <s v="Persona encargada de Cartera realiza las conciliaciones a través de Actas de conciliación mensual donde se valida los saldos que existen en cartera"/>
    <x v="2"/>
    <s v="Impacto"/>
    <s v="Manual"/>
    <s v="30%"/>
    <s v="Documentado"/>
    <s v="Continua"/>
    <s v="Con registro"/>
    <n v="0.4"/>
    <s v="Baja"/>
    <n v="0.56000000000000005"/>
    <s v="Moderado"/>
    <s v="Moderado"/>
    <s v="Reducir"/>
    <s v="P 66.1"/>
    <s v="Elaborar reporte de cartera con los saldos pendientes por cobrar"/>
    <s v="CARTERA_x000a_(SUBDIRECCIÓN ADMINISTRATIVA Y FINANCIERA)"/>
    <s v="Reporte de cartera con los saldos pendientes por cobrar"/>
    <n v="11"/>
    <n v="7"/>
    <n v="0.77777777777777779"/>
    <s v="En curso"/>
    <s v="Reporte de estado de cuenta_x000a_https://agenciadetierras.sharepoint.com/:f:/s/MapadeRiesgosdeGestionANT/EpSynT2brkVIgzJJgjJMpGcB1zZgZj-uT3wJFubk3aY6DQ?e=zLAbLk"/>
    <s v=" se encuentran adjuntan los soportes de las conciliaciones realizadas de enero a julio de 2022. El Área Contable se encuentra en consolidación del mes de Agosto."/>
    <n v="0"/>
    <n v="0"/>
    <n v="0"/>
    <e v="#DIV/0!"/>
    <e v="#DIV/0!"/>
    <n v="0"/>
    <n v="0"/>
    <n v="0"/>
    <n v="0"/>
    <e v="#DIV/0!"/>
    <n v="1"/>
  </r>
  <r>
    <x v="13"/>
    <x v="15"/>
    <s v="Desde la elaboración del anteproyecto de presupuesto de la ANT, hasta la presentación de los estados financieros"/>
    <s v="SUBDIRECCIÓN ADMINISTRATIVA Y FINANCIERA"/>
    <x v="65"/>
    <s v="Imprecisión en el registro de la información financiera a nombre de terceros que presenten obligaciones a favor de la entidad."/>
    <s v="Pérdida Reputacional"/>
    <s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
    <d v="2022-05-20T00:00:00"/>
    <s v="FINANCIEROS"/>
    <s v="Ejecución y administración de procesos"/>
    <n v="12"/>
    <s v="Baja"/>
    <n v="0.4"/>
    <s v="     El riesgo afecta la imagen de la entidad con algunos usuarios de relevancia frente al logro de los objetivos"/>
    <s v="Moderado"/>
    <n v="0.6"/>
    <s v="Moderado"/>
    <s v="Reducir"/>
    <s v="C 66.2"/>
    <s v="PERSONA ENCARGADA DE CARTERA"/>
    <s v="Persona encargada de Cartera modifica la información reportada a Tesorería  a través de la forma GEFIN-F-009 FORMA DETALLADA DE INGRESOS donde se actualiza los datos con base los reportes con novedades"/>
    <x v="1"/>
    <s v="Impacto"/>
    <s v="Manual"/>
    <s v="25%"/>
    <s v="Documentado"/>
    <s v="Continua"/>
    <s v="Con registro"/>
    <n v="0"/>
    <s v=""/>
    <n v="0"/>
    <s v=""/>
    <s v=""/>
    <m/>
    <s v="P 66.2"/>
    <s v="Comunicar mensualmente el estado de cuenta a los terceros que presentan obligaciones a favor de la entidad"/>
    <s v="CARTERA_x000a_(SUBDIRECCIÓN ADMINISTRATIVA Y FINANCIERA)"/>
    <s v="Correos electrónicos oficiales mensuales de la entidad"/>
    <n v="11"/>
    <n v="5"/>
    <n v="0.55555555555555558"/>
    <s v="En curso"/>
    <s v="https://agenciadetierras.sharepoint.com/:x:/s/MapadeRiesgosdeGestionANT/EcaBx1L6ht9JpSXvvBBVhVoBBfn-wcapOHUSSwEZuJLWKQ?e=jbsrh3_x000a__x000a_https://agenciadetierras.sharepoint.com/:x:/s/MapadeRiesgosdeGestionANT/Ea3RCwCg1Y1MpVOSUUi_OGUB1Sa4MgnYiHyDLPrxvJOyEw?e=oP0p0W_x000a__x000a_https://agenciadetierras.sharepoint.com/:x:/s/MapadeRiesgosdeGestionANT/EZAupYwEU1xHiqfCcha3rKMBWlKFaZ_WAO-GOUudl6SdQw?e=w9scNw_x000a__x000a_https://agenciadetierras.sharepoint.com/:x:/s/MapadeRiesgosdeGestionANT/ES89CnExGZlNpOjOTSU0IUEB1G0n863aSC8rQg6ntG7eGA?e=7DrxcE_x000a__x000a_https://agenciadetierras.sharepoint.com/:f:/s/MapadeRiesgosdeGestionANT/EkdKBtqc1YRBvH2afG7k84EBSlfvkNLRLweBp0RlKCWfRQ?e=Td89uP_x000a_"/>
    <n v="0"/>
    <n v="0"/>
    <n v="0"/>
    <n v="0"/>
    <e v="#DIV/0!"/>
    <e v="#DIV/0!"/>
    <n v="0"/>
    <n v="0"/>
    <n v="0"/>
    <n v="0"/>
    <e v="#DIV/0!"/>
    <n v="1"/>
  </r>
  <r>
    <x v="13"/>
    <x v="15"/>
    <s v="Desde la elaboración del anteproyecto de presupuesto de la ANT, hasta la presentación de los estados financieros"/>
    <s v="SUBDIRECCIÓN ADMINISTRATIVA Y FINANCIERA"/>
    <x v="66"/>
    <s v="Fallas en la ejecución de la reserva presupuestal constituida"/>
    <s v="Afectación Económica o presupuestal"/>
    <s v="Posibilidad de afectación económica por reducción en la asignación del presupuesto de la vigencia debido un mal seguimiento y control de la reserva constituida por parte de los supervisores de los contratos"/>
    <d v="2022-05-20T00:00:00"/>
    <s v="FINANCIEROS"/>
    <s v="Ejecución y administración de procesos"/>
    <n v="365"/>
    <s v="Media"/>
    <n v="0.6"/>
    <s v="Entre 50 y menor a 100 SMLMV"/>
    <s v="Moderado"/>
    <n v="0.6"/>
    <s v="Moderado"/>
    <s v="Reducir"/>
    <s v="C 67.1"/>
    <s v="PERSONA ENCARGADA DE PRESUPUESTO"/>
    <s v="Persona encargada de Presupuesto realiza la constitución de Reserva Presupuestal a través del reporte generado por el SIIF-Nación de Reserva Presupuestal de acuerdo a las solicitudes de reducción y construcción de reserva enviada por todas las dependencias"/>
    <x v="0"/>
    <s v="Probabilidad"/>
    <s v="Manual"/>
    <s v="40%"/>
    <s v="Documentado"/>
    <s v="Continua"/>
    <s v="Con registro"/>
    <n v="0.36"/>
    <s v="Baja"/>
    <n v="0.6"/>
    <s v="Moderado"/>
    <s v="Moderado"/>
    <s v="Reducir"/>
    <s v="P 67.1"/>
    <s v="Realizar socializaciones sobre el tramite de solicitudes de construcción y reducción de la reserva presupuestal con cada una de las dependencias "/>
    <s v="EQUIPO DE PRESUPUESTO_x000a_(SUBDIRECCIÓN ADMINISTRATIVA Y FINANCIERA)"/>
    <s v="Listado de asistencia de la socialización"/>
    <n v="4"/>
    <n v="0"/>
    <n v="0"/>
    <s v="En curso"/>
    <n v="0"/>
    <n v="0"/>
    <n v="0"/>
    <n v="0"/>
    <n v="0"/>
    <e v="#DIV/0!"/>
    <e v="#DIV/0!"/>
    <n v="0"/>
    <n v="0"/>
    <n v="0"/>
    <n v="0"/>
    <e v="#DIV/0!"/>
    <n v="1"/>
  </r>
  <r>
    <x v="13"/>
    <x v="15"/>
    <s v="Desde la elaboración del anteproyecto de presupuesto de la ANT, hasta la presentación de los estados financieros"/>
    <s v="SUBDIRECCIÓN ADMINISTRATIVA Y FINANCIERA"/>
    <x v="66"/>
    <s v="Fallas en la ejecución de la reserva presupuestal constituida"/>
    <s v="Afectación Económica o presupuestal"/>
    <s v="Posibilidad de afectación económica por reducción en la asignación del presupuesto de la vigencia debido un mal seguimiento y control de la reserva constituida por parte de los supervisores de los contratos"/>
    <d v="2022-05-20T00:00:00"/>
    <s v="FINANCIEROS"/>
    <s v="Ejecución y administración de procesos"/>
    <n v="365"/>
    <s v="Media"/>
    <n v="0.6"/>
    <s v="Entre 50 y menor a 100 SMLMV"/>
    <s v="Moderado"/>
    <n v="0.6"/>
    <s v="Moderado"/>
    <s v="Reducir"/>
    <s v="C 67.2"/>
    <s v="PERSONA ENCARGADA DE PRESUPUESTO"/>
    <s v="Persona encargada de Presupuesto realiza seguimiento a la ejecución de la reserva presupuestal  a través de memorandos, reuniones y correo institucional  informando a todas las dependencias responsables la ejecución de la reserva presupuestal"/>
    <x v="2"/>
    <s v="Impacto"/>
    <s v="Manual"/>
    <s v="30%"/>
    <s v="Documentado"/>
    <s v="Continua"/>
    <s v="Con registro"/>
    <n v="0.36"/>
    <s v="Baja"/>
    <n v="0.42"/>
    <s v="Moderado"/>
    <s v="Moderado"/>
    <s v="Reducir"/>
    <s v="P 67.2"/>
    <n v="0"/>
    <s v=""/>
    <n v="0"/>
    <n v="0"/>
    <n v="0"/>
    <m/>
    <n v="0"/>
    <n v="0"/>
    <n v="0"/>
    <n v="0"/>
    <n v="0"/>
    <n v="0"/>
    <e v="#DIV/0!"/>
    <e v="#DIV/0!"/>
    <n v="0"/>
    <n v="0"/>
    <n v="0"/>
    <n v="0"/>
    <e v="#DIV/0!"/>
    <n v="1"/>
  </r>
  <r>
    <x v="13"/>
    <x v="15"/>
    <s v="Desde la elaboración del anteproyecto de presupuesto de la ANT, hasta la presentación de los estados financieros"/>
    <s v="SUBDIRECCIÓN ADMINISTRATIVA Y FINANCIERA"/>
    <x v="66"/>
    <s v="Fallas en la ejecución de la reserva presupuestal constituida"/>
    <s v="Afectación Económica o presupuestal"/>
    <s v="Posibilidad de afectación económica por reducción en la asignación del presupuesto de la vigencia debido un mal seguimiento y control de la reserva constituida por parte de los supervisores de los contratos"/>
    <d v="2022-05-20T00:00:00"/>
    <s v="FINANCIEROS"/>
    <s v="Ejecución y administración de procesos"/>
    <n v="365"/>
    <s v="Media"/>
    <n v="0.6"/>
    <s v="Entre 50 y menor a 100 SMLMV"/>
    <s v="Moderado"/>
    <n v="0.6"/>
    <s v="Moderado"/>
    <s v="Reducir"/>
    <s v="C 67.3"/>
    <s v="PERSONA ENCARGADA DE PRESUPUESTO"/>
    <s v="Persona encargada de Presupuesto corrige los datos a través del documento Reserva Presupuestal actualizado donde se asigna el nuevo presupuesto a la (s) dependencia (s) que presento observación (es) y se notifica por memorando en ORFEO"/>
    <x v="1"/>
    <s v="Impacto"/>
    <s v="Manual"/>
    <s v="25%"/>
    <s v="Documentado"/>
    <s v="Continua"/>
    <s v="Con registro"/>
    <n v="0"/>
    <s v=""/>
    <n v="0"/>
    <s v=""/>
    <s v=""/>
    <m/>
    <s v="P 67.3"/>
    <n v="0"/>
    <s v=""/>
    <n v="0"/>
    <n v="0"/>
    <n v="0"/>
    <m/>
    <n v="0"/>
    <n v="0"/>
    <n v="0"/>
    <n v="0"/>
    <n v="0"/>
    <n v="0"/>
    <e v="#DIV/0!"/>
    <e v="#DIV/0!"/>
    <n v="0"/>
    <n v="0"/>
    <n v="0"/>
    <n v="0"/>
    <e v="#DIV/0!"/>
    <n v="1"/>
  </r>
  <r>
    <x v="13"/>
    <x v="15"/>
    <s v="Desde la elaboración del anteproyecto de presupuesto de la ANT, hasta la presentación de los estados financieros"/>
    <s v="SUBDIRECCIÓN ADMINISTRATIVA Y FINANCIERA"/>
    <x v="67"/>
    <s v="Falla en la formulación del anteproyecto de presupuesto en el rubro de Funcionamiento"/>
    <s v="Afectación Económica o presupuestal"/>
    <s v="Posibilidad de afectación económica por la limitación en la ejecución para los  objetivos planteados en el rubro de funcionamiento del presupuesto debido a que no se cumple con una actividad de planeación de las actividades a desarrollar en una vigencia"/>
    <d v="2022-05-20T00:00:00"/>
    <s v="OPERATIVOS"/>
    <s v="Ejecución y administración de procesos"/>
    <n v="1"/>
    <s v="Muy Baja"/>
    <n v="0.2"/>
    <s v="Entre 50 y menor a 100 SMLMV"/>
    <s v="Moderado"/>
    <n v="0.6"/>
    <s v="Moderado"/>
    <s v="Reducir"/>
    <s v="C 68.1"/>
    <s v="PERSONA ENCARGADA DE PRESUPUESTO"/>
    <s v="Persona encargada de Presupuesto solicita la información presupuestal a las dependencias a través de comunicaciones oficiales (correos electrónicos y memorandos) para revisar y verificar la información recibida sobre el rubro de funcionamiento del presupuesto"/>
    <x v="0"/>
    <s v="Probabilidad"/>
    <s v="Manual"/>
    <s v="40%"/>
    <s v="Documentado"/>
    <s v="Continua"/>
    <s v="Con registro"/>
    <n v="0.12"/>
    <s v="Muy Baja"/>
    <n v="0.6"/>
    <s v="Moderado"/>
    <s v="Moderado"/>
    <s v="Reducir"/>
    <s v="P 68.1"/>
    <s v="Realizar mesa de trabajo para definición del presupuesto del anteproyecto"/>
    <s v="EQUIPO DE PRESUPUESTO_x000a_(SUBDIRECCIÓN ADMINISTRATIVA Y FINANCIERA)"/>
    <s v="Acta de mesa de trabajo para definición del presupuesto del anteproyecto"/>
    <n v="1"/>
    <n v="0"/>
    <n v="0"/>
    <s v="En curso"/>
    <n v="0"/>
    <n v="0"/>
    <n v="0"/>
    <n v="0"/>
    <n v="0"/>
    <e v="#DIV/0!"/>
    <e v="#DIV/0!"/>
    <n v="0"/>
    <n v="0"/>
    <n v="0"/>
    <n v="0"/>
    <e v="#DIV/0!"/>
    <n v="1"/>
  </r>
  <r>
    <x v="13"/>
    <x v="15"/>
    <s v="Desde la elaboración del anteproyecto de presupuesto de la ANT, hasta la presentación de los estados financieros"/>
    <s v="SUBDIRECCIÓN ADMINISTRATIVA Y FINANCIERA"/>
    <x v="67"/>
    <s v="Falla en la formulación del anteproyecto de presupuesto en el rubro de Funcionamiento"/>
    <s v="Afectación Económica o presupuestal"/>
    <s v="Posibilidad de afectación económica por la limitación en la ejecución para los  objetivos planteados en el rubro de funcionamiento del presupuesto debido a que no se cumple con una actividad de planeación de las actividades a desarrollar en una vigencia"/>
    <d v="2022-05-20T00:00:00"/>
    <s v="OPERATIVOS"/>
    <s v="Ejecución y administración de procesos"/>
    <n v="1"/>
    <s v="Muy Baja"/>
    <n v="0.2"/>
    <s v="Entre 50 y menor a 100 SMLMV"/>
    <s v="Moderado"/>
    <n v="0.6"/>
    <s v="Moderado"/>
    <s v="Reducir"/>
    <s v="C 68.2"/>
    <s v="PERSONA ENCARGADA DEL PRESUPUESTO"/>
    <s v="Persona encargada del Presupuesto modifica el presupuesto de la vigencia  a través de las solicitudes de modificaciones presupuestales  las cuales deben estar debidamente justificadas y aprobadas por los responsables del proceso"/>
    <x v="1"/>
    <s v="Impacto"/>
    <s v="Manual"/>
    <s v="25%"/>
    <s v="Documentado"/>
    <s v="Continua"/>
    <s v="Con registro"/>
    <n v="0"/>
    <s v=""/>
    <n v="0"/>
    <s v=""/>
    <s v=""/>
    <m/>
    <s v="P 68.2"/>
    <n v="0"/>
    <s v=""/>
    <n v="0"/>
    <n v="0"/>
    <n v="0"/>
    <m/>
    <n v="0"/>
    <n v="0"/>
    <n v="0"/>
    <n v="0"/>
    <n v="0"/>
    <n v="0"/>
    <e v="#DIV/0!"/>
    <e v="#DIV/0!"/>
    <n v="0"/>
    <n v="0"/>
    <n v="0"/>
    <n v="0"/>
    <e v="#DIV/0!"/>
    <n v="1"/>
  </r>
  <r>
    <x v="13"/>
    <x v="15"/>
    <s v="Desde la elaboración del anteproyecto de presupuesto de la ANT, hasta la presentación de los estados financieros"/>
    <s v="SUBDIRECCIÓN ADMINISTRATIVA Y FINANCIERA"/>
    <x v="68"/>
    <s v="Falla en el registro de un Compromiso Presupuestal"/>
    <s v="Afectación Económica o presupuestal"/>
    <s v="Posibilidad de afectación económica en sanciones disciplinarias y hallazgos en los entes de control por una mala interpretación de las solicitudes"/>
    <d v="2022-05-20T00:00:00"/>
    <s v="OPERATIVOS"/>
    <s v="Ejecución y administración de procesos"/>
    <n v="365"/>
    <s v="Media"/>
    <n v="0.6"/>
    <s v="Entre 50 y menor a 100 SMLMV"/>
    <s v="Moderado"/>
    <n v="0.6"/>
    <s v="Moderado"/>
    <s v="Reducir"/>
    <s v="C 69.1"/>
    <s v="PERSONA ENCARGADA DEL PRESUPUESTO"/>
    <s v="Persona encargada del Presupuesto verifica el registro elaborado  a través del reporte que se genera SIIF-Nación con base a los documentos de la solicitud de registro"/>
    <x v="0"/>
    <s v="Probabilidad"/>
    <s v="Manual"/>
    <s v="40%"/>
    <s v="Documentado"/>
    <s v="Continua"/>
    <s v="Con registro"/>
    <n v="0.36"/>
    <s v="Baja"/>
    <n v="0.6"/>
    <s v="Moderado"/>
    <s v="Moderado"/>
    <s v="Reducir"/>
    <s v="P 69.1"/>
    <s v="Capacitaciones al personal de Presupuesto en el registro de los Registros Presupuestales"/>
    <s v="EQUIPO DE PRESUPUESTO_x000a_(SUBDIRECCIÓN ADMINISTRATIVA Y FINANCIERA)"/>
    <s v="Listado de asistencia de capacitación al personal de Presupuesto"/>
    <n v="2"/>
    <n v="0"/>
    <n v="0"/>
    <s v="En curso"/>
    <n v="0"/>
    <n v="0"/>
    <n v="0"/>
    <n v="0"/>
    <n v="0"/>
    <e v="#DIV/0!"/>
    <e v="#DIV/0!"/>
    <n v="0"/>
    <n v="0"/>
    <n v="0"/>
    <n v="0"/>
    <e v="#DIV/0!"/>
    <n v="1"/>
  </r>
  <r>
    <x v="13"/>
    <x v="15"/>
    <s v="Desde la elaboración del anteproyecto de presupuesto de la ANT, hasta la presentación de los estados financieros"/>
    <s v="SUBDIRECCIÓN ADMINISTRATIVA Y FINANCIERA"/>
    <x v="68"/>
    <s v="Falla en el registro de un Compromiso Presupuestal"/>
    <s v="Afectación Económica o presupuestal"/>
    <s v="Posibilidad de afectación económica en sanciones disciplinarias y hallazgos en los entes de control por una mala interpretación de las solicitudes"/>
    <d v="2022-05-20T00:00:00"/>
    <s v="OPERATIVOS"/>
    <s v="Ejecución y administración de procesos"/>
    <n v="365"/>
    <s v="Media"/>
    <n v="0.6"/>
    <s v="Entre 50 y menor a 100 SMLMV"/>
    <s v="Moderado"/>
    <n v="0.6"/>
    <s v="Moderado"/>
    <s v="Reducir"/>
    <s v="C 69.2"/>
    <s v="PERSONA ENCARGADA DEL PRESUPUESTO"/>
    <s v="Persona encargada del Presupuesto ajusta el registro presupuestal  a través de acto administrativo donde se actualiza el registro presupuestal al que debe estar asignado en el SIIF-Nación _x000a_"/>
    <x v="1"/>
    <s v="Impacto"/>
    <s v="Manual"/>
    <s v="25%"/>
    <s v="Documentado"/>
    <s v="Continua"/>
    <s v="Con registro"/>
    <n v="0"/>
    <s v=""/>
    <n v="0"/>
    <s v=""/>
    <s v=""/>
    <m/>
    <s v="P 69.2"/>
    <n v="0"/>
    <s v=""/>
    <n v="0"/>
    <n v="0"/>
    <n v="0"/>
    <m/>
    <n v="0"/>
    <n v="0"/>
    <n v="0"/>
    <n v="0"/>
    <n v="0"/>
    <n v="0"/>
    <e v="#DIV/0!"/>
    <e v="#DIV/0!"/>
    <n v="0"/>
    <n v="0"/>
    <n v="0"/>
    <n v="0"/>
    <e v="#DIV/0!"/>
    <n v="1"/>
  </r>
  <r>
    <x v="14"/>
    <x v="17"/>
    <s v="Desde el reporte y análisis de información y datos, la determinación de las causas probables de los incumplimientos y tendencias negativas hasta la formulación de acciones correctivas, preventivas y de mejora"/>
    <s v="OFICINA DE PLANEACIÓN"/>
    <x v="69"/>
    <s v="Incumplimiento y no conformidad de reportes e informes de avance de planes de acción y proyectos de inversión "/>
    <s v="Pérdida Reputacional"/>
    <s v="Posibilidad de pérdida reputacional en la imagen institucional debido a la omisión de la tarea referente al reporte de ejecución presupuestal y físico de proyectos de inversión, del procedimiento SEYM-P-006 SEGUIMIENTO A LA EJECUCIÓN PRESUPUESTAL Y DE METAS"/>
    <d v="2022-05-20T00:00:00"/>
    <s v="OPERATIVOS"/>
    <s v="Ejecución y administración de procesos"/>
    <n v="12"/>
    <s v="Baja"/>
    <n v="0.4"/>
    <s v="     El riesgo afecta la imagen de la entidad con algunos usuarios de relevancia frente al logro de los objetivos"/>
    <s v="Moderado"/>
    <n v="0.6"/>
    <s v="Moderado"/>
    <s v="Reducir"/>
    <s v="C 70.1"/>
    <s v="OFICINA DE PLANEACIÓN"/>
    <s v="La Oficina de Planeación revisa la información de la dependencias a través de las presentaciones de avance donde se valida que se este ejecutando los planes para generar el informe de avance"/>
    <x v="2"/>
    <s v="Impacto"/>
    <s v="Manual"/>
    <s v="30%"/>
    <s v="Documentado"/>
    <s v="Continua"/>
    <s v="Sin registro"/>
    <n v="0.4"/>
    <s v="Baja"/>
    <n v="0.42"/>
    <s v="Moderado"/>
    <s v="Moderado"/>
    <s v="Reducir"/>
    <s v="P 70.1"/>
    <s v="Realizar seguimiento oportuno a la información cargada mensualmente al Sistema  de Seguimiento a Proyectos de Inversión - SPI"/>
    <s v="OFICINA DE PLANEACIÓN"/>
    <s v="Soporte visual (pantallazo) del cargue mensual realizado"/>
    <n v="12"/>
    <n v="9"/>
    <n v="1"/>
    <s v="En curso"/>
    <s v="https://agenciadetierras.sharepoint.com/:f:/s/MapadeRiesgosdeGestionANT/En60Q-kHohdEsbJiVV2ukTwBfLV3X3beS0hyfRFV_rNZpQ?e=ZoW9ge_x000a__x000a_https://agenciadetierras.sharepoint.com/:f:/s/MapadeRiesgosdeGestionANT/EgD-jZAuPmNIp5fi6i6QlqEBtSk6B1icGjn-nYNhgIedmA?e=3Hru06_x000a__x000a_https://agenciadetierras.sharepoint.com/:f:/s/MapadeRiesgosdeGestionANT/EnwS37mj59BBltohlB0L-z4BEhLR0yPvbLpHS9PesQRuCA?e=UuY99f"/>
    <s v="Cargue meses de julio, agosto y septiembre"/>
    <n v="0"/>
    <n v="0"/>
    <n v="0"/>
    <e v="#DIV/0!"/>
    <e v="#DIV/0!"/>
    <n v="0"/>
    <n v="0"/>
    <n v="0"/>
    <n v="0"/>
    <e v="#DIV/0!"/>
    <n v="1"/>
  </r>
  <r>
    <x v="14"/>
    <x v="17"/>
    <s v="Desde el reporte y análisis de información y datos, la determinación de las causas probables de los incumplimientos y tendencias negativas hasta la formulación de acciones correctivas, preventivas y de mejora"/>
    <s v="OFICINA DE PLANEACIÓN"/>
    <x v="69"/>
    <s v="Incumplimiento y no conformidad de reportes e informes de avance de planes de acción y proyectos de inversión "/>
    <s v="Pérdida Reputacional"/>
    <s v="Posibilidad de pérdida reputacional en la imagen institucional debido a la omisión de la tarea referente al reporte de ejecución presupuestal y físico de proyectos de inversión, del procedimiento SEYM-P-006 SEGUIMIENTO A LA EJECUCIÓN PRESUPUESTAL Y DE METAS"/>
    <d v="2022-05-20T00:00:00"/>
    <s v="OPERATIVOS"/>
    <s v="Ejecución y administración de procesos"/>
    <m/>
    <s v=""/>
    <s v=""/>
    <m/>
    <s v=""/>
    <s v=""/>
    <s v=""/>
    <e v="#N/A"/>
    <s v="C 70.2"/>
    <s v="OFICINA DE PLANEACIÓN"/>
    <s v="La Oficina de Planeación informa a la dependencia responsable del plan de acción y/o proyecto de inversión a través de una comunicación por correo electrónico las observaciones encontradas en el informe de avance"/>
    <x v="1"/>
    <s v="Impacto"/>
    <s v="Manual"/>
    <s v="25%"/>
    <s v="Documentado"/>
    <s v="Continua"/>
    <s v="Sin registro"/>
    <n v="0"/>
    <s v=""/>
    <n v="0"/>
    <s v=""/>
    <s v=""/>
    <m/>
    <s v="P 70.2"/>
    <n v="0"/>
    <s v=""/>
    <n v="0"/>
    <n v="0"/>
    <n v="0"/>
    <m/>
    <n v="0"/>
    <n v="0"/>
    <n v="0"/>
    <n v="0"/>
    <n v="0"/>
    <n v="0"/>
    <e v="#DIV/0!"/>
    <e v="#DIV/0!"/>
    <n v="0"/>
    <n v="0"/>
    <n v="0"/>
    <n v="0"/>
    <e v="#DIV/0!"/>
    <n v="1"/>
  </r>
  <r>
    <x v="14"/>
    <x v="17"/>
    <s v="Desde el reporte y análisis de información y datos, la determinación de las causas probables de los incumplimientos y tendencias negativas hasta la formulación de acciones correctivas, preventivas y de mejora"/>
    <s v="OFICINA DE PLANEACIÓN"/>
    <x v="70"/>
    <s v="Liberación de productos no conformes con los requisitos"/>
    <s v="Pérdida Reputacional"/>
    <s v="Posibilidad de pérdida reputacional en la imagen institucional por el desconocimiento de cambios normativos, requisitos y/o lineamientos para el desarrollo de productos y/o salidas"/>
    <d v="2022-05-20T00:00:00"/>
    <s v="SATISFACCIÓN DEL CLIENTE"/>
    <s v="Usuarios, productos y prácticas"/>
    <n v="365"/>
    <s v="Media"/>
    <n v="0.6"/>
    <s v="     El riesgo afecta la imagen de la entidad a nivel nacional, con efecto publicitarios sostenible a nivel país"/>
    <s v="Catastrófico"/>
    <n v="1"/>
    <s v="Extremo"/>
    <s v="Reducir"/>
    <s v="C 71.1"/>
    <s v="OFICINA DE PLANEACIÓN"/>
    <s v="La Oficina de Planeación verifica la conformidad de Salidas o Productos a través de las &quot;Tareas de Control&quot; establecidas en procedimientos, instructivos, políticas, manuales y otros documentos del Sistema de Gestión donde valida la conformidad de las salidas o productos generados por el proceso, en sus fases finales e intermedias, con base en las especificaciones técnicas previamente establecidas en las Fichas Técnicas correspondientes"/>
    <x v="0"/>
    <s v="Probabilidad"/>
    <s v="Manual"/>
    <s v="40%"/>
    <s v="Documentado"/>
    <s v="Continua"/>
    <s v="Sin registro"/>
    <n v="0.36"/>
    <s v="Baja"/>
    <n v="1"/>
    <s v="Catastrófico"/>
    <s v="Extremo"/>
    <s v="Reducir"/>
    <s v="P 71.1"/>
    <s v="Socialización en el procedimiento actualizado de Liberación y Control de productos no Conformes"/>
    <s v="OFICINA DE PLANEACIÓN"/>
    <s v="Listados de asistencia de la socialización"/>
    <n v="1"/>
    <n v="0"/>
    <n v="0"/>
    <s v="En curso"/>
    <n v="0"/>
    <n v="0"/>
    <n v="0"/>
    <n v="0"/>
    <n v="0"/>
    <e v="#DIV/0!"/>
    <e v="#DIV/0!"/>
    <n v="0"/>
    <n v="0"/>
    <n v="0"/>
    <n v="0"/>
    <e v="#DIV/0!"/>
    <n v="1"/>
  </r>
  <r>
    <x v="14"/>
    <x v="17"/>
    <s v="Desde el reporte y análisis de información y datos, la determinación de las causas probables de los incumplimientos y tendencias negativas hasta la formulación de acciones correctivas, preventivas y de mejora"/>
    <s v="OFICINA DE PLANEACIÓN"/>
    <x v="70"/>
    <s v="Liberación de productos no conformes con los requisitos"/>
    <s v="Pérdida Reputacional"/>
    <s v="Posibilidad de pérdida reputacional en la imagen institucional por el desconocimiento de cambios normativos, requisitos y/o lineamientos para el desarrollo de productos y/o salidas"/>
    <d v="2022-05-20T00:00:00"/>
    <s v="SATISFACCIÓN DEL CLIENTE"/>
    <s v="Usuarios, productos y prácticas"/>
    <m/>
    <s v=""/>
    <s v=""/>
    <m/>
    <s v=""/>
    <s v=""/>
    <s v=""/>
    <e v="#N/A"/>
    <s v="C 71.2"/>
    <s v="OFICINA DE PLANEACIÓN"/>
    <s v="La Oficina de Planeación corrige las salidas o productos generados por las dependencias a través en la actualización de la salida o producto que generar no conformidad de acuerdo con las observaciones encontradas por los reprocesos, anulaciones o disposiciones finales con incumplimiento"/>
    <x v="1"/>
    <s v="Impacto"/>
    <s v="Manual"/>
    <s v="25%"/>
    <s v="Documentado"/>
    <s v="Continua"/>
    <s v="Sin registro"/>
    <n v="0"/>
    <s v=""/>
    <n v="0"/>
    <s v=""/>
    <s v=""/>
    <m/>
    <s v="P 71.2"/>
    <n v="0"/>
    <s v=""/>
    <n v="0"/>
    <n v="0"/>
    <n v="0"/>
    <m/>
    <n v="0"/>
    <n v="0"/>
    <n v="0"/>
    <n v="0"/>
    <n v="0"/>
    <n v="0"/>
    <e v="#DIV/0!"/>
    <e v="#DIV/0!"/>
    <n v="0"/>
    <n v="0"/>
    <n v="0"/>
    <n v="0"/>
    <e v="#DIV/0!"/>
    <n v="1"/>
  </r>
  <r>
    <x v="14"/>
    <x v="17"/>
    <s v="Desde el reporte y análisis de información y datos, la determinación de las causas probables de los incumplimientos y tendencias negativas hasta la formulación de acciones correctivas, preventivas y de mejora"/>
    <s v="OFICINA DE PLANEACIÓN"/>
    <x v="71"/>
    <s v="Incumplimiento en la ejecución de los planes y proyectos Institucionales"/>
    <s v="Pérdida Reputacional"/>
    <s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
    <d v="2022-05-20T00:00:00"/>
    <s v="ESTRATÉGICOS"/>
    <s v="Usuarios, productos y prácticas"/>
    <n v="12"/>
    <s v="Baja"/>
    <n v="0.4"/>
    <s v="     El riesgo afecta la imagen de la entidad con algunos usuarios de relevancia frente al logro de los objetivos"/>
    <s v="Moderado"/>
    <n v="0.6"/>
    <s v="Moderado"/>
    <s v="Reducir"/>
    <s v="C 72.1"/>
    <s v="OFICINA DE PLANEACIÓN"/>
    <s v="La Oficina de Planeación revisa el avance de los planes de acción y proyectos de inversión a través del reporte de avance donde se valida que se este ejecutando los planes con base a la planeación aprobada y en caso contrario, emitir las observaciones que haya a lugar"/>
    <x v="2"/>
    <s v="Impacto"/>
    <s v="Manual"/>
    <s v="30%"/>
    <s v="Documentado"/>
    <s v="Continua"/>
    <s v="Sin registro"/>
    <n v="0.4"/>
    <s v="Baja"/>
    <n v="0.42"/>
    <s v="Moderado"/>
    <s v="Moderado"/>
    <s v="Reducir"/>
    <s v="P 72.1"/>
    <s v="Realizar mesas de seguimiento  a la ejecución presupuestal, de plan de acción y plan anual de adquisiciones de bienes y servicios"/>
    <s v="OFICINA DE PLANEACIÓN"/>
    <s v="Actas de reunión de seguimiento elaboradas"/>
    <n v="11"/>
    <n v="8"/>
    <n v="1"/>
    <s v="Finalizo"/>
    <s v="https://agenciadetierras.sharepoint.com/:f:/s/MapadeRiesgosdeGestionANT/EvkCq-Qvd5RCnJoQzL_ZyMwB2qdW5m0XuDpqRJZbx88CNg?e=ZhR1TS_x000a__x000a_https://agenciadetierras.sharepoint.com/:f:/s/MapadeRiesgosdeGestionANT/EklEVntP-nFBs_yLWFHGjo0Bx2tlmbNF8SegerOQmncvrg?e=LNYfoz_x000a__x000a_https://agenciadetierras.sharepoint.com/:f:/s/MapadeRiesgosdeGestionANT/Ekpc6bbtOohJk2wI_DdGo-kBkpSA0HU7JbCFTBh6fVqlPQ?e=k4NLei"/>
    <s v="Se presentan actas de seguimiento mes vencido"/>
    <n v="0"/>
    <n v="0"/>
    <n v="0"/>
    <e v="#DIV/0!"/>
    <e v="#DIV/0!"/>
    <n v="0"/>
    <n v="0"/>
    <n v="0"/>
    <n v="0"/>
    <e v="#DIV/0!"/>
    <n v="1"/>
  </r>
  <r>
    <x v="14"/>
    <x v="17"/>
    <s v="Desde el reporte y análisis de información y datos, la determinación de las causas probables de los incumplimientos y tendencias negativas hasta la formulación de acciones correctivas, preventivas y de mejora"/>
    <s v="OFICINA DE PLANEACIÓN"/>
    <x v="71"/>
    <s v="Incumplimiento en la ejecución de los planes y proyectos Institucionales"/>
    <s v="Pérdida Reputacional"/>
    <s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
    <d v="2022-05-20T00:00:00"/>
    <s v="ESTRATÉGICOS"/>
    <s v="Usuarios, productos y prácticas"/>
    <m/>
    <s v=""/>
    <s v=""/>
    <m/>
    <s v=""/>
    <s v=""/>
    <s v=""/>
    <e v="#N/A"/>
    <s v="C 72.2"/>
    <s v="OFICINA DE PLANEACIÓN"/>
    <s v="La Oficina de Planeación informa a la dependencia responsable del plan de acción y/o proyecto de inversión a través de un correo electrónico la formulación de un plan de contingencia para gestionar las observaciones encontradas y solicitando la actualización inmediata de este"/>
    <x v="1"/>
    <s v="Impacto"/>
    <s v="Manual"/>
    <s v="25%"/>
    <s v="Documentado"/>
    <s v="Continua"/>
    <s v="Sin registro"/>
    <n v="0"/>
    <s v=""/>
    <n v="0"/>
    <s v=""/>
    <s v=""/>
    <m/>
    <s v="P 72.2"/>
    <n v="0"/>
    <s v=""/>
    <n v="0"/>
    <n v="0"/>
    <n v="0"/>
    <m/>
    <n v="0"/>
    <n v="0"/>
    <n v="0"/>
    <n v="0"/>
    <n v="0"/>
    <n v="0"/>
    <e v="#DIV/0!"/>
    <e v="#DIV/0!"/>
    <n v="0"/>
    <n v="0"/>
    <n v="0"/>
    <n v="0"/>
    <e v="#DIV/0!"/>
    <n v="1"/>
  </r>
  <r>
    <x v="14"/>
    <x v="17"/>
    <s v="Desde el reporte y análisis de información y datos, la determinación de las causas probables de los incumplimientos y tendencias negativas hasta la formulación de acciones correctivas, preventivas y de mejora"/>
    <s v="OFICINA DE CONTROL INTERNO"/>
    <x v="72"/>
    <s v="Incumplimiento del Plan Anual de Auditoría Interna"/>
    <s v="Pérdida Reputacional"/>
    <s v="Posibilidad de pérdida reputacional en la credibilidad y confianza de las partes interesadas y organismos de control por falta de competencias y capacitaciones al personal de la entidad con respecto al trabajo en esta"/>
    <d v="2022-05-20T00:00:00"/>
    <s v="OPERATIVOS"/>
    <s v="Usuarios, productos y prácticas"/>
    <n v="1"/>
    <s v="Muy Baja"/>
    <n v="0.2"/>
    <s v="     El riesgo afecta la imagen de la entidad con algunos usuarios de relevancia frente al logro de los objetivos"/>
    <s v="Moderado"/>
    <n v="0.6"/>
    <s v="Moderado"/>
    <s v="Reducir"/>
    <s v="C 73.1"/>
    <s v="COMITÉ DE COORDINACIÓN DE CONTROL INTERNO - CICCI"/>
    <s v="Comité de Coordinación de Control Interno - CICCI valida y aprueba el Programa/Plan Anual de Auditoría  a través del Acta de sesión del CICCI revisando que cumpla con los lineamientos de ley en la formulación del Plan Anual de Auditoría a desarrollar anualmente en la entidad"/>
    <x v="0"/>
    <s v="Probabilidad"/>
    <s v="Manual"/>
    <s v="40%"/>
    <s v="Documentado"/>
    <s v="Continua"/>
    <s v="Con registro"/>
    <n v="0.12"/>
    <s v="Muy Baja"/>
    <n v="0.6"/>
    <s v="Moderado"/>
    <s v="Moderado"/>
    <s v="Reducir"/>
    <s v="P 73.1"/>
    <s v="Formular el Plan Anual de Auditoría de la vigencia"/>
    <s v="OFICINA DE CONTROL INTERNO"/>
    <s v="Plan Anual de Auditoría formulado"/>
    <n v="1"/>
    <n v="2"/>
    <n v="1"/>
    <s v="Finalizo"/>
    <s v="1. Citación._x000a_2. Acta._x000a_3. Modificación Plan Anual de Auditorias._x000a__x000a_https://agenciadetierras.sharepoint.com/:f:/s/MapadeRiesgosdeGestionANT/ErcP1nNFJbRBnVWqG5KhgzgB3pr6f9Jfg5I5F_qTxdeWQQ?e=L7VUZr"/>
    <s v="Se aprobó la modificación del Plan Anual de Auditorias para la vigencia 2022 mediante sesión 01 del 18 de julio de 2022. Por lo anterior el día 22 de julio del 2022 mediante correo electrónico se solicitó la publicación del Plan en la Intranet."/>
    <n v="0"/>
    <n v="0"/>
    <n v="0"/>
    <e v="#DIV/0!"/>
    <e v="#DIV/0!"/>
    <n v="0"/>
    <n v="0"/>
    <n v="0"/>
    <n v="0"/>
    <e v="#DIV/0!"/>
    <n v="1"/>
  </r>
  <r>
    <x v="14"/>
    <x v="17"/>
    <s v="Desde el reporte y análisis de información y datos, la determinación de las causas probables de los incumplimientos y tendencias negativas hasta la formulación de acciones correctivas, preventivas y de mejora"/>
    <s v="OFICINA DE CONTROL INTERNO"/>
    <x v="72"/>
    <s v="Incumplimiento del Plan Anual de Auditoría Interna"/>
    <s v="Pérdida Reputacional"/>
    <s v="Posibilidad de pérdida reputacional en la credibilidad y confianza de las partes interesadas y organismos de control por falta de competencias y capacitaciones al personal de la entidad con respecto al trabajo en esta"/>
    <d v="2022-05-20T00:00:00"/>
    <s v="OPERATIVOS"/>
    <s v="Usuarios, productos y prácticas"/>
    <n v="1"/>
    <s v="Muy Baja"/>
    <n v="0.2"/>
    <s v="     El riesgo afecta la imagen de la entidad con algunos usuarios de relevancia frente al logro de los objetivos"/>
    <s v="Moderado"/>
    <n v="0.6"/>
    <s v="Moderado"/>
    <s v="Reducir"/>
    <s v="C 73.2"/>
    <s v="OFICINA DE CONTROL INTERNO "/>
    <s v="Oficina de Control Interno  valida la publicación del Programa/Plan de Auditoría  a través de la url en la pagina de intranet donde se ubica para ser socializado a todas las dependencias de la Entidad y conozcan su cronograma"/>
    <x v="0"/>
    <s v="Probabilidad"/>
    <s v="Manual"/>
    <s v="40%"/>
    <s v="Documentado"/>
    <s v="Continua"/>
    <s v="Con registro"/>
    <n v="7.1999999999999995E-2"/>
    <s v="Muy Baja"/>
    <n v="0.6"/>
    <s v="Moderado"/>
    <s v="Moderado"/>
    <s v="Reducir"/>
    <s v="P 73.2"/>
    <s v="Socialización del Código de Ética y repercusiones disciplinarias para los auditores interno"/>
    <s v="OFICINA DE CONTROL INTERNO"/>
    <s v="Listado de asistencia a la socialización del Código de Ética y repercusiones disciplinarias para los auditores interno"/>
    <n v="2"/>
    <n v="2"/>
    <n v="1"/>
    <s v="Finalizo"/>
    <s v="Listado de asistencia"/>
    <s v="El 25 de febrero la Oficina de Control Interno, realizó una sensibilización del código de ética del auditor liderada por el funcionario Guillermo Enrique Amaya, la cual fue dirigida a los auditores nuevos de la Oficina de Control Interno._x000a__x000a_El 31 marzo la Oficina de Control Interno realizó la sensibilización del código de ética del auditor periódica dirigida al equipo auditor donde se enfatizó la importancia de la ética, la moral y los riesgos penales, dirigida por los profesionales Guillermo Enrique Amaya y Carlos Andrés Sánchez, los temas tratados fueron:_x000a__x000a_1. Integridad._x000a_2. Objetividad/Declaración de no conflicto de intereses._x000a_3. Confidencialidad_x000a_4. Competencia._x000a_5. Reglas de conducta._x000a_6. Riesgos de corrupción._x000a_7. Posibilidad de recibir o solicitar cualquier dadiva o beneficio con el fin de manipular la información evidenciada en el proceso auditor para favorecer a un tercero._x000a_8. Divulgación de información de ejercicios de auditoría y seguimientos a través de medios no autorizados para favorecer a terceros._x000a_9. Consecuencias de materialización de hechos de corrupción._x000a_10. Actividades de control._x000a_11. Aspectos disciplinarios."/>
    <n v="0"/>
    <n v="0"/>
    <n v="0"/>
    <e v="#DIV/0!"/>
    <e v="#DIV/0!"/>
    <n v="0"/>
    <n v="0"/>
    <n v="0"/>
    <n v="0"/>
    <e v="#DIV/0!"/>
    <n v="1"/>
  </r>
  <r>
    <x v="14"/>
    <x v="17"/>
    <s v="Desde el reporte y análisis de información y datos, la determinación de las causas probables de los incumplimientos y tendencias negativas hasta la formulación de acciones correctivas, preventivas y de mejora"/>
    <s v="OFICINA DE CONTROL INTERNO"/>
    <x v="72"/>
    <s v="Incumplimiento del Plan Anual de Auditoría Interna"/>
    <s v="Pérdida Reputacional"/>
    <s v="Posibilidad de pérdida reputacional en la credibilidad y confianza de las partes interesadas y organismos de control por falta de competencias y capacitaciones al personal de la entidad con respecto al trabajo en esta"/>
    <d v="2022-05-20T00:00:00"/>
    <s v="OPERATIVOS"/>
    <s v="Usuarios, productos y prácticas"/>
    <n v="1"/>
    <s v="Muy Baja"/>
    <n v="0.2"/>
    <s v="     El riesgo afecta la imagen de la entidad con algunos usuarios de relevancia frente al logro de los objetivos"/>
    <s v="Moderado"/>
    <n v="0.6"/>
    <s v="Moderado"/>
    <s v="Reducir"/>
    <s v="C 73.3"/>
    <s v="OFICINA DE CONTROL INTERNO "/>
    <s v="Oficina de Control Interno  hace seguimiento al Programa/Plan de Auditoría  a través de la forma SEYM-F-005 FORMA PLAN DE AUDITORÍA donde se registra la gestión de las actividades que se desarrollan para el cumplimiento del Programa/ Plan de Auditoria en la vigencia"/>
    <x v="2"/>
    <s v="Impacto"/>
    <s v="Manual"/>
    <s v="30%"/>
    <s v="Documentado"/>
    <s v="Continua"/>
    <s v="Con registro"/>
    <n v="7.1999999999999995E-2"/>
    <s v="Muy Baja"/>
    <n v="0.42"/>
    <s v="Moderado"/>
    <s v="Moderado"/>
    <s v="Reducir"/>
    <s v="P 73.3"/>
    <n v="0"/>
    <s v=""/>
    <n v="0"/>
    <n v="0"/>
    <n v="0"/>
    <m/>
    <n v="0"/>
    <n v="0"/>
    <n v="0"/>
    <n v="0"/>
    <n v="0"/>
    <n v="0"/>
    <e v="#DIV/0!"/>
    <e v="#DIV/0!"/>
    <n v="0"/>
    <n v="0"/>
    <n v="0"/>
    <n v="0"/>
    <e v="#DIV/0!"/>
    <n v="1"/>
  </r>
  <r>
    <x v="14"/>
    <x v="17"/>
    <s v="Desde el reporte y análisis de información y datos, la determinación de las causas probables de los incumplimientos y tendencias negativas hasta la formulación de acciones correctivas, preventivas y de mejora"/>
    <s v="OFICINA DE CONTROL INTERNO"/>
    <x v="72"/>
    <s v="Incumplimiento del Plan Anual de Auditoría Interna"/>
    <s v="Pérdida Reputacional"/>
    <s v="Posibilidad de pérdida reputacional en la credibilidad y confianza de las partes interesadas y organismos de control por falta de competencias y capacitaciones al personal de la entidad con respecto al trabajo en esta"/>
    <d v="2022-05-20T00:00:00"/>
    <s v="OPERATIVOS"/>
    <s v="Usuarios, productos y prácticas"/>
    <m/>
    <s v=""/>
    <s v=""/>
    <m/>
    <s v=""/>
    <s v=""/>
    <s v=""/>
    <e v="#N/A"/>
    <s v="C 73.4"/>
    <s v="OFICINA DE CONTROL INTERNO "/>
    <s v="Oficina de Control Interno  prioriza las actividades retrasadas del Programa/ Plan de Auditoria a través de la actualización del cronograma del Programa/ Plan de Auditoria donde se ejecutan aquellas actividades con rezago y poder realizar los informes de ley, seguimientos y/o auditorias"/>
    <x v="1"/>
    <s v="Impacto"/>
    <s v="Manual"/>
    <s v="25%"/>
    <s v="Documentado"/>
    <s v="Continua"/>
    <s v="Con registro"/>
    <n v="0"/>
    <s v=""/>
    <n v="0"/>
    <s v=""/>
    <s v=""/>
    <m/>
    <s v="P 73.4"/>
    <n v="0"/>
    <s v=""/>
    <n v="0"/>
    <n v="0"/>
    <n v="0"/>
    <m/>
    <n v="0"/>
    <n v="0"/>
    <n v="0"/>
    <n v="0"/>
    <n v="0"/>
    <n v="0"/>
    <e v="#DIV/0!"/>
    <e v="#DIV/0!"/>
    <n v="0"/>
    <n v="0"/>
    <n v="0"/>
    <n v="0"/>
    <e v="#DIV/0!"/>
    <n v="1"/>
  </r>
  <r>
    <x v="14"/>
    <x v="17"/>
    <s v="Desde el reporte y análisis de información y datos, la determinación de las causas probables de los incumplimientos y tendencias negativas hasta la formulación de acciones correctivas, preventivas y de mejora"/>
    <s v="OFICINA DE CONTROL INTERNO"/>
    <x v="73"/>
    <s v="Incumplimiento en la ejecución del cronograma de monitoreo de los planes de mejoramiento"/>
    <s v="Pérdida Reputacional"/>
    <s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
    <d v="2022-05-20T00:00:00"/>
    <s v="OPERATIVOS"/>
    <s v="Ejecución y administración de procesos"/>
    <n v="4"/>
    <s v="Baja"/>
    <n v="0.4"/>
    <s v="     El riesgo afecta la imagen de la entidad a nivel nacional, con efecto publicitarios sostenible a nivel país"/>
    <s v="Catastrófico"/>
    <n v="1"/>
    <s v="Extremo"/>
    <s v="Reducir"/>
    <s v="C 74.1"/>
    <s v="OFICINA DE CONTROL INTERNO "/>
    <s v="Oficina de Control Interno  valida la ejecución del cronograma de monitoreo de los Planes de Mejoramiento a través del Informe de Seguimiento al Estado de los Planes de Mejoramiento Institucional donde revisa el estado de gestión a los planes de mejoramiento institucional"/>
    <x v="2"/>
    <s v="Impacto"/>
    <s v="Manual"/>
    <s v="30%"/>
    <s v="Documentado"/>
    <s v="Continua"/>
    <s v="Con registro"/>
    <n v="0.4"/>
    <s v="Baja"/>
    <n v="0.7"/>
    <s v="Mayor"/>
    <s v="Alto"/>
    <s v="Reducir"/>
    <s v="P 74.1"/>
    <s v="Divulgar piezas informativas para fomentar la cultura de autocontrol"/>
    <s v="OFICINA DE CONTROL INTERNO"/>
    <s v="Correo electrónico masivo (Píldoras informativas comunicadas)"/>
    <n v="6"/>
    <n v="2"/>
    <n v="0.5"/>
    <s v="En curso"/>
    <s v="1. Solicitud de diseño_x000a_2. Solicitud de publicación_x000a_3. Correo Masivo"/>
    <s v="Para el mes de mayo mediante correo electrónico de fecha 26 de mayo de 2022, se solicitó a Comunicaciones el diseño de la píldora informativa para fomentar la cultura de autocontrol la cual se solicitó mediante CAS No. 204544-7-45752 su divulgación mediante correo electrónico masivo dirigido a los funcionarios y contratistas de la ANT._x000a__x000a_Para el mes de junio mediante correo electrónico de fecha 28 de junio de 2022, se solicitó a la oficina de Comunicaciones el diseño de la píldora informativa para fomentar la cultura de autocontrol la cual se divulgo mediante correo electrónico masivo dirigido a los funcionarios y contratistas de la ANT."/>
    <n v="0"/>
    <n v="0"/>
    <n v="0"/>
    <e v="#DIV/0!"/>
    <e v="#DIV/0!"/>
    <n v="0"/>
    <n v="0"/>
    <n v="0"/>
    <n v="0"/>
    <e v="#DIV/0!"/>
    <n v="1"/>
  </r>
  <r>
    <x v="14"/>
    <x v="17"/>
    <s v="Desde el reporte y análisis de información y datos, la determinación de las causas probables de los incumplimientos y tendencias negativas hasta la formulación de acciones correctivas, preventivas y de mejora"/>
    <s v="OFICINA DE CONTROL INTERNO"/>
    <x v="73"/>
    <s v="Incumplimiento en la ejecución del cronograma de monitoreo de los planes de mejoramiento"/>
    <s v="Pérdida Reputacional"/>
    <s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
    <d v="2022-05-20T00:00:00"/>
    <s v="OPERATIVOS"/>
    <s v="Ejecución y administración de procesos"/>
    <m/>
    <s v=""/>
    <s v=""/>
    <m/>
    <s v=""/>
    <s v=""/>
    <s v=""/>
    <e v="#N/A"/>
    <s v="C 74.2"/>
    <s v="OFICINA DE CONTROL INTERNO "/>
    <s v="Oficina de Control Interno  prioriza la revisión a los planes de mejoramiento que presentan incumplimiento a través de la matriz de seguimiento de las acciones de mejora producto de las auditorías realizadas por la Contraloría General de la Republica - CGR y la Oficina de Control Interno de la ANT donde valide la gestión oportuna a los planes de mejoramiento institucional con rezago"/>
    <x v="1"/>
    <s v="Impacto"/>
    <s v="Manual"/>
    <s v="25%"/>
    <s v="Documentado"/>
    <s v="Continua"/>
    <s v="Con registro"/>
    <n v="0"/>
    <s v=""/>
    <n v="0"/>
    <s v=""/>
    <s v=""/>
    <m/>
    <s v="P 74.2"/>
    <s v="Capacitar en la metodología para la formulación de planes de mejoramiento a las dependencias"/>
    <s v="OFICINA DE CONTROL INTERNO"/>
    <s v="Listado de asistencia a la capacitación en la metodología para la formulación de planes de mejoramiento a las dependencias"/>
    <n v="1"/>
    <n v="1"/>
    <n v="1"/>
    <s v="Finalizo"/>
    <s v="Correo Electrónico_x000a_https://agenciadetierras.sharepoint.com/:f:/s/MapadeRiesgosdeGestionANT/Ep0yT-sGnKNKhrCwA2mHXiEBQDeirw9zNqsQH5Y4ny5pMQ?e=lI5vWX"/>
    <s v="Se hace la solicitud a la STH para el apoyo en la capacitación &quot;Formulación de Planes de Mejoramiento&quot; dirigida a funcionarios y contratistas de la entidad."/>
    <n v="0"/>
    <n v="0"/>
    <n v="0"/>
    <e v="#DIV/0!"/>
    <e v="#DIV/0!"/>
    <n v="0"/>
    <n v="0"/>
    <n v="0"/>
    <n v="0"/>
    <e v="#DIV/0!"/>
    <n v="1"/>
  </r>
  <r>
    <x v="14"/>
    <x v="17"/>
    <s v="Desde el reporte y análisis de información y datos, la determinación de las causas probables de los incumplimientos y tendencias negativas hasta la formulación de acciones correctivas, preventivas y de mejora"/>
    <s v="OFICINA DE CONTROL INTERNO"/>
    <x v="73"/>
    <s v="Incumplimiento en la ejecución del cronograma de monitoreo de los planes de mejoramiento"/>
    <s v="Pérdida Reputacional"/>
    <s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
    <d v="2022-05-20T00:00:00"/>
    <s v="OPERATIVOS"/>
    <s v="Ejecución y administración de procesos"/>
    <n v="4"/>
    <s v="Baja"/>
    <n v="0.4"/>
    <s v="     El riesgo afecta la imagen de la entidad a nivel nacional, con efecto publicitarios sostenible a nivel país"/>
    <s v="Catastrófico"/>
    <n v="1"/>
    <s v="Extremo"/>
    <s v="Reducir"/>
    <s v="C 74.3"/>
    <m/>
    <m/>
    <x v="3"/>
    <s v=""/>
    <m/>
    <s v=""/>
    <m/>
    <m/>
    <m/>
    <s v=""/>
    <s v=""/>
    <s v=""/>
    <s v=""/>
    <s v=""/>
    <m/>
    <s v="P 74.3"/>
    <s v="Comunicar los resultados alcanzados frente a la eficacia y/o efectividad de los Planes de mejoramiento"/>
    <s v="OFICINA DE CONTROL INTERNO"/>
    <s v="Memorando donde se comunica el Informe de resultados de la actividad ejecutada"/>
    <n v="4"/>
    <n v="2"/>
    <n v="0.66666666666666663"/>
    <s v="En curso"/>
    <s v="Memorando_x000a_https://agenciadetierras.sharepoint.com/:b:/s/MapadeRiesgosdeGestionANT/EQDBjofvxvpGmonmp-PzepkBd2b_Wh3OCOLsd4CwhjJKBg?e=SXIJHo"/>
    <s v="A través de Memorando N° 20221020221083 del 28/07/2022, se remite a la Dirección General, Dra. Myriam Martínez, Informe del Estado del Plan de Mejoramiento Institucional, con corte al  segundo trimestre del 2022"/>
    <n v="0"/>
    <n v="0"/>
    <n v="0"/>
    <e v="#DIV/0!"/>
    <e v="#DIV/0!"/>
    <n v="0"/>
    <n v="0"/>
    <n v="0"/>
    <n v="0"/>
    <e v="#DIV/0!"/>
    <n v="1"/>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4">
  <r>
    <x v="0"/>
    <x v="0"/>
    <n v="1"/>
  </r>
  <r>
    <x v="1"/>
    <x v="1"/>
    <n v="1"/>
  </r>
  <r>
    <x v="2"/>
    <x v="1"/>
    <n v="1"/>
  </r>
  <r>
    <x v="2"/>
    <x v="1"/>
    <n v="1"/>
  </r>
  <r>
    <x v="1"/>
    <x v="1"/>
    <n v="1"/>
  </r>
  <r>
    <x v="2"/>
    <x v="1"/>
    <n v="1"/>
  </r>
  <r>
    <x v="0"/>
    <x v="2"/>
    <n v="1"/>
  </r>
  <r>
    <x v="2"/>
    <x v="2"/>
    <n v="1"/>
  </r>
  <r>
    <x v="0"/>
    <x v="3"/>
    <n v="1"/>
  </r>
  <r>
    <x v="0"/>
    <x v="3"/>
    <n v="1"/>
  </r>
  <r>
    <x v="0"/>
    <x v="3"/>
    <n v="1"/>
  </r>
  <r>
    <x v="0"/>
    <x v="0"/>
    <n v="1"/>
  </r>
  <r>
    <x v="2"/>
    <x v="3"/>
    <n v="1"/>
  </r>
  <r>
    <x v="2"/>
    <x v="4"/>
    <n v="1"/>
  </r>
  <r>
    <x v="2"/>
    <x v="4"/>
    <n v="1"/>
  </r>
  <r>
    <x v="0"/>
    <x v="4"/>
    <n v="1"/>
  </r>
  <r>
    <x v="1"/>
    <x v="4"/>
    <n v="1"/>
  </r>
  <r>
    <x v="2"/>
    <x v="5"/>
    <n v="1"/>
  </r>
  <r>
    <x v="0"/>
    <x v="5"/>
    <n v="1"/>
  </r>
  <r>
    <x v="1"/>
    <x v="5"/>
    <n v="1"/>
  </r>
  <r>
    <x v="0"/>
    <x v="5"/>
    <n v="1"/>
  </r>
  <r>
    <x v="0"/>
    <x v="5"/>
    <n v="1"/>
  </r>
  <r>
    <x v="1"/>
    <x v="0"/>
    <n v="1"/>
  </r>
  <r>
    <x v="2"/>
    <x v="5"/>
    <n v="1"/>
  </r>
  <r>
    <x v="0"/>
    <x v="5"/>
    <n v="1"/>
  </r>
  <r>
    <x v="2"/>
    <x v="5"/>
    <n v="1"/>
  </r>
  <r>
    <x v="2"/>
    <x v="5"/>
    <n v="1"/>
  </r>
  <r>
    <x v="0"/>
    <x v="5"/>
    <n v="1"/>
  </r>
  <r>
    <x v="0"/>
    <x v="6"/>
    <n v="1"/>
  </r>
  <r>
    <x v="2"/>
    <x v="6"/>
    <n v="1"/>
  </r>
  <r>
    <x v="1"/>
    <x v="7"/>
    <n v="1"/>
  </r>
  <r>
    <x v="1"/>
    <x v="7"/>
    <n v="1"/>
  </r>
  <r>
    <x v="0"/>
    <x v="7"/>
    <n v="1"/>
  </r>
  <r>
    <x v="1"/>
    <x v="0"/>
    <n v="1"/>
  </r>
  <r>
    <x v="0"/>
    <x v="7"/>
    <n v="1"/>
  </r>
  <r>
    <x v="0"/>
    <x v="7"/>
    <n v="1"/>
  </r>
  <r>
    <x v="1"/>
    <x v="8"/>
    <n v="1"/>
  </r>
  <r>
    <x v="0"/>
    <x v="8"/>
    <n v="1"/>
  </r>
  <r>
    <x v="1"/>
    <x v="8"/>
    <n v="1"/>
  </r>
  <r>
    <x v="1"/>
    <x v="8"/>
    <n v="1"/>
  </r>
  <r>
    <x v="1"/>
    <x v="8"/>
    <n v="1"/>
  </r>
  <r>
    <x v="0"/>
    <x v="9"/>
    <n v="1"/>
  </r>
  <r>
    <x v="0"/>
    <x v="9"/>
    <n v="1"/>
  </r>
  <r>
    <x v="0"/>
    <x v="9"/>
    <n v="1"/>
  </r>
  <r>
    <x v="1"/>
    <x v="0"/>
    <n v="1"/>
  </r>
  <r>
    <x v="1"/>
    <x v="10"/>
    <n v="1"/>
  </r>
  <r>
    <x v="1"/>
    <x v="10"/>
    <n v="1"/>
  </r>
  <r>
    <x v="2"/>
    <x v="11"/>
    <n v="1"/>
  </r>
  <r>
    <x v="1"/>
    <x v="11"/>
    <n v="1"/>
  </r>
  <r>
    <x v="1"/>
    <x v="11"/>
    <n v="1"/>
  </r>
  <r>
    <x v="1"/>
    <x v="11"/>
    <n v="1"/>
  </r>
  <r>
    <x v="1"/>
    <x v="11"/>
    <n v="1"/>
  </r>
  <r>
    <x v="2"/>
    <x v="11"/>
    <n v="1"/>
  </r>
  <r>
    <x v="3"/>
    <x v="11"/>
    <n v="1"/>
  </r>
  <r>
    <x v="2"/>
    <x v="11"/>
    <n v="1"/>
  </r>
  <r>
    <x v="0"/>
    <x v="12"/>
    <n v="1"/>
  </r>
  <r>
    <x v="3"/>
    <x v="11"/>
    <n v="1"/>
  </r>
  <r>
    <x v="1"/>
    <x v="11"/>
    <n v="1"/>
  </r>
  <r>
    <x v="2"/>
    <x v="13"/>
    <n v="1"/>
  </r>
  <r>
    <x v="0"/>
    <x v="13"/>
    <n v="1"/>
  </r>
  <r>
    <x v="1"/>
    <x v="13"/>
    <n v="1"/>
  </r>
  <r>
    <x v="3"/>
    <x v="13"/>
    <n v="1"/>
  </r>
  <r>
    <x v="1"/>
    <x v="13"/>
    <n v="1"/>
  </r>
  <r>
    <x v="1"/>
    <x v="13"/>
    <n v="1"/>
  </r>
  <r>
    <x v="1"/>
    <x v="13"/>
    <n v="1"/>
  </r>
  <r>
    <x v="1"/>
    <x v="13"/>
    <n v="1"/>
  </r>
  <r>
    <x v="1"/>
    <x v="12"/>
    <n v="1"/>
  </r>
  <r>
    <x v="1"/>
    <x v="14"/>
    <n v="1"/>
  </r>
  <r>
    <x v="0"/>
    <x v="14"/>
    <n v="1"/>
  </r>
  <r>
    <x v="1"/>
    <x v="14"/>
    <n v="1"/>
  </r>
  <r>
    <x v="1"/>
    <x v="14"/>
    <n v="1"/>
  </r>
  <r>
    <x v="2"/>
    <x v="14"/>
    <n v="1"/>
  </r>
  <r>
    <x v="2"/>
    <x v="12"/>
    <n v="1"/>
  </r>
  <r>
    <x v="0"/>
    <x v="12"/>
    <n v="1"/>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4">
  <r>
    <x v="0"/>
    <x v="0"/>
    <n v="1"/>
  </r>
  <r>
    <x v="0"/>
    <x v="0"/>
    <n v="1"/>
  </r>
  <r>
    <x v="0"/>
    <x v="0"/>
    <n v="1"/>
  </r>
  <r>
    <x v="0"/>
    <x v="0"/>
    <n v="1"/>
  </r>
  <r>
    <x v="0"/>
    <x v="0"/>
    <n v="1"/>
  </r>
  <r>
    <x v="0"/>
    <x v="1"/>
    <n v="1"/>
  </r>
  <r>
    <x v="0"/>
    <x v="2"/>
    <n v="1"/>
  </r>
  <r>
    <x v="0"/>
    <x v="2"/>
    <n v="1"/>
  </r>
  <r>
    <x v="0"/>
    <x v="3"/>
    <n v="1"/>
  </r>
  <r>
    <x v="0"/>
    <x v="4"/>
    <n v="1"/>
  </r>
  <r>
    <x v="0"/>
    <x v="4"/>
    <n v="1"/>
  </r>
  <r>
    <x v="0"/>
    <x v="5"/>
    <n v="1"/>
  </r>
  <r>
    <x v="0"/>
    <x v="5"/>
    <n v="1"/>
  </r>
  <r>
    <x v="1"/>
    <x v="0"/>
    <n v="1"/>
  </r>
  <r>
    <x v="1"/>
    <x v="0"/>
    <n v="1"/>
  </r>
  <r>
    <x v="2"/>
    <x v="6"/>
    <n v="1"/>
  </r>
  <r>
    <x v="2"/>
    <x v="6"/>
    <n v="1"/>
  </r>
  <r>
    <x v="2"/>
    <x v="6"/>
    <n v="1"/>
  </r>
  <r>
    <x v="2"/>
    <x v="6"/>
    <n v="1"/>
  </r>
  <r>
    <x v="2"/>
    <x v="6"/>
    <n v="1"/>
  </r>
  <r>
    <x v="2"/>
    <x v="6"/>
    <n v="1"/>
  </r>
  <r>
    <x v="2"/>
    <x v="6"/>
    <n v="1"/>
  </r>
  <r>
    <x v="2"/>
    <x v="6"/>
    <n v="1"/>
  </r>
  <r>
    <x v="2"/>
    <x v="6"/>
    <n v="1"/>
  </r>
  <r>
    <x v="2"/>
    <x v="0"/>
    <n v="1"/>
  </r>
  <r>
    <x v="2"/>
    <x v="7"/>
    <n v="1"/>
  </r>
  <r>
    <x v="2"/>
    <x v="7"/>
    <n v="1"/>
  </r>
  <r>
    <x v="2"/>
    <x v="8"/>
    <n v="1"/>
  </r>
  <r>
    <x v="2"/>
    <x v="8"/>
    <n v="1"/>
  </r>
  <r>
    <x v="2"/>
    <x v="8"/>
    <n v="1"/>
  </r>
  <r>
    <x v="2"/>
    <x v="1"/>
    <n v="1"/>
  </r>
  <r>
    <x v="2"/>
    <x v="1"/>
    <n v="1"/>
  </r>
  <r>
    <x v="2"/>
    <x v="1"/>
    <n v="1"/>
  </r>
  <r>
    <x v="2"/>
    <x v="9"/>
    <n v="1"/>
  </r>
  <r>
    <x v="2"/>
    <x v="9"/>
    <n v="1"/>
  </r>
  <r>
    <x v="2"/>
    <x v="2"/>
    <n v="1"/>
  </r>
  <r>
    <x v="2"/>
    <x v="2"/>
    <n v="1"/>
  </r>
  <r>
    <x v="2"/>
    <x v="2"/>
    <n v="1"/>
  </r>
  <r>
    <x v="2"/>
    <x v="10"/>
    <n v="1"/>
  </r>
  <r>
    <x v="2"/>
    <x v="10"/>
    <n v="1"/>
  </r>
  <r>
    <x v="2"/>
    <x v="11"/>
    <n v="1"/>
  </r>
  <r>
    <x v="2"/>
    <x v="3"/>
    <n v="1"/>
  </r>
  <r>
    <x v="2"/>
    <x v="3"/>
    <n v="1"/>
  </r>
  <r>
    <x v="2"/>
    <x v="4"/>
    <n v="1"/>
  </r>
  <r>
    <x v="2"/>
    <x v="4"/>
    <n v="1"/>
  </r>
  <r>
    <x v="2"/>
    <x v="12"/>
    <n v="1"/>
  </r>
  <r>
    <x v="2"/>
    <x v="12"/>
    <n v="1"/>
  </r>
  <r>
    <x v="2"/>
    <x v="12"/>
    <n v="1"/>
  </r>
  <r>
    <x v="2"/>
    <x v="12"/>
    <n v="1"/>
  </r>
  <r>
    <x v="2"/>
    <x v="13"/>
    <n v="1"/>
  </r>
  <r>
    <x v="2"/>
    <x v="13"/>
    <n v="1"/>
  </r>
  <r>
    <x v="2"/>
    <x v="5"/>
    <n v="1"/>
  </r>
  <r>
    <x v="3"/>
    <x v="6"/>
    <n v="1"/>
  </r>
  <r>
    <x v="3"/>
    <x v="0"/>
    <n v="1"/>
  </r>
  <r>
    <x v="3"/>
    <x v="0"/>
    <n v="1"/>
  </r>
  <r>
    <x v="3"/>
    <x v="14"/>
    <n v="1"/>
  </r>
  <r>
    <x v="3"/>
    <x v="14"/>
    <n v="1"/>
  </r>
  <r>
    <x v="3"/>
    <x v="9"/>
    <n v="1"/>
  </r>
  <r>
    <x v="3"/>
    <x v="9"/>
    <n v="1"/>
  </r>
  <r>
    <x v="3"/>
    <x v="9"/>
    <n v="1"/>
  </r>
  <r>
    <x v="3"/>
    <x v="11"/>
    <n v="1"/>
  </r>
  <r>
    <x v="3"/>
    <x v="11"/>
    <n v="1"/>
  </r>
  <r>
    <x v="3"/>
    <x v="11"/>
    <n v="1"/>
  </r>
  <r>
    <x v="3"/>
    <x v="11"/>
    <n v="1"/>
  </r>
  <r>
    <x v="3"/>
    <x v="3"/>
    <n v="1"/>
  </r>
  <r>
    <x v="3"/>
    <x v="3"/>
    <n v="1"/>
  </r>
  <r>
    <x v="3"/>
    <x v="3"/>
    <n v="1"/>
  </r>
  <r>
    <x v="3"/>
    <x v="3"/>
    <n v="1"/>
  </r>
  <r>
    <x v="3"/>
    <x v="3"/>
    <n v="1"/>
  </r>
  <r>
    <x v="3"/>
    <x v="4"/>
    <n v="1"/>
  </r>
  <r>
    <x v="3"/>
    <x v="13"/>
    <n v="1"/>
  </r>
  <r>
    <x v="3"/>
    <x v="13"/>
    <n v="1"/>
  </r>
  <r>
    <x v="3"/>
    <x v="13"/>
    <n v="1"/>
  </r>
  <r>
    <x v="3"/>
    <x v="5"/>
    <n v="1"/>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0">
  <r>
    <x v="0"/>
    <s v="OFICINA DE PLANEACIÓN"/>
    <x v="0"/>
    <s v="Aprobar planes no pertinentes a la entidad"/>
    <s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
    <s v="Afectación Económica o presupuestal"/>
    <n v="163"/>
    <x v="0"/>
    <s v="Reducir"/>
    <x v="0"/>
    <s v="Reducir"/>
  </r>
  <r>
    <x v="0"/>
    <s v="OFICINA DE PLANEACIÓN"/>
    <x v="0"/>
    <s v="Aprobar planes no pertinentes a la entidad"/>
    <s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
    <s v="Afectación Económica o presupuestal"/>
    <n v="163"/>
    <x v="0"/>
    <s v="Reducir"/>
    <x v="1"/>
    <m/>
  </r>
  <r>
    <x v="0"/>
    <s v="OFICINA DE PLANEACIÓN"/>
    <x v="1"/>
    <s v="Inscribir proyectos de inversión no adecuados a las necesidades de la entidad"/>
    <s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
    <s v="Afectación Económica o presupuestal"/>
    <n v="163"/>
    <x v="0"/>
    <s v="Reducir"/>
    <x v="0"/>
    <s v="Reducir"/>
  </r>
  <r>
    <x v="0"/>
    <s v="OFICINA DE PLANEACIÓN"/>
    <x v="1"/>
    <s v="Inscribir proyectos de inversión no adecuados a las necesidades de la entidad"/>
    <s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
    <s v="Afectación Económica o presupuestal"/>
    <n v="163"/>
    <x v="0"/>
    <s v="Reducir"/>
    <x v="0"/>
    <s v="Reducir"/>
  </r>
  <r>
    <x v="0"/>
    <s v="OFICINA DE PLANEACIÓN"/>
    <x v="1"/>
    <s v="Inscribir proyectos de inversión no adecuados a las necesidades de la entidad"/>
    <s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
    <s v="Afectación Económica o presupuestal"/>
    <n v="163"/>
    <x v="0"/>
    <s v="Reducir"/>
    <x v="1"/>
    <m/>
  </r>
  <r>
    <x v="0"/>
    <s v="OFICINA DE PLANEACIÓN"/>
    <x v="2"/>
    <s v="Planeación inoportuna de cada vigencia"/>
    <s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
    <s v="Pérdida Reputacional"/>
    <n v="163"/>
    <x v="1"/>
    <s v="Reducir"/>
    <x v="2"/>
    <s v="Reducir"/>
  </r>
  <r>
    <x v="0"/>
    <s v="OFICINA DE PLANEACIÓN"/>
    <x v="2"/>
    <s v="Planeación inoportuna de cada vigencia"/>
    <s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
    <s v="Pérdida Reputacional"/>
    <n v="163"/>
    <x v="1"/>
    <s v="Reducir"/>
    <x v="1"/>
    <m/>
  </r>
  <r>
    <x v="0"/>
    <s v="OFICINA DE PLANEACIÓN"/>
    <x v="3"/>
    <s v="Reporte de información no pertinente a las necesidades de la Dirección General"/>
    <s v="Posibilidad de pérdida reputacional en la imagen institucional debido al desconocimiento de las dependencias en la metodología, roles, responsabilidades y los criterios explícitos para reporte de indicadores, y además tener los Sistemas de información no unificados"/>
    <s v="Pérdida Reputacional"/>
    <m/>
    <x v="1"/>
    <s v="Reducir"/>
    <x v="2"/>
    <s v="Reducir"/>
  </r>
  <r>
    <x v="0"/>
    <s v="OFICINA DE PLANEACIÓN"/>
    <x v="3"/>
    <s v="Reporte de información no pertinente a las necesidades de la Dirección General"/>
    <s v="Posibilidad de pérdida reputacional en la imagen institucional debido al desconocimiento de las dependencias en la metodología, roles, responsabilidades y los criterios explícitos para reporte de indicadores, y además tener los Sistemas de información no unificados"/>
    <s v="Pérdida Reputacional"/>
    <m/>
    <x v="1"/>
    <s v="Reducir"/>
    <x v="1"/>
    <m/>
  </r>
  <r>
    <x v="0"/>
    <s v="OFICINA DE PLANEACIÓN"/>
    <x v="4"/>
    <s v="Planeación y gestión de procesos con inadecuada valoración de riesgos y oportunidades"/>
    <s v="Posibilidad de pérdida reputacional en la imagen institucional por la inadecuada identificación y control de riesgos que afectan los procesos de la entidad"/>
    <s v="Pérdida Reputacional"/>
    <n v="163"/>
    <x v="1"/>
    <s v="Reducir"/>
    <x v="2"/>
    <s v="Reducir"/>
  </r>
  <r>
    <x v="0"/>
    <s v="OFICINA DE PLANEACIÓN"/>
    <x v="4"/>
    <s v="Planeación y gestión de procesos con inadecuada valoración de riesgos y oportunidades"/>
    <s v="Posibilidad de pérdida reputacional en la imagen institucional por la inadecuada identificación y control de riesgos que afectan los procesos de la entidad"/>
    <s v="Pérdida Reputacional"/>
    <m/>
    <x v="1"/>
    <s v="Reducir"/>
    <x v="1"/>
    <m/>
  </r>
  <r>
    <x v="1"/>
    <s v="DIRECCIÓN GENERAL (EQUIPO DE COMUNICACIONES)"/>
    <x v="5"/>
    <s v="Dar información imprecisa o errónea a la ciudadanía a través de cualquier medio de comunicación por parte de  personas autorizadas y NO autorizadas"/>
    <s v="Posibilidad de pérdida reputacional en la credibilidad y mala imagen institucional por deficiencia en la información interna y externa de la entidad"/>
    <s v="Pérdida Reputacional"/>
    <m/>
    <x v="0"/>
    <s v="Reducir"/>
    <x v="0"/>
    <s v="Reducir"/>
  </r>
  <r>
    <x v="1"/>
    <s v="DIRECCIÓN GENERAL (EQUIPO DE COMUNICACIONES)"/>
    <x v="5"/>
    <s v="Dar información imprecisa o errónea a la ciudadanía a través de cualquier medio de comunicación por parte de  personas autorizadas y NO autorizadas"/>
    <s v="Posibilidad de pérdida reputacional en la credibilidad y mala imagen institucional por deficiencia en la información interna y externa de la entidad"/>
    <s v="Pérdida Reputacional"/>
    <n v="163"/>
    <x v="0"/>
    <s v="Reducir"/>
    <x v="1"/>
    <m/>
  </r>
  <r>
    <x v="1"/>
    <s v="DIRECCIÓN GENERAL (EQUIPO DE COMUNICACIONES)"/>
    <x v="5"/>
    <s v="Dar información imprecisa o errónea a la ciudadanía a través de cualquier medio de comunicación por parte de  personas autorizadas y NO autorizadas"/>
    <s v="Posibilidad de pérdida reputacional en la credibilidad y mala imagen institucional por deficiencia en la información interna y externa de la entidad"/>
    <s v="Pérdida Reputacional"/>
    <m/>
    <x v="0"/>
    <s v="Reducir"/>
    <x v="1"/>
    <m/>
  </r>
  <r>
    <x v="1"/>
    <s v="DIRECCIÓN GENERAL (EQUIPO DE COMUNICACIONES)"/>
    <x v="6"/>
    <s v="Inadecuada utilización de la imagen institucional"/>
    <s v="Posibilidad de pérdida reputacional en la imagen institucional por el manejo inadecuado de la imagen institucional (símbolos, nombre, colores, manual de imagen, entre otros)"/>
    <s v="Pérdida Reputacional"/>
    <m/>
    <x v="2"/>
    <s v="Reducir"/>
    <x v="2"/>
    <s v="Reducir"/>
  </r>
  <r>
    <x v="1"/>
    <s v="DIRECCIÓN GENERAL (EQUIPO DE COMUNICACIONES)"/>
    <x v="6"/>
    <s v="Inadecuada utilización de la imagen institucional"/>
    <s v="Posibilidad de pérdida reputacional en la imagen institucional por el manejo inadecuado de la imagen institucional (símbolos, nombre, colores, manual de imagen, entre otros)"/>
    <s v="Pérdida Reputacional"/>
    <n v="163"/>
    <x v="2"/>
    <s v="Reducir"/>
    <x v="1"/>
    <m/>
  </r>
  <r>
    <x v="1"/>
    <s v="DIRECCIÓN GENERAL (EQUIPO DE COMUNICACIONES)"/>
    <x v="7"/>
    <s v="Información de la ANT no llega al público objetivo"/>
    <s v="Posibilidad de pérdida reputacional en la imagen institucional en los grupo de interés por que los canales de comunicación no son efectivos y su es limitado"/>
    <s v="Pérdida Reputacional"/>
    <m/>
    <x v="0"/>
    <s v="Reducir"/>
    <x v="0"/>
    <s v="Reducir"/>
  </r>
  <r>
    <x v="1"/>
    <s v="DIRECCIÓN GENERAL (EQUIPO DE COMUNICACIONES)"/>
    <x v="7"/>
    <s v="Información de la ANT no llega al público objetivo"/>
    <s v="Posibilidad de pérdida reputacional en la imagen institucional en los grupo de interés por que los canales de comunicación no son efectivos y su es limitado"/>
    <s v="Pérdida Reputacional"/>
    <m/>
    <x v="0"/>
    <s v="Reducir"/>
    <x v="3"/>
    <s v="Reducir"/>
  </r>
  <r>
    <x v="1"/>
    <s v="DIRECCIÓN GENERAL (EQUIPO DE COMUNICACIONES)"/>
    <x v="7"/>
    <s v="Información de la ANT no llega al público objetivo"/>
    <s v="Posibilidad de pérdida reputacional en la imagen institucional en los grupo de interés por que los canales de comunicación no son efectivos y su es limitado"/>
    <s v="Pérdida Reputacional"/>
    <n v="163"/>
    <x v="0"/>
    <s v="Reducir"/>
    <x v="1"/>
    <m/>
  </r>
  <r>
    <x v="1"/>
    <s v="OFICINA DEL INSPECTOR DE LA GESTIÓN DE TIERRAS"/>
    <x v="8"/>
    <s v="Omitir la gestión y/o respuesta  a las denuncias por posibles hechos de corrupción"/>
    <s v="Posibilidad de pérdida reputacional en la imagen institucional por el desconocimiento en el registro, gestión y tramite de denuncias"/>
    <s v="Pérdida Reputacional"/>
    <m/>
    <x v="0"/>
    <s v="Reducir"/>
    <x v="0"/>
    <s v="Reducir"/>
  </r>
  <r>
    <x v="1"/>
    <s v="OFICINA DEL INSPECTOR DE LA GESTIÓN DE TIERRAS"/>
    <x v="8"/>
    <s v="Omitir la gestión y/o respuesta  a las denuncias por posibles hechos de corrupción"/>
    <s v="Posibilidad de pérdida reputacional en la imagen institucional por el desconocimiento en el registro, gestión y tramite de denuncias"/>
    <s v="Pérdida Reputacional"/>
    <m/>
    <x v="0"/>
    <s v="Reducir"/>
    <x v="1"/>
    <m/>
  </r>
  <r>
    <x v="2"/>
    <s v="OFICINA DE PLANEACIÓN"/>
    <x v="9"/>
    <s v="Aprobación y publicación de información documentada no pertinente a los Procesos de la entidad"/>
    <s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
    <s v="Pérdida Reputacional"/>
    <n v="163"/>
    <x v="1"/>
    <s v="Reducir"/>
    <x v="2"/>
    <s v="Reducir"/>
  </r>
  <r>
    <x v="2"/>
    <s v="OFICINA DE PLANEACIÓN"/>
    <x v="9"/>
    <s v="Aprobación y publicación de información documentada no pertinente a los Procesos de la entidad"/>
    <s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
    <s v="Pérdida Reputacional"/>
    <m/>
    <x v="1"/>
    <s v="Reducir"/>
    <x v="1"/>
    <m/>
  </r>
  <r>
    <x v="2"/>
    <s v="DIRECCIÓN GENERAL / GESTIÓN DEL CONOCIMIENTO"/>
    <x v="10"/>
    <s v="Fuga parcial o completa del conocimiento tácito o explicito de la Entidad"/>
    <s v="Posibilidad de pérdida reputacional en la desaparición del conocimiento organizacional por falta de mecanismos que permitan retener el conocimiento tácito y explícito tanto individual como grupal u organizacional"/>
    <s v="Pérdida Reputacional"/>
    <m/>
    <x v="0"/>
    <s v="Reducir"/>
    <x v="3"/>
    <s v="Reducir"/>
  </r>
  <r>
    <x v="2"/>
    <s v="DIRECCIÓN GENERAL / GESTIÓN DEL CONOCIMIENTO"/>
    <x v="10"/>
    <s v="Fuga parcial o completa del conocimiento tácito o explicito de la Entidad"/>
    <s v="Posibilidad de pérdida reputacional en la desaparición del conocimiento organizacional por falta de mecanismos que permitan retener el conocimiento tácito y explícito tanto individual como grupal u organizacional"/>
    <s v="Pérdida Reputacional"/>
    <n v="163"/>
    <x v="0"/>
    <s v="Reducir"/>
    <x v="1"/>
    <m/>
  </r>
  <r>
    <x v="2"/>
    <s v="SUBDIRECCIÓN DE SISTEMAS DE INFORMACIÓN DE TIERRAS"/>
    <x v="11"/>
    <s v="Incumplimiento en la implementación del PETI"/>
    <s v="Posibilidad de afectación económica en los costos de la ejecución de las actividades de la política de gobierno digital y arquitectura de TI  de la entidad por una ejecución inadecuada debido a inconsistencias presupuestales en la planeación de los proyectos PETI"/>
    <s v="Afectación Económica o presupuestal"/>
    <m/>
    <x v="0"/>
    <s v="Reducir"/>
    <x v="3"/>
    <s v="Reducir"/>
  </r>
  <r>
    <x v="2"/>
    <s v="SUBDIRECCIÓN DE SISTEMAS DE INFORMACIÓN DE TIERRAS"/>
    <x v="11"/>
    <s v="Incumplimiento en la implementación del PETI"/>
    <s v="Posibilidad de afectación económica en los costos de la ejecución de las actividades de la política de gobierno digital y arquitectura de TI  de la entidad por una ejecución inadecuada debido a inconsistencias presupuestales en la planeación de los proyectos PETI"/>
    <s v="Afectación Económica o presupuestal"/>
    <m/>
    <x v="0"/>
    <s v="Reducir"/>
    <x v="1"/>
    <m/>
  </r>
  <r>
    <x v="2"/>
    <s v="SUBDIRECCIÓN DE SISTEMAS DE INFORMACIÓN DE TIERRAS"/>
    <x v="12"/>
    <s v="Definición y evolución de la arquitectura empresarial de TI que no responda a las necesidades de la entidad"/>
    <s v="Posibilidad de pérdida reputacional en la imagen institucional para los usuarios dado el incumplimiento en la misión y visión, afectando la prestación de los servicios debido a un diagnóstico equivocado e incompleto de las necesidades de la entidad y su entorno"/>
    <s v="Pérdida Reputacional"/>
    <n v="163"/>
    <x v="2"/>
    <s v="Reducir"/>
    <x v="2"/>
    <s v="Reducir"/>
  </r>
  <r>
    <x v="2"/>
    <s v="SUBDIRECCIÓN DE SISTEMAS DE INFORMACIÓN DE TIERRAS"/>
    <x v="12"/>
    <s v="Definición y evolución de la arquitectura empresarial de TI que no responda a las necesidades de la entidad"/>
    <s v="Posibilidad de pérdida reputacional en la imagen institucional para los usuarios dado el incumplimiento en la misión y visión, afectando la prestación de los servicios debido a un diagnóstico equivocado e incompleto de las necesidades de la entidad y su entorno"/>
    <s v="Pérdida Reputacional"/>
    <m/>
    <x v="2"/>
    <s v="Reducir"/>
    <x v="2"/>
    <s v="Reducir"/>
  </r>
  <r>
    <x v="2"/>
    <s v="SUBDIRECCIÓN DE SISTEMAS DE INFORMACIÓN DE TIERRAS"/>
    <x v="12"/>
    <s v="Definición y evolución de la arquitectura empresarial de TI que no responda a las necesidades de la entidad"/>
    <s v="Posibilidad de pérdida reputacional en la imagen institucional para los usuarios dado el incumplimiento en la misión y visión, afectando la prestación de los servicios debido a un diagnóstico equivocado e incompleto de las necesidades de la entidad y su entorno"/>
    <s v="Pérdida Reputacional"/>
    <m/>
    <x v="2"/>
    <s v="Reducir"/>
    <x v="1"/>
    <m/>
  </r>
  <r>
    <x v="2"/>
    <s v="SUBDIRECCIÓN DE SISTEMAS DE INFORMACIÓN DE TIERRAS"/>
    <x v="13"/>
    <s v="Incumplimiento en la implementación del Modelo de Seguridad y Privacidad  de la información de la estrategia de Gobierno Digital"/>
    <s v="Posibilidad de pérdida reputacional en la imagen institucional debido a la inadecuada priorización de las tareas necesarias para planificar e implementar el componente de seguridad digital de la estrategia de gobierno digital"/>
    <s v="Pérdida Reputacional"/>
    <n v="163"/>
    <x v="2"/>
    <s v="Reducir"/>
    <x v="3"/>
    <s v="Reducir"/>
  </r>
  <r>
    <x v="2"/>
    <s v="SUBDIRECCIÓN DE SISTEMAS DE INFORMACIÓN DE TIERRAS"/>
    <x v="13"/>
    <s v="Incumplimiento en la implementación del Modelo de Seguridad y Privacidad  de la información de la estrategia de Gobierno Digital"/>
    <s v="Posibilidad de pérdida reputacional en la imagen institucional debido a la inadecuada priorización de las tareas necesarias para planificar e implementar el componente de seguridad digital de la estrategia de gobierno digital"/>
    <s v="Pérdida Reputacional"/>
    <m/>
    <x v="2"/>
    <s v="Reducir"/>
    <x v="1"/>
    <m/>
  </r>
  <r>
    <x v="3"/>
    <s v="DIRECCIÓN DE GESTIÓN DEL ORDENAMIENTO SOCIAL DE LA PROPIEDAD"/>
    <x v="14"/>
    <s v="Programar municipios que posteriormente presenten limitantes para su intervención"/>
    <s v="Posibilidad de afectación económica en los sobrecostos de la operación debido a las Inconsistencias de la información considerada para la programación de los municipios frente a la situación real del territorio"/>
    <s v="Afectación Económica o presupuestal"/>
    <m/>
    <x v="0"/>
    <s v="Reducir"/>
    <x v="0"/>
    <s v="Reducir"/>
  </r>
  <r>
    <x v="3"/>
    <s v="DIRECCIÓN DE GESTIÓN DEL ORDENAMIENTO SOCIAL DE LA PROPIEDAD"/>
    <x v="14"/>
    <s v="Programar municipios que posteriormente presenten limitantes para su intervención"/>
    <s v="Posibilidad de afectación económica en los sobrecostos de la operación debido a las Inconsistencias de la información considerada para la programación de los municipios frente a la situación real del territorio"/>
    <s v="Afectación Económica o presupuestal"/>
    <n v="163"/>
    <x v="0"/>
    <s v="Reducir"/>
    <x v="1"/>
    <m/>
  </r>
  <r>
    <x v="3"/>
    <s v="SECRETARÍA GENERAL"/>
    <x v="15"/>
    <s v="Respuesta inoportuna a las PQRSD"/>
    <s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
    <s v="Pérdida Reputacional"/>
    <m/>
    <x v="0"/>
    <s v="Reducir"/>
    <x v="3"/>
    <s v="Reducir"/>
  </r>
  <r>
    <x v="3"/>
    <s v="SECRETARÍA GENERAL"/>
    <x v="15"/>
    <s v="Respuesta inoportuna a las PQRSD"/>
    <s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
    <s v="Pérdida Reputacional"/>
    <m/>
    <x v="0"/>
    <s v="Reducir"/>
    <x v="3"/>
    <s v="Reducir"/>
  </r>
  <r>
    <x v="3"/>
    <s v="SECRETARÍA GENERAL"/>
    <x v="15"/>
    <s v="Respuesta inoportuna a las PQRSD"/>
    <s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
    <s v="Pérdida Reputacional"/>
    <n v="163"/>
    <x v="0"/>
    <s v="Reducir"/>
    <x v="1"/>
    <m/>
  </r>
  <r>
    <x v="4"/>
    <s v="SUBDIRECCIÓN DE SISTEMAS DE INFORMACIÓN DE TIERRAS"/>
    <x v="16"/>
    <s v="Expedir Acto administrativo que resuelve solicitud de inclusión en el RESO, sin la completitud del análisis dentro del proceso de valoración para determinar el cumplimiento de requisitos mínimos (omisión de validaciones en bases de datos/soportes documentales) "/>
    <s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
    <s v="Pérdida Reputacional"/>
    <m/>
    <x v="0"/>
    <s v="Reducir"/>
    <x v="0"/>
    <s v="Reducir"/>
  </r>
  <r>
    <x v="4"/>
    <s v="SUBDIRECCIÓN DE SISTEMAS DE INFORMACIÓN DE TIERRAS"/>
    <x v="16"/>
    <s v="Expedir Acto administrativo que resuelve solicitud de inclusión en el RESO, sin la completitud del análisis dentro del proceso de valoración para determinar el cumplimiento de requisitos mínimos (omisión de validaciones en bases de datos/soportes documentales) "/>
    <s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
    <s v="Pérdida Reputacional"/>
    <m/>
    <x v="0"/>
    <s v="Reducir"/>
    <x v="1"/>
    <m/>
  </r>
  <r>
    <x v="4"/>
    <s v="SUBDIRECCIÓN DE PLANEACIÓN OPERATIVA"/>
    <x v="17"/>
    <s v="Incumplimiento en la formulación e implementación de los POSPR en los municipios programados por razones técnicas y operativas"/>
    <s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
    <s v="Afectación Económica o presupuestal"/>
    <n v="163"/>
    <x v="0"/>
    <s v="Reducir"/>
    <x v="0"/>
    <s v="Reducir"/>
  </r>
  <r>
    <x v="4"/>
    <s v="SUBDIRECCIÓN DE PLANEACIÓN OPERATIVA"/>
    <x v="17"/>
    <s v="Incumplimiento en la formulación e implementación de los POSPR en los municipios programados por razones técnicas y operativas"/>
    <s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
    <s v="Afectación Económica o presupuestal"/>
    <m/>
    <x v="0"/>
    <s v="Reducir"/>
    <x v="1"/>
    <m/>
  </r>
  <r>
    <x v="4"/>
    <s v="SUBDIRECCIÓN DE PLANEACIÓN OPERATIVA"/>
    <x v="18"/>
    <s v="Retrasos o suspensión en la formulación e implementación de POSPR en los municipios programados por condiciones de seguridad adversas a la operación"/>
    <s v="Posibilidad de afectación económica en sobrecostos de operación debido a las situaciones de orden público sobrevinientes, que impidan desarrollar las actividades operativas en la formulación e implementación de POSPR en los municipios programados"/>
    <s v="Afectación Económica o presupuestal"/>
    <m/>
    <x v="0"/>
    <s v="Reducir"/>
    <x v="0"/>
    <s v="Reducir"/>
  </r>
  <r>
    <x v="4"/>
    <s v="SUBDIRECCIÓN DE PLANEACIÓN OPERATIVA"/>
    <x v="18"/>
    <s v="Retrasos o suspensión en la formulación e implementación de POSPR en los municipios programados por condiciones de seguridad adversas a la operación"/>
    <s v="Posibilidad de afectación económica en sobrecostos de operación debido a las situaciones de orden público sobrevinientes, que impidan desarrollar las actividades operativas en la formulación e implementación de POSPR en los municipios programados"/>
    <s v="Afectación Económica o presupuestal"/>
    <n v="163"/>
    <x v="0"/>
    <s v="Reducir"/>
    <x v="0"/>
    <s v="Reducir"/>
  </r>
  <r>
    <x v="4"/>
    <s v="SUBDIRECCIÓN DE PLANEACIÓN OPERATIVA"/>
    <x v="18"/>
    <s v="Retrasos o suspensión en la formulación e implementación de POSPR en los municipios programados por condiciones de seguridad adversas a la operación"/>
    <s v="Posibilidad de afectación económica en sobrecostos de operación debido a las situaciones de orden público sobrevinientes, que impidan desarrollar las actividades operativas en la formulación e implementación de POSPR en los municipios programados"/>
    <s v="Afectación Económica o presupuestal"/>
    <m/>
    <x v="0"/>
    <s v="Reducir"/>
    <x v="1"/>
    <m/>
  </r>
  <r>
    <x v="4"/>
    <s v="SUBDIRECCIÓN DE PLANEACIÓN OPERATIVA"/>
    <x v="19"/>
    <s v="Incumplimientos por parte de los socios estratégicos y/u operadores de catastro en la entrega de insumos / productos requeridos para la formulación e implementación de POSPR, en el marco de los convenios celebrados"/>
    <s v="Posibilidad de afectación económica por multa y sanción del ente regulador debido al inadecuado seguimiento a la ejecución en las actividades desarrolladas por socios estratégicos y/u operadores de catastro en la formulación e implementación de POSPR"/>
    <s v="Afectación Económica o presupuestal"/>
    <m/>
    <x v="0"/>
    <s v="Reducir"/>
    <x v="3"/>
    <s v="Reducir"/>
  </r>
  <r>
    <x v="4"/>
    <s v="SUBDIRECCIÓN DE PLANEACIÓN OPERATIVA"/>
    <x v="19"/>
    <s v="Incumplimientos por parte de los socios estratégicos y/u operadores de catastro en la entrega de insumos / productos requeridos para la formulación e implementación de POSPR, en el marco de los convenios celebrados"/>
    <s v="Posibilidad de afectación económica por multa y sanción del ente regulador debido al inadecuado seguimiento a la ejecución en las actividades desarrolladas por socios estratégicos y/u operadores de catastro en la formulación e implementación de POSPR"/>
    <s v="Afectación Económica o presupuestal"/>
    <n v="163"/>
    <x v="0"/>
    <s v="Reducir"/>
    <x v="1"/>
    <m/>
  </r>
  <r>
    <x v="5"/>
    <s v="DIRECCIÓN DE GESTIÓN JURÍDICA DE TIERRAS"/>
    <x v="20"/>
    <s v="Tomar decisiones incorrectas en los procesos agrarios y la formalización de la propiedad privada rural (zonas no focalizadas)"/>
    <s v="Posibilidad de pérdida reputacional en la credibilidad institucional por la decisión generada erradamente en el acto administrativo para las zonas no focalizadas"/>
    <s v="Pérdida Reputacional"/>
    <m/>
    <x v="2"/>
    <s v="Reducir"/>
    <x v="3"/>
    <s v="Reducir"/>
  </r>
  <r>
    <x v="5"/>
    <s v="DIRECCIÓN DE GESTIÓN JURÍDICA DE TIERRAS"/>
    <x v="20"/>
    <s v="Tomar decisiones incorrectas en los procesos agrarios y la formalización de la propiedad privada rural (zonas no focalizadas)"/>
    <s v="Posibilidad de pérdida reputacional en la credibilidad institucional por la decisión generada erradamente en el acto administrativo para las zonas no focalizadas"/>
    <s v="Pérdida Reputacional"/>
    <m/>
    <x v="2"/>
    <s v="Reducir"/>
    <x v="1"/>
    <m/>
  </r>
  <r>
    <x v="5"/>
    <s v="DIRECCIÓN DE GESTIÓN JURÍDICA DE TIERRAS"/>
    <x v="21"/>
    <s v="Tomar decisiones incorrectas en los procesos agrarios y la formalización de la propiedad privada rural (zonas focalizadas)"/>
    <s v="Posibilidad de pérdida reputacional en la credibilidad institucional por la decisión generada erradamente en el acto administrativo para las zonas focalizadas y formalización de la propiedad privada rural"/>
    <s v="Pérdida Reputacional"/>
    <n v="163"/>
    <x v="2"/>
    <s v="Reducir"/>
    <x v="3"/>
    <s v="Reducir"/>
  </r>
  <r>
    <x v="5"/>
    <s v="DIRECCIÓN DE GESTIÓN JURÍDICA DE TIERRAS"/>
    <x v="21"/>
    <s v="Tomar decisiones incorrectas en los procesos agrarios y la formalización de la propiedad privada rural (zonas focalizadas)"/>
    <s v="Posibilidad de pérdida reputacional en la credibilidad institucional por la decisión generada erradamente en el acto administrativo para las zonas focalizadas y formalización de la propiedad privada rural"/>
    <s v="Pérdida Reputacional"/>
    <m/>
    <x v="2"/>
    <s v="Reducir"/>
    <x v="1"/>
    <m/>
  </r>
  <r>
    <x v="5"/>
    <s v="DIRECCIÓN DE GESTIÓN JURÍDICA DE TIERRAS"/>
    <x v="22"/>
    <s v="Incumplimiento de términos para dar respuesta a las nuevas solicitudes de recursos, de decisiones finales de procesos agrarios y formalización de la propiedad privada rural"/>
    <s v="Posibilidad de pérdida reputacional en la credibilidad institucional por el incumpliendo de los términos para resolver un recurso"/>
    <s v="Pérdida Reputacional"/>
    <m/>
    <x v="0"/>
    <s v="Reducir"/>
    <x v="0"/>
    <s v="Reducir"/>
  </r>
  <r>
    <x v="5"/>
    <s v="DIRECCIÓN DE GESTIÓN JURÍDICA DE TIERRAS"/>
    <x v="22"/>
    <s v="Incumplimiento de términos para dar respuesta a las nuevas solicitudes de recursos, de decisiones finales de procesos agrarios y formalización de la propiedad privada rural"/>
    <s v="Posibilidad de pérdida reputacional en la credibilidad institucional por el incumpliendo de los términos para resolver un recurso"/>
    <s v="Pérdida Reputacional"/>
    <n v="163"/>
    <x v="0"/>
    <s v="Reducir"/>
    <x v="0"/>
    <s v="Reducir"/>
  </r>
  <r>
    <x v="5"/>
    <s v="DIRECCIÓN DE GESTIÓN JURÍDICA DE TIERRAS"/>
    <x v="22"/>
    <s v="Incumplimiento de términos para dar respuesta a las nuevas solicitudes de recursos, de decisiones finales de procesos agrarios y formalización de la propiedad privada rural"/>
    <s v="Posibilidad de pérdida reputacional en la credibilidad institucional por el incumpliendo de los términos para resolver un recurso"/>
    <s v="Pérdida Reputacional"/>
    <m/>
    <x v="0"/>
    <s v="Reducir"/>
    <x v="1"/>
    <m/>
  </r>
  <r>
    <x v="5"/>
    <s v="DIRECCIÓN DE GESTIÓN JURÍDICA DE TIERRAS"/>
    <x v="22"/>
    <s v="Incumplimiento de términos para dar respuesta a las nuevas solicitudes de recursos, de decisiones finales de procesos agrarios y formalización de la propiedad privada rural"/>
    <s v="Posibilidad de pérdida reputacional en la credibilidad institucional por el incumpliendo de los términos para resolver un recurso"/>
    <s v="Pérdida Reputacional"/>
    <m/>
    <x v="0"/>
    <s v="Reducir"/>
    <x v="1"/>
    <m/>
  </r>
  <r>
    <x v="5"/>
    <s v="DIRECCIÓN DE GESTIÓN JURÍDICA DE TIERRAS"/>
    <x v="23"/>
    <s v="Realizar el reparto de una solicitud a dos o más, diferentes dependencias"/>
    <s v="Posibilidad de pérdida reputacional en la credibilidad institucional por falta de bases de datos unificadas y estandarizadas como única matriz de control y seguimiento a respuestas"/>
    <s v="Pérdida Reputacional"/>
    <n v="163"/>
    <x v="1"/>
    <s v="Reducir"/>
    <x v="2"/>
    <s v="Reducir"/>
  </r>
  <r>
    <x v="5"/>
    <s v="DIRECCIÓN DE GESTIÓN JURÍDICA DE TIERRAS"/>
    <x v="23"/>
    <s v="Realizar el reparto de una solicitud a dos o más, diferentes dependencias"/>
    <s v="Posibilidad de pérdida reputacional en la credibilidad institucional por falta de bases de datos unificadas y estandarizadas como única matriz de control y seguimiento a respuestas"/>
    <s v="Pérdida Reputacional"/>
    <m/>
    <x v="1"/>
    <s v="Reducir"/>
    <x v="2"/>
    <s v="Reducir"/>
  </r>
  <r>
    <x v="5"/>
    <s v="DIRECCIÓN DE GESTIÓN JURÍDICA DE TIERRAS"/>
    <x v="23"/>
    <s v="Realizar el reparto de una solicitud a dos o más, diferentes dependencias"/>
    <s v="Posibilidad de pérdida reputacional en la credibilidad institucional por falta de bases de datos unificadas y estandarizadas como única matriz de control y seguimiento a respuestas"/>
    <s v="Pérdida Reputacional"/>
    <m/>
    <x v="1"/>
    <s v="Reducir"/>
    <x v="1"/>
    <m/>
  </r>
  <r>
    <x v="5"/>
    <s v="DIRECCIÓN DE GESTIÓN JURÍDICA DE TIERRAS"/>
    <x v="23"/>
    <s v="Realizar el reparto de una solicitud a dos o más, diferentes dependencias"/>
    <s v="Posibilidad de pérdida reputacional en la credibilidad institucional por falta de bases de datos unificadas y estandarizadas como única matriz de control y seguimiento a respuestas"/>
    <s v="Pérdida Reputacional"/>
    <n v="163"/>
    <x v="1"/>
    <s v="Reducir"/>
    <x v="1"/>
    <m/>
  </r>
  <r>
    <x v="6"/>
    <s v="EQUIPO INICIATIVAS COMUNITARIAS DAE"/>
    <x v="24"/>
    <s v="Incumplimiento por parte de los proveedores de servicios e insumos de las Iniciativas Cofinanciadas"/>
    <s v="Posibilidad de afectación económica  presentando incrementos en los costos por la suspensión de la iniciativa cofinanciada debido a la falta de verificación de la capacidad operativa de los proveedores en la región"/>
    <s v="Afectación Económica o presupuestal"/>
    <m/>
    <x v="0"/>
    <s v="Reducir"/>
    <x v="3"/>
    <s v="Reducir"/>
  </r>
  <r>
    <x v="6"/>
    <s v="EQUIPO INICIATIVAS COMUNITARIAS DAE"/>
    <x v="24"/>
    <s v="Incumplimiento por parte de los proveedores de servicios e insumos de las Iniciativas Cofinanciadas"/>
    <s v="Posibilidad de afectación económica  presentando incrementos en los costos por la suspensión de la iniciativa cofinanciada debido a la falta de verificación de la capacidad operativa de los proveedores en la región"/>
    <s v="Afectación Económica o presupuestal"/>
    <m/>
    <x v="0"/>
    <s v="Reducir"/>
    <x v="1"/>
    <m/>
  </r>
  <r>
    <x v="6"/>
    <s v="EQUIPO INICIATIVAS COMUNITARIAS DAE"/>
    <x v="24"/>
    <s v="Incumplimiento por parte de los proveedores de servicios e insumos de las Iniciativas Cofinanciadas"/>
    <s v="Posibilidad de afectación económica  presentando incrementos en los costos por la suspensión de la iniciativa cofinanciada debido a la falta de verificación de la capacidad operativa de los proveedores en la región"/>
    <s v="Afectación Económica o presupuestal"/>
    <n v="163"/>
    <x v="0"/>
    <s v="Reducir"/>
    <x v="1"/>
    <m/>
  </r>
  <r>
    <x v="6"/>
    <s v="EQUIPO DE ADQUISICIONES DE PREDIOS Y/O MEJORAS DAE"/>
    <x v="25"/>
    <s v="Interrupción del proceso de compra directa de un predio y/o mejora"/>
    <s v="Posibilidad de afectación económica  en los incrementos de los costos por el desarrollo del procedimiento y/o el cumplimiento a Fallos judiciales debido a falta de articulación entre los diversos actores que inciden en el procedimiento de compra directa de un predio y/o mejora"/>
    <s v="Afectación Económica o presupuestal"/>
    <m/>
    <x v="0"/>
    <s v="Reducir"/>
    <x v="0"/>
    <s v="Reducir"/>
  </r>
  <r>
    <x v="6"/>
    <s v="EQUIPO DE ADQUISICIONES DE PREDIOS Y/O MEJORAS DAE"/>
    <x v="25"/>
    <s v="Interrupción del proceso de compra directa de un predio y/o mejora"/>
    <s v="Posibilidad de afectación económica  en los incrementos de los costos por el desarrollo del procedimiento y/o el cumplimiento a Fallos judiciales debido a falta de articulación entre los diversos actores que inciden en el procedimiento de compra directa de un predio y/o mejora"/>
    <s v="Afectación Económica o presupuestal"/>
    <m/>
    <x v="0"/>
    <s v="Reducir"/>
    <x v="0"/>
    <s v="Reducir"/>
  </r>
  <r>
    <x v="6"/>
    <s v="EQUIPO DE ADQUISICIONES DE PREDIOS Y/O MEJORAS DAE"/>
    <x v="25"/>
    <s v="Interrupción del proceso de compra directa de un predio y/o mejora"/>
    <s v="Posibilidad de afectación económica  en los incrementos de los costos por el desarrollo del procedimiento y/o el cumplimiento a Fallos judiciales debido a falta de articulación entre los diversos actores que inciden en el procedimiento de compra directa de un predio y/o mejora"/>
    <s v="Afectación Económica o presupuestal"/>
    <n v="163"/>
    <x v="0"/>
    <s v="Reducir"/>
    <x v="1"/>
    <m/>
  </r>
  <r>
    <x v="6"/>
    <s v="EQUIPO SISTEMAS DE INFORMACIÓN DAE"/>
    <x v="26"/>
    <s v="Falta de unificación en la información reportada"/>
    <s v="Posibilidad de Pérdida Reputacional por reporte de información imprecisa y variada debido a las diferentes archivos de datos para almacenamiento de la información y las distintas fuentes finales para el envío de la información"/>
    <s v="Pérdida Reputacional"/>
    <m/>
    <x v="1"/>
    <s v="Reducir"/>
    <x v="2"/>
    <s v="Reducir"/>
  </r>
  <r>
    <x v="6"/>
    <s v="EQUIPO SISTEMAS DE INFORMACIÓN DAE"/>
    <x v="26"/>
    <s v="Falta de unificación en la información reportada"/>
    <s v="Posibilidad de Pérdida Reputacional por reporte de información imprecisa y variada debido a las diferentes archivos de datos para almacenamiento de la información y las distintas fuentes finales para el envío de la información"/>
    <s v="Pérdida Reputacional"/>
    <m/>
    <x v="1"/>
    <s v="Reducir"/>
    <x v="1"/>
    <m/>
  </r>
  <r>
    <x v="6"/>
    <s v="EQUIPO SISTEMAS DE INFORMACIÓN DAE"/>
    <x v="27"/>
    <s v="Demora en la revisión de las diferentes peticiones presentadas por las comunidades étnicas a cargo de la DAE"/>
    <s v="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étnicas cargo de la DAE_x000a_"/>
    <s v="Pérdida Reputacional"/>
    <n v="163"/>
    <x v="0"/>
    <s v="Reducir"/>
    <x v="0"/>
    <s v="Reducir"/>
  </r>
  <r>
    <x v="6"/>
    <s v="EQUIPO SISTEMAS DE INFORMACIÓN DAE"/>
    <x v="27"/>
    <s v="Demora en la revisión de las diferentes peticiones presentadas por las comunidades étnicas a cargo de la DAE"/>
    <s v="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étnicas cargo de la DAE_x000a_"/>
    <s v="Pérdida Reputacional"/>
    <m/>
    <x v="0"/>
    <s v="Reducir"/>
    <x v="1"/>
    <m/>
  </r>
  <r>
    <x v="6"/>
    <s v="DIRECCIÓN DE ACCESO A TIERRAS"/>
    <x v="28"/>
    <s v="Incumplimiento  de adquisición de predios en el marco de Políticas del Gobierno"/>
    <s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
    <s v="Pérdida Reputacional"/>
    <m/>
    <x v="0"/>
    <s v="Reducir"/>
    <x v="0"/>
    <s v="Reducir"/>
  </r>
  <r>
    <x v="6"/>
    <s v="DIRECCIÓN DE ACCESO A TIERRAS"/>
    <x v="28"/>
    <s v="Incumplimiento  de adquisición de predios en el marco de Políticas del Gobierno"/>
    <s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
    <s v="Pérdida Reputacional"/>
    <n v="163"/>
    <x v="0"/>
    <s v="Reducir"/>
    <x v="0"/>
    <s v="Reducir"/>
  </r>
  <r>
    <x v="6"/>
    <s v="DIRECCIÓN DE ACCESO A TIERRAS"/>
    <x v="28"/>
    <s v="Incumplimiento  de adquisición de predios en el marco de Políticas del Gobierno"/>
    <s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
    <s v="Pérdida Reputacional"/>
    <m/>
    <x v="0"/>
    <s v="Reducir"/>
    <x v="1"/>
    <m/>
  </r>
  <r>
    <x v="6"/>
    <s v="SUBDIRECCIÓN DE ACCESO A TIERRAS EN ZONAS FOCALIZADAS"/>
    <x v="29"/>
    <s v="Materializar un subsidio que no cumpla con los requisitos establecidos"/>
    <s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
    <s v="Afectación Económica o presupuestal"/>
    <m/>
    <x v="0"/>
    <s v="Reducir"/>
    <x v="0"/>
    <s v="Reducir"/>
  </r>
  <r>
    <x v="6"/>
    <s v="SUBDIRECCIÓN DE ACCESO A TIERRAS EN ZONAS FOCALIZADAS"/>
    <x v="29"/>
    <s v="Materializar un subsidio que no cumpla con los requisitos establecidos"/>
    <s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
    <s v="Afectación Económica o presupuestal"/>
    <n v="163"/>
    <x v="0"/>
    <s v="Reducir"/>
    <x v="0"/>
    <s v="Reducir"/>
  </r>
  <r>
    <x v="6"/>
    <s v="SUBDIRECCIÓN DE ACCESO A TIERRAS EN ZONAS FOCALIZADAS"/>
    <x v="29"/>
    <s v="Materializar un subsidio que no cumpla con los requisitos establecidos"/>
    <s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
    <s v="Afectación Económica o presupuestal"/>
    <m/>
    <x v="0"/>
    <s v="Reducir"/>
    <x v="3"/>
    <s v="Reducir"/>
  </r>
  <r>
    <x v="6"/>
    <s v="SUBDIRECCIÓN DE ACCESO A TIERRAS EN ZONAS FOCALIZADAS"/>
    <x v="29"/>
    <s v="Materializar un subsidio que no cumpla con los requisitos establecidos"/>
    <s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
    <s v="Afectación Económica o presupuestal"/>
    <m/>
    <x v="0"/>
    <s v="Reducir"/>
    <x v="1"/>
    <m/>
  </r>
  <r>
    <x v="6"/>
    <s v="SUBDIRECCIÓN DE ACCESO A TIERRAS EN ZONAS FOCALIZADAS"/>
    <x v="30"/>
    <s v="Adjudicación de baldíos a persona natural, sin el cumplimiento de requisitos jurídicos, agronómicos y catastrales en los municipios focalizados"/>
    <s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
    <s v="Pérdida Reputacional"/>
    <n v="163"/>
    <x v="0"/>
    <s v="Reducir"/>
    <x v="0"/>
    <s v="Reducir"/>
  </r>
  <r>
    <x v="6"/>
    <s v="SUBDIRECCIÓN DE ACCESO A TIERRAS EN ZONAS FOCALIZADAS"/>
    <x v="30"/>
    <s v="Adjudicación de baldíos a persona natural, sin el cumplimiento de requisitos jurídicos, agronómicos y catastrales en los municipios focalizados"/>
    <s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
    <s v="Pérdida Reputacional"/>
    <m/>
    <x v="0"/>
    <s v="Reducir"/>
    <x v="0"/>
    <s v="Reducir"/>
  </r>
  <r>
    <x v="6"/>
    <s v="SUBDIRECCIÓN DE ACCESO A TIERRAS EN ZONAS FOCALIZADAS"/>
    <x v="30"/>
    <s v="Adjudicación de baldíos a persona natural, sin el cumplimiento de requisitos jurídicos, agronómicos y catastrales en los municipios focalizados"/>
    <s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
    <s v="Pérdida Reputacional"/>
    <m/>
    <x v="0"/>
    <s v="Reducir"/>
    <x v="1"/>
    <m/>
  </r>
  <r>
    <x v="6"/>
    <s v="SUBDIRECCIÓN DE ACCESO A TIERRAS POR DEMANDA Y DESCONGESTIÓN"/>
    <x v="31"/>
    <s v="Demoras en ejecutar las etapas propias del procedimiento por causas internas de revocatoria de predios no focalizados "/>
    <s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
    <s v="Pérdida Reputacional"/>
    <n v="163"/>
    <x v="0"/>
    <s v="Reducir"/>
    <x v="0"/>
    <s v="Reducir"/>
  </r>
  <r>
    <x v="6"/>
    <s v="SUBDIRECCIÓN DE ACCESO A TIERRAS POR DEMANDA Y DESCONGESTIÓN"/>
    <x v="31"/>
    <s v="Demoras en ejecutar las etapas propias del procedimiento por causas internas de revocatoria de predios no focalizados "/>
    <s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
    <s v="Pérdida Reputacional"/>
    <m/>
    <x v="0"/>
    <s v="Reducir"/>
    <x v="3"/>
    <s v="Reducir"/>
  </r>
  <r>
    <x v="6"/>
    <s v="SUBDIRECCIÓN DE ACCESO A TIERRAS POR DEMANDA Y DESCONGESTIÓN"/>
    <x v="31"/>
    <s v="Demoras en ejecutar las etapas propias del procedimiento por causas internas de revocatoria de predios no focalizados "/>
    <s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
    <s v="Pérdida Reputacional"/>
    <m/>
    <x v="0"/>
    <s v="Reducir"/>
    <x v="1"/>
    <m/>
  </r>
  <r>
    <x v="6"/>
    <s v="SUBDIRECCIÓN DE ACCESO A TIERRAS EN ZONAS FOCALIZADAS"/>
    <x v="32"/>
    <s v="Demoras en ejecutar las etapas propias del procedimiento por causas internas de revocatoria de predios focalizados "/>
    <s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
    <s v="Pérdida Reputacional"/>
    <n v="163"/>
    <x v="0"/>
    <s v="Reducir"/>
    <x v="0"/>
    <s v="Reducir"/>
  </r>
  <r>
    <x v="6"/>
    <s v="SUBDIRECCIÓN DE ACCESO A TIERRAS EN ZONAS FOCALIZADAS"/>
    <x v="32"/>
    <s v="Demoras en ejecutar las etapas propias del procedimiento por causas internas de revocatoria de predios focalizados "/>
    <s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
    <s v="Pérdida Reputacional"/>
    <m/>
    <x v="0"/>
    <s v="Reducir"/>
    <x v="3"/>
    <s v="Reducir"/>
  </r>
  <r>
    <x v="6"/>
    <s v="SUBDIRECCIÓN DE ACCESO A TIERRAS EN ZONAS FOCALIZADAS"/>
    <x v="32"/>
    <s v="Demoras en ejecutar las etapas propias del procedimiento por causas internas de revocatoria de predios focalizados "/>
    <s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
    <s v="Pérdida Reputacional"/>
    <m/>
    <x v="0"/>
    <s v="Reducir"/>
    <x v="1"/>
    <m/>
  </r>
  <r>
    <x v="6"/>
    <s v="DIRECCIÓN DE ACCESO A TIERRAS"/>
    <x v="33"/>
    <s v="Redireccionamiento equivocado de las solicitudes que ingresan a la DAT"/>
    <s v="Posibilidad de pérdida reputacional en la imagen institucional secundario a peticiones, quejas y/o reclamos de la comunidad y por in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
    <s v="Pérdida Reputacional"/>
    <n v="163"/>
    <x v="0"/>
    <s v="Reducir"/>
    <x v="0"/>
    <s v="Reducir"/>
  </r>
  <r>
    <x v="6"/>
    <s v="DIRECCIÓN DE ACCESO A TIERRAS"/>
    <x v="33"/>
    <s v="Redireccionamiento equivocado de las solicitudes que ingresan a la DAT"/>
    <s v="Posibilidad de pérdida reputacional en la imagen institucional secundario a peticiones, quejas y/o reclamos de la comunidad y por in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
    <s v="Pérdida Reputacional"/>
    <m/>
    <x v="0"/>
    <s v="Reducir"/>
    <x v="1"/>
    <m/>
  </r>
  <r>
    <x v="7"/>
    <s v="EQUIPO SISTEMAS DE INFORMACIÓN DAE"/>
    <x v="34"/>
    <s v="Demora en la revisión de las diferentes peticiones presentadas por las comunidades y/o resguardos indígenas a cargo de la DAE"/>
    <s v="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y/o resguardos indígenas cargo de la DAE_x000a_"/>
    <s v="Pérdida Reputacional"/>
    <m/>
    <x v="0"/>
    <s v="Reducir"/>
    <x v="0"/>
    <s v="Reducir"/>
  </r>
  <r>
    <x v="7"/>
    <s v="EQUIPO SISTEMAS DE INFORMACIÓN DAE"/>
    <x v="34"/>
    <s v="Demora en la revisión de las diferentes peticiones presentadas por las comunidades y/o resguardos indígenas a cargo de la DAE"/>
    <s v="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y/o resguardos indígenas cargo de la DAE_x000a_"/>
    <s v="Pérdida Reputacional"/>
    <n v="163"/>
    <x v="0"/>
    <s v="Reducir"/>
    <x v="1"/>
    <m/>
  </r>
  <r>
    <x v="7"/>
    <s v="SUBDIRECCIÓN DE ADMINISTRACIÓN DE TIERRAS DE LA NACIÓN"/>
    <x v="35"/>
    <s v="Inventario de predios desactualizado de Fondo de Tierras para la Reforma Rural Integral"/>
    <s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
    <s v="Pérdida Reputacional"/>
    <m/>
    <x v="0"/>
    <s v="Reducir"/>
    <x v="3"/>
    <s v="Reducir"/>
  </r>
  <r>
    <x v="7"/>
    <s v="SUBDIRECCIÓN DE ADMINISTRACIÓN DE TIERRAS DE LA NACIÓN"/>
    <x v="35"/>
    <s v="Inventario de predios desactualizado de Fondo de Tierras para la Reforma Rural Integral"/>
    <s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
    <s v="Pérdida Reputacional"/>
    <m/>
    <x v="0"/>
    <s v="Reducir"/>
    <x v="1"/>
    <m/>
  </r>
  <r>
    <x v="8"/>
    <s v="DIRECCIÓN GENERAL - GEOGRAFÍA, TOPOGRAFÍA Y CATASTRO"/>
    <x v="36"/>
    <s v="Entrega de información Topográfica fuera de los tiempos requeridos"/>
    <s v="Posibilidad de pérdida reputacional en la imagen de la entidad de manera interna o externa por falta de planeación del área misional en la entrega de información para validación"/>
    <s v="Pérdida Reputacional"/>
    <n v="163"/>
    <x v="2"/>
    <s v="Reducir"/>
    <x v="2"/>
    <s v="Reducir"/>
  </r>
  <r>
    <x v="8"/>
    <s v="DIRECCIÓN GENERAL - GEOGRAFÍA, TOPOGRAFÍA Y CATASTRO"/>
    <x v="36"/>
    <s v="Entrega de información Topográfica fuera de los tiempos requeridos"/>
    <s v="Posibilidad de pérdida reputacional en la imagen de la entidad de manera interna o externa por falta de planeación del área misional en la entrega de información para validación"/>
    <s v="Pérdida Reputacional"/>
    <m/>
    <x v="2"/>
    <s v="Reducir"/>
    <x v="1"/>
    <m/>
  </r>
  <r>
    <x v="8"/>
    <s v="DIRECCIÓN GENERAL - GEOGRAFÍA, TOPOGRAFÍA Y CATASTRO"/>
    <x v="37"/>
    <s v="Entrega de información fuera de los estándares y requisitos técnicos mínimos"/>
    <s v="Posibilidad de pérdida reputacional en los productos finales que presenta la ANT por error en la manipulación de equipos y software para la toma de datos, el procesamiento de información topográfica y/o el desconocimiento de los estándares mínimos establecidos por la ANT para la elaboración de productos"/>
    <s v="Pérdida Reputacional"/>
    <m/>
    <x v="2"/>
    <s v="Reducir"/>
    <x v="2"/>
    <s v="Reducir"/>
  </r>
  <r>
    <x v="8"/>
    <s v="DIRECCIÓN GENERAL - GEOGRAFÍA, TOPOGRAFÍA Y CATASTRO"/>
    <x v="37"/>
    <s v="Entrega de información fuera de los estándares y requisitos técnicos mínimos"/>
    <s v="Posibilidad de pérdida reputacional en los productos finales que presenta la ANT por error en la manipulación de equipos y software para la toma de datos, el procesamiento de información topográfica y/o el desconocimiento de los estándares mínimos establecidos por la ANT para la elaboración de productos"/>
    <s v="Pérdida Reputacional"/>
    <n v="163"/>
    <x v="2"/>
    <s v="Reducir"/>
    <x v="1"/>
    <m/>
  </r>
  <r>
    <x v="8"/>
    <s v="SUBDIRECCIÓN DE SISTEMAS DE INFORMACIÓN DE TIERRAS"/>
    <x v="38"/>
    <s v="Incumplimiento en la entrega de productos y servicios en la construcción de soluciones de software"/>
    <s v="Posibilidad de afectación económica en los costos que han sido definidos en los rubros presupuestales para los proyectos de desarrollo de software debido a la estimación errada para cada una de las etapas del ciclo de desarrollo de la solución"/>
    <s v="Afectación Económica o presupuestal"/>
    <m/>
    <x v="0"/>
    <s v="Reducir"/>
    <x v="0"/>
    <s v="Reducir"/>
  </r>
  <r>
    <x v="8"/>
    <s v="SUBDIRECCIÓN DE SISTEMAS DE INFORMACIÓN DE TIERRAS"/>
    <x v="38"/>
    <s v="Incumplimiento en la entrega de productos y servicios en la construcción de soluciones de software"/>
    <s v="Posibilidad de afectación económica en los costos que han sido definidos en los rubros presupuestales para los proyectos de desarrollo de software debido a la estimación errada para cada una de las etapas del ciclo de desarrollo de la solución"/>
    <s v="Afectación Económica o presupuestal"/>
    <m/>
    <x v="0"/>
    <s v="Reducir"/>
    <x v="2"/>
    <s v="Reducir"/>
  </r>
  <r>
    <x v="8"/>
    <s v="SUBDIRECCIÓN DE SISTEMAS DE INFORMACIÓN DE TIERRAS"/>
    <x v="38"/>
    <s v="Incumplimiento en la entrega de productos y servicios en la construcción de soluciones de software"/>
    <s v="Posibilidad de afectación económica en los costos que han sido definidos en los rubros presupuestales para los proyectos de desarrollo de software debido a la estimación errada para cada una de las etapas del ciclo de desarrollo de la solución"/>
    <s v="Afectación Económica o presupuestal"/>
    <n v="163"/>
    <x v="0"/>
    <s v="Reducir"/>
    <x v="1"/>
    <m/>
  </r>
  <r>
    <x v="8"/>
    <s v="SUBDIRECCIÓN DE SISTEMAS DE INFORMACIÓN DE TIERRAS"/>
    <x v="39"/>
    <s v="Incumplir los tiempos de entrega de desarrollo y ajustes a las aplicaciones de la Agencia"/>
    <s v="Posibilidad de afectación económica en los costos que han sido definidos en los rubros presupuestales para los proyectos de desarrollo de software debido a la estimación errada para cada una de las etapas del ciclo de desarrollo de la solución"/>
    <s v="Afectación Económica o presupuestal"/>
    <m/>
    <x v="0"/>
    <s v="Reducir"/>
    <x v="0"/>
    <s v="Reducir"/>
  </r>
  <r>
    <x v="8"/>
    <s v="SUBDIRECCIÓN DE SISTEMAS DE INFORMACIÓN DE TIERRAS"/>
    <x v="39"/>
    <s v="Incumplir los tiempos de entrega de desarrollo y ajustes a las aplicaciones de la Agencia"/>
    <s v="Posibilidad de afectación económica en los costos que han sido definidos en los rubros presupuestales para los proyectos de desarrollo de software debido a la estimación errada para cada una de las etapas del ciclo de desarrollo de la solución"/>
    <s v="Afectación Económica o presupuestal"/>
    <m/>
    <x v="0"/>
    <s v="Reducir"/>
    <x v="1"/>
    <m/>
  </r>
  <r>
    <x v="8"/>
    <s v="SUBDIRECCIÓN DE SISTEMAS DE INFORMACIÓN DE TIERRAS"/>
    <x v="40"/>
    <s v="Realizar actividades relacionadas con los procedimientos misionales fuera del sistema integrado de tierras (SIT), dispuesto  por la Entidad"/>
    <s v="Posibilidad de afectación económica en los costos que han sido definidos en los rubros presupuestales para los proyectos de desarrollo de software debido al desconocimiento que tiene las áreas misionales de gestionar sus procesos por medio del Sistema Integrado de Tierras "/>
    <s v="Afectación Económica o presupuestal"/>
    <n v="163"/>
    <x v="0"/>
    <s v="Reducir"/>
    <x v="0"/>
    <s v="Reducir"/>
  </r>
  <r>
    <x v="8"/>
    <s v="SUBDIRECCIÓN DE SISTEMAS DE INFORMACIÓN DE TIERRAS"/>
    <x v="40"/>
    <s v="Realizar actividades relacionadas con los procedimientos misionales fuera del sistema integrado de tierras (SIT), dispuesto  por la Entidad"/>
    <s v="Posibilidad de afectación económica en los costos que han sido definidos en los rubros presupuestales para los proyectos de desarrollo de software debido al desconocimiento que tiene las áreas misionales de gestionar sus procesos por medio del Sistema Integrado de Tierras "/>
    <s v="Afectación Económica o presupuestal"/>
    <m/>
    <x v="0"/>
    <s v="Reducir"/>
    <x v="2"/>
    <s v="Reducir"/>
  </r>
  <r>
    <x v="8"/>
    <s v="SUBDIRECCIÓN DE SISTEMAS DE INFORMACIÓN DE TIERRAS"/>
    <x v="40"/>
    <s v="Realizar actividades relacionadas con los procedimientos misionales fuera del sistema integrado de tierras (SIT), dispuesto  por la Entidad"/>
    <s v="Posibilidad de afectación económica en los costos que han sido definidos en los rubros presupuestales para los proyectos de desarrollo de software debido al desconocimiento que tiene las áreas misionales de gestionar sus procesos por medio del Sistema Integrado de Tierras "/>
    <s v="Afectación Económica o presupuestal"/>
    <m/>
    <x v="0"/>
    <s v="Reducir"/>
    <x v="1"/>
    <m/>
  </r>
  <r>
    <x v="9"/>
    <s v="SUBDIRECCIÓN DE TALENTO HUMANO"/>
    <x v="41"/>
    <s v="Posibilidad de incumplir metas del Plan Estratégico de Talento Humano"/>
    <s v="Posibilidad de pérdida reputacional en la imagen institucional debido  a falta de ejecución de las actividades y de recursos para el Plan Estratégico de Talento Humano"/>
    <s v="Pérdida Reputacional"/>
    <n v="163"/>
    <x v="1"/>
    <s v="Reducir"/>
    <x v="2"/>
    <s v="Reducir"/>
  </r>
  <r>
    <x v="9"/>
    <s v="SUBDIRECCIÓN DE TALENTO HUMANO"/>
    <x v="41"/>
    <s v="Posibilidad de incumplir metas del Plan Estratégico de Talento Humano"/>
    <s v="Posibilidad de pérdida reputacional en la imagen institucional debido  a falta de ejecución de las actividades y de recursos para el Plan Estratégico de Talento Humano"/>
    <s v="Pérdida Reputacional"/>
    <m/>
    <x v="1"/>
    <s v="Reducir"/>
    <x v="2"/>
    <s v="Reducir"/>
  </r>
  <r>
    <x v="9"/>
    <s v="SUBDIRECCIÓN DE TALENTO HUMANO"/>
    <x v="41"/>
    <s v="Posibilidad de incumplir metas del Plan Estratégico de Talento Humano"/>
    <s v="Posibilidad de pérdida reputacional en la imagen institucional debido  a falta de ejecución de las actividades y de recursos para el Plan Estratégico de Talento Humano"/>
    <s v="Pérdida Reputacional"/>
    <m/>
    <x v="1"/>
    <s v="Reducir"/>
    <x v="1"/>
    <m/>
  </r>
  <r>
    <x v="9"/>
    <s v="SUBDIRECCIÓN DE TALENTO HUMANO"/>
    <x v="42"/>
    <s v="Inconsistencias en el reporte y liquidación de las novedades laborales y prestacionales"/>
    <s v="Posibilidad de afectación económica por errores en la liquidación de la nomina y presentando fallas en el pago debido al desconocimiento del reporte de novedades"/>
    <s v="Afectación Económica o presupuestal"/>
    <n v="163"/>
    <x v="0"/>
    <s v="Reducir"/>
    <x v="0"/>
    <s v="Reducir"/>
  </r>
  <r>
    <x v="9"/>
    <s v="SUBDIRECCIÓN DE TALENTO HUMANO"/>
    <x v="42"/>
    <s v="Inconsistencias en el reporte y liquidación de las novedades laborales y prestacionales"/>
    <s v="Posibilidad de afectación económica por errores en la liquidación de la nomina y presentando fallas en el pago debido al desconocimiento del reporte de novedades"/>
    <s v="Afectación Económica o presupuestal"/>
    <m/>
    <x v="0"/>
    <s v="Reducir"/>
    <x v="1"/>
    <m/>
  </r>
  <r>
    <x v="9"/>
    <s v="OFICINA JURÍDICA"/>
    <x v="43"/>
    <s v="Prescripción de la acción disciplinaria"/>
    <s v="Posibilidad de pérdida reputacional en la imagen interna de Control Interno Disciplinario de la Oficina Jurídica por falta de impulso procesal en los expedientes a prescribir"/>
    <s v="Pérdida Reputacional"/>
    <m/>
    <x v="1"/>
    <s v="Reducir"/>
    <x v="2"/>
    <s v="Reducir"/>
  </r>
  <r>
    <x v="9"/>
    <s v="OFICINA JURÍDICA"/>
    <x v="43"/>
    <s v="Prescripción de la acción disciplinaria"/>
    <s v="Posibilidad de pérdida reputacional en la imagen interna de Control Interno Disciplinario de la Oficina Jurídica por falta de impulso procesal en los expedientes a prescribir"/>
    <s v="Pérdida Reputacional"/>
    <n v="163"/>
    <x v="1"/>
    <s v="Reducir"/>
    <x v="1"/>
    <m/>
  </r>
  <r>
    <x v="9"/>
    <s v="OFICINA JURÍDICA"/>
    <x v="44"/>
    <s v="Caducidad de la acción disciplinaria"/>
    <s v="Posibilidad de pérdida reputacional en la imagen interna de Control Interno Disciplinario de la Oficina Jurídica por falta de impulso procesal en los expedientes a caducar"/>
    <s v="Pérdida Reputacional"/>
    <m/>
    <x v="1"/>
    <s v="Reducir"/>
    <x v="2"/>
    <s v="Reducir"/>
  </r>
  <r>
    <x v="9"/>
    <s v="OFICINA JURÍDICA"/>
    <x v="44"/>
    <s v="Caducidad de la acción disciplinaria"/>
    <s v="Posibilidad de pérdida reputacional en la imagen interna de Control Interno Disciplinario de la Oficina Jurídica por falta de impulso procesal en los expedientes a caducar"/>
    <s v="Pérdida Reputacional"/>
    <m/>
    <x v="1"/>
    <s v="Reducir"/>
    <x v="1"/>
    <m/>
  </r>
  <r>
    <x v="9"/>
    <s v="OFICINA JURÍDICA"/>
    <x v="45"/>
    <s v="Perdida de expedientes disciplinarios"/>
    <s v="Posibilidad de pérdida reputacional en la imagen interna de Control Interno Disciplinario de la Oficina Jurídica por el indebido tramite de los expedientes en gestión documental"/>
    <s v="Pérdida Reputacional"/>
    <n v="163"/>
    <x v="1"/>
    <s v="Reducir"/>
    <x v="2"/>
    <s v="Reducir"/>
  </r>
  <r>
    <x v="9"/>
    <s v="OFICINA JURÍDICA"/>
    <x v="45"/>
    <s v="Perdida de expedientes disciplinarios"/>
    <s v="Posibilidad de pérdida reputacional en la imagen interna de Control Interno Disciplinario de la Oficina Jurídica por el indebido tramite de los expedientes en gestión documental"/>
    <s v="Pérdida Reputacional"/>
    <m/>
    <x v="1"/>
    <s v="Reducir"/>
    <x v="1"/>
    <m/>
  </r>
  <r>
    <x v="10"/>
    <s v="OFICINA JURÍDICA"/>
    <x v="46"/>
    <s v="Emitir conceptos sobre el mismo tema con distinta interpretación"/>
    <s v="Posibilidad de pérdida reputacional en la imagen institucional interna y externa por falta de razonabilidad y búsqueda de unificación de criterios o línea de interpretación para la toma de decisiones"/>
    <s v="Pérdida Reputacional"/>
    <m/>
    <x v="0"/>
    <s v="Reducir"/>
    <x v="0"/>
    <s v="Reducir"/>
  </r>
  <r>
    <x v="10"/>
    <s v="OFICINA JURÍDICA"/>
    <x v="46"/>
    <s v="Emitir conceptos sobre el mismo tema con distinta interpretación"/>
    <s v="Posibilidad de pérdida reputacional en la imagen institucional interna y externa por falta de razonabilidad y búsqueda de unificación de criterios o línea de interpretación para la toma de decisiones"/>
    <s v="Pérdida Reputacional"/>
    <n v="163"/>
    <x v="0"/>
    <s v="Reducir"/>
    <x v="1"/>
    <m/>
  </r>
  <r>
    <x v="10"/>
    <s v="OFICINA JURÍDICA"/>
    <x v="47"/>
    <s v="Vencimiento de términos"/>
    <s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
    <s v="Afectación Económica o presupuestal"/>
    <m/>
    <x v="0"/>
    <s v="Reducir"/>
    <x v="0"/>
    <s v="Reducir"/>
  </r>
  <r>
    <x v="10"/>
    <s v="OFICINA JURÍDICA"/>
    <x v="47"/>
    <s v="Vencimiento de términos"/>
    <s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
    <s v="Afectación Económica o presupuestal"/>
    <m/>
    <x v="0"/>
    <s v="Reducir"/>
    <x v="0"/>
    <s v="Reducir"/>
  </r>
  <r>
    <x v="10"/>
    <s v="OFICINA JURÍDICA"/>
    <x v="47"/>
    <s v="Vencimiento de términos"/>
    <s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
    <s v="Afectación Económica o presupuestal"/>
    <n v="163"/>
    <x v="0"/>
    <s v="Reducir"/>
    <x v="1"/>
    <m/>
  </r>
  <r>
    <x v="10"/>
    <s v="OFICINA JURÍDICA"/>
    <x v="48"/>
    <s v="Emisión de viabilidades positivas contrarias a la normatividad"/>
    <s v="Posibilidad de pérdida reputacional en la imagen de entidad por interpretaciones variadas a la normatividad y vacíos jurídicos que podrían generar la toma de decisiones erróneas"/>
    <s v="Pérdida Reputacional"/>
    <m/>
    <x v="0"/>
    <s v="Reducir"/>
    <x v="0"/>
    <s v="Reducir"/>
  </r>
  <r>
    <x v="10"/>
    <s v="OFICINA JURÍDICA"/>
    <x v="48"/>
    <s v="Emisión de viabilidades positivas contrarias a la normatividad"/>
    <s v="Posibilidad de pérdida reputacional en la imagen de entidad por interpretaciones variadas a la normatividad y vacíos jurídicos que podrían generar la toma de decisiones erróneas"/>
    <s v="Pérdida Reputacional"/>
    <m/>
    <x v="0"/>
    <s v="Reducir"/>
    <x v="1"/>
    <m/>
  </r>
  <r>
    <x v="11"/>
    <s v="GRUPO CONTRATOS"/>
    <x v="49"/>
    <s v="Liquidación de contratos y/o convenios fuera del plazo previsto."/>
    <s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
    <s v="Pérdida Reputacional"/>
    <n v="163"/>
    <x v="1"/>
    <s v="Reducir"/>
    <x v="2"/>
    <s v="Reducir"/>
  </r>
  <r>
    <x v="11"/>
    <s v="GRUPO CONTRATOS"/>
    <x v="49"/>
    <s v="Liquidación de contratos y/o convenios fuera del plazo previsto."/>
    <s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
    <s v="Pérdida Reputacional"/>
    <m/>
    <x v="1"/>
    <s v="Reducir"/>
    <x v="2"/>
    <s v="Reducir"/>
  </r>
  <r>
    <x v="11"/>
    <s v="GRUPO CONTRATOS"/>
    <x v="49"/>
    <s v="Liquidación de contratos y/o convenios fuera del plazo previsto."/>
    <s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
    <s v="Pérdida Reputacional"/>
    <m/>
    <x v="1"/>
    <s v="Reducir"/>
    <x v="1"/>
    <m/>
  </r>
  <r>
    <x v="11"/>
    <s v="GRUPO CONTRATOS"/>
    <x v="50"/>
    <s v="Configuración del contrato realidad."/>
    <s v="Posibilidad de afectación económica por costos en liquidación de contrato y pago de prestaciones de ley debido a demandas o reclamaciones judiciales por la constitución de dependencia, subordinación y horarios de la labor por parte del supervisor del contrato"/>
    <s v="Afectación Económica o presupuestal"/>
    <n v="163"/>
    <x v="1"/>
    <s v="Reducir"/>
    <x v="2"/>
    <s v="Reducir"/>
  </r>
  <r>
    <x v="11"/>
    <s v="GRUPO CONTRATOS"/>
    <x v="50"/>
    <s v="Configuración del contrato realidad."/>
    <s v="Posibilidad de afectación económica por costos en liquidación de contrato y pago de prestaciones de ley debido a demandas o reclamaciones judiciales por la constitución de dependencia, subordinación y horarios de la labor por parte del supervisor del contrato"/>
    <s v="Afectación Económica o presupuestal"/>
    <m/>
    <x v="1"/>
    <s v="Reducir"/>
    <x v="1"/>
    <m/>
  </r>
  <r>
    <x v="12"/>
    <s v="SUBDIRECCIÓN ADMINISTRATIVA Y FINANCIERA"/>
    <x v="51"/>
    <s v="Perdidas o daños en los bienes de la Entidad"/>
    <s v="Posibilidad de afectación económica por generar incertidumbre en los estados financieros y/o posible apertura a procesos disciplinarios y/o sancionatorios debido falta de control y lineamientos en el manejo de los bienes de la Entidad"/>
    <s v="Afectación Económica o presupuestal"/>
    <m/>
    <x v="0"/>
    <s v="Reducir"/>
    <x v="3"/>
    <s v="Reducir"/>
  </r>
  <r>
    <x v="12"/>
    <s v="SUBDIRECCIÓN ADMINISTRATIVA Y FINANCIERA"/>
    <x v="51"/>
    <s v="Perdidas o daños en los bienes de la Entidad"/>
    <s v="Posibilidad de afectación económica por generar incertidumbre en los estados financieros y/o posible apertura a procesos disciplinarios y/o sancionatorios debido falta de control y lineamientos en el manejo de los bienes de la Entidad"/>
    <s v="Afectación Económica o presupuestal"/>
    <n v="163"/>
    <x v="0"/>
    <s v="Reducir"/>
    <x v="1"/>
    <m/>
  </r>
  <r>
    <x v="12"/>
    <s v="SUBDIRECCIÓN ADMINISTRATIVA Y FINANCIERA"/>
    <x v="52"/>
    <s v="Incumplimiento en la aplicación de los mantenimientos preventivos a los bienes de la Entidad"/>
    <s v="Posibilidad de afectación económica por sobrecostos en mantenimientos debido a la falta de control en la implementación de mantenimientos de acuerdo a sus fichas técnicas"/>
    <s v="Afectación Económica o presupuestal"/>
    <m/>
    <x v="2"/>
    <s v="Reducir"/>
    <x v="2"/>
    <s v="Reducir"/>
  </r>
  <r>
    <x v="12"/>
    <s v="SUBDIRECCIÓN ADMINISTRATIVA Y FINANCIERA"/>
    <x v="52"/>
    <s v="Incumplimiento en la aplicación de los mantenimientos preventivos a los bienes de la Entidad"/>
    <s v="Posibilidad de afectación económica por sobrecostos en mantenimientos debido a la falta de control en la implementación de mantenimientos de acuerdo a sus fichas técnicas"/>
    <s v="Afectación Económica o presupuestal"/>
    <m/>
    <x v="2"/>
    <s v="Reducir"/>
    <x v="1"/>
    <m/>
  </r>
  <r>
    <x v="12"/>
    <s v="SUBDIRECCIÓN ADMINISTRATIVA Y FINANCIERA"/>
    <x v="53"/>
    <s v="Legalización de comisión o viáticos sin el cumplimiento de requisitos"/>
    <s v="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
    <s v="Afectación Económica o presupuestal"/>
    <n v="163"/>
    <x v="1"/>
    <s v="Reducir"/>
    <x v="2"/>
    <s v="Reducir"/>
  </r>
  <r>
    <x v="12"/>
    <s v="SUBDIRECCIÓN ADMINISTRATIVA Y FINANCIERA"/>
    <x v="53"/>
    <s v="Legalización de comisión o viáticos sin el cumplimiento de requisitos"/>
    <s v="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
    <s v="Afectación Económica o presupuestal"/>
    <m/>
    <x v="1"/>
    <s v="Reducir"/>
    <x v="1"/>
    <m/>
  </r>
  <r>
    <x v="12"/>
    <s v="SUBDIRECCIÓN ADMINISTRATIVA Y FINANCIERA"/>
    <x v="53"/>
    <s v="Legalización de comisión o viáticos sin el cumplimiento de requisitos"/>
    <s v="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
    <s v="Afectación Económica o presupuestal"/>
    <m/>
    <x v="1"/>
    <s v="Reducir"/>
    <x v="1"/>
    <m/>
  </r>
  <r>
    <x v="12"/>
    <s v="SUBDIRECCIÓN ADMINISTRATIVA Y FINANCIERA_x000a_"/>
    <x v="54"/>
    <s v="Pérdida o daño en la documentación de la Agencia"/>
    <s v="Posibilidad de pérdida reputacional en la imagen institucional ante los grupos de interés debido a la falta de control para los lineamientos de manejo y de conservación en documentos"/>
    <s v="Pérdida Reputacional"/>
    <n v="163"/>
    <x v="2"/>
    <s v="Reducir"/>
    <x v="2"/>
    <s v="Reducir"/>
  </r>
  <r>
    <x v="12"/>
    <s v="SUBDIRECCIÓN ADMINISTRATIVA Y FINANCIERA_x000a_"/>
    <x v="54"/>
    <s v="Pérdida o daño en la documentación de la Agencia"/>
    <s v="Posibilidad de pérdida reputacional en la imagen institucional ante los grupos de interés debido a la falta de control para los lineamientos de manejo y de conservación en documentos"/>
    <s v="Pérdida Reputacional"/>
    <m/>
    <x v="2"/>
    <s v="Reducir"/>
    <x v="2"/>
    <s v="Reducir"/>
  </r>
  <r>
    <x v="12"/>
    <s v="SUBDIRECCIÓN ADMINISTRATIVA Y FINANCIERA_x000a_"/>
    <x v="54"/>
    <s v="Pérdida o daño en la documentación de la Agencia"/>
    <s v="Posibilidad de pérdida reputacional en la imagen institucional ante los grupos de interés debido a la falta de control para los lineamientos de manejo y de conservación en documentos"/>
    <s v="Pérdida Reputacional"/>
    <m/>
    <x v="2"/>
    <s v="Reducir"/>
    <x v="1"/>
    <m/>
  </r>
  <r>
    <x v="12"/>
    <s v="SUBDIRECCIÓN ADMINISTRATIVA Y FINANCIERA_x000a_"/>
    <x v="54"/>
    <s v="Pérdida o daño en la documentación de la Agencia"/>
    <s v="Posibilidad de pérdida reputacional en la imagen institucional ante los grupos de interés debido a la falta de control para los lineamientos de manejo y de conservación en documentos"/>
    <s v="Pérdida Reputacional"/>
    <n v="163"/>
    <x v="2"/>
    <s v="Reducir"/>
    <x v="1"/>
    <m/>
  </r>
  <r>
    <x v="12"/>
    <s v="SUBDIRECCIÓN ADMINISTRATIVA Y FINANCIERA_x000a_"/>
    <x v="55"/>
    <s v="Asignación incorrecta de comunicaciones oficiales recibidas (documentos) en el momento de la radicación. "/>
    <s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
    <s v="Pérdida Reputacional"/>
    <m/>
    <x v="2"/>
    <s v="Reducir"/>
    <x v="2"/>
    <s v="Reducir"/>
  </r>
  <r>
    <x v="12"/>
    <s v="SUBDIRECCIÓN ADMINISTRATIVA Y FINANCIERA_x000a_"/>
    <x v="55"/>
    <s v="Asignación incorrecta de comunicaciones oficiales recibidas (documentos) en el momento de la radicación. "/>
    <s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
    <s v="Pérdida Reputacional"/>
    <m/>
    <x v="2"/>
    <s v="Reducir"/>
    <x v="2"/>
    <s v="Reducir"/>
  </r>
  <r>
    <x v="12"/>
    <s v="SUBDIRECCIÓN ADMINISTRATIVA Y FINANCIERA_x000a_"/>
    <x v="55"/>
    <s v="Asignación incorrecta de comunicaciones oficiales recibidas (documentos) en el momento de la radicación. "/>
    <s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
    <s v="Pérdida Reputacional"/>
    <n v="163"/>
    <x v="2"/>
    <s v="Reducir"/>
    <x v="1"/>
    <m/>
  </r>
  <r>
    <x v="12"/>
    <s v="SUBDIRECCIÓN ADMINISTRATIVA Y FINANCIERA_x000a_"/>
    <x v="56"/>
    <s v="Demoras en la respuesta a solicitudes internas de documentos en atención de los requerimientos de expedientes por parte de las dependencias"/>
    <s v="Posibilidad de pérdida reputacional derivando en acciones jurídicas en contra de la entidad debido a los vencimientos de términos debido a personal insuficiente para atender la alta demanda y la inexactitud o complejidad de la solicitud del expediente o información por parte de la dependencia"/>
    <s v="Pérdida Reputacional"/>
    <m/>
    <x v="2"/>
    <s v="Reducir"/>
    <x v="3"/>
    <s v="Reducir"/>
  </r>
  <r>
    <x v="12"/>
    <s v="SUBDIRECCIÓN ADMINISTRATIVA Y FINANCIERA_x000a_"/>
    <x v="56"/>
    <s v="Demoras en la respuesta a solicitudes internas de documentos en atención de los requerimientos de expedientes por parte de las dependencias"/>
    <s v="Posibilidad de pérdida reputacional derivando en acciones jurídicas en contra de la entidad debido a los vencimientos de términos debido a personal insuficiente para atender la alta demanda y la inexactitud o complejidad de la solicitud del expediente o información por parte de la dependencia"/>
    <s v="Pérdida Reputacional"/>
    <m/>
    <x v="2"/>
    <s v="Reducir"/>
    <x v="1"/>
    <m/>
  </r>
  <r>
    <x v="12"/>
    <s v="SUBDIRECCIÓN ADMINISTRATIVA Y FINANCIERA"/>
    <x v="57"/>
    <s v="Incumplimiento del Plan de Gestión Integral de Residuos Peligrosos (PGIRESPEL)"/>
    <s v="Posibilidad de afectación económica por sanciones legales por entes de control debido al desconocimiento en la normatividad ambiental aplicable"/>
    <s v="Afectación Económica o presupuestal"/>
    <n v="163"/>
    <x v="3"/>
    <s v="Aceptar"/>
    <x v="4"/>
    <s v="Aceptar"/>
  </r>
  <r>
    <x v="12"/>
    <s v="SUBDIRECCIÓN ADMINISTRATIVA Y FINANCIERA"/>
    <x v="57"/>
    <s v="Incumplimiento del Plan de Gestión Integral de Residuos Peligrosos (PGIRESPEL)"/>
    <s v="Posibilidad de afectación económica por sanciones legales por entes de control debido al desconocimiento en la normatividad ambiental aplicable"/>
    <s v="Afectación Económica o presupuestal"/>
    <m/>
    <x v="3"/>
    <s v="Aceptar"/>
    <x v="1"/>
    <m/>
  </r>
  <r>
    <x v="12"/>
    <s v="SUBDIRECCIÓN ADMINISTRATIVA Y FINANCIERA"/>
    <x v="58"/>
    <s v="Incumplimiento de requisitos y trámites legales ambientales en la adquisición de bienes y servicios"/>
    <s v="Posibilidad de afectación económica por sanciones legales por entes de control debido al desconocimiento e incumplimiento de la normatividad ambiental aplicable"/>
    <s v="Afectación Económica o presupuestal"/>
    <m/>
    <x v="2"/>
    <s v="Reducir"/>
    <x v="3"/>
    <s v="Reducir"/>
  </r>
  <r>
    <x v="12"/>
    <s v="SUBDIRECCIÓN ADMINISTRATIVA Y FINANCIERA"/>
    <x v="58"/>
    <s v="Incumplimiento de requisitos y trámites legales ambientales en la adquisición de bienes y servicios"/>
    <s v="Posibilidad de afectación económica por sanciones legales por entes de control debido al desconocimiento e incumplimiento de la normatividad ambiental aplicable"/>
    <s v="Afectación Económica o presupuestal"/>
    <n v="163"/>
    <x v="2"/>
    <s v="Reducir"/>
    <x v="1"/>
    <m/>
  </r>
  <r>
    <x v="12"/>
    <s v="SUBDIRECCIÓN ADMINISTRATIVA Y FINANCIERA"/>
    <x v="59"/>
    <s v="Desactualización del Sistema de Gestión Ambiental con requisitos legales ambientales"/>
    <s v="Posibilidad de afectación económica por sanciones legales por entes de control debido al desconocimiento de la normatividad ambiental y la insuficiencia de recursos físicos, financieros y de talento humanos"/>
    <s v="Afectación Económica o presupuestal"/>
    <m/>
    <x v="3"/>
    <s v="Aceptar"/>
    <x v="4"/>
    <s v="Aceptar"/>
  </r>
  <r>
    <x v="12"/>
    <s v="SUBDIRECCIÓN ADMINISTRATIVA Y FINANCIERA"/>
    <x v="59"/>
    <s v="Desactualización del Sistema de Gestión Ambiental con requisitos legales ambientales"/>
    <s v="Posibilidad de afectación económica por sanciones legales por entes de control debido al desconocimiento de la normatividad ambiental y la insuficiencia de recursos físicos, financieros y de talento humanos"/>
    <s v="Afectación Económica o presupuestal"/>
    <m/>
    <x v="3"/>
    <s v="Aceptar"/>
    <x v="1"/>
    <m/>
  </r>
  <r>
    <x v="12"/>
    <s v="SUBDIRECCIÓN ADMINISTRATIVA Y FINANCIERA"/>
    <x v="60"/>
    <s v="Disposición de residuos ordinarios sin cumplir las prácticas establecidas en la entidad"/>
    <s v="Posibilidad de afectación económica por sanciones legales por entes de control debido a la disposición incorrecta para los residuos ordinarios de acuerdo con las prácticas establecidas en la entidad"/>
    <s v="Afectación Económica o presupuestal"/>
    <n v="163"/>
    <x v="1"/>
    <s v="Reducir"/>
    <x v="2"/>
    <s v="Reducir"/>
  </r>
  <r>
    <x v="12"/>
    <s v="SUBDIRECCIÓN ADMINISTRATIVA Y FINANCIERA"/>
    <x v="60"/>
    <s v="Disposición de residuos ordinarios sin cumplir las prácticas establecidas en la entidad"/>
    <s v="Posibilidad de afectación económica por sanciones legales por entes de control debido a la disposición incorrecta para los residuos ordinarios de acuerdo con las prácticas establecidas en la entidad"/>
    <s v="Afectación Económica o presupuestal"/>
    <m/>
    <x v="1"/>
    <s v="Reducir"/>
    <x v="1"/>
    <m/>
  </r>
  <r>
    <x v="13"/>
    <s v="SUBDIRECCIÓN ADMINISTRATIVA Y FINANCIERA"/>
    <x v="61"/>
    <s v="Registro de gastos y pagos sin cumplimiento de requisitos legales"/>
    <s v="Posibilidad de afectación económica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
    <s v="Afectación Económica o presupuestal"/>
    <m/>
    <x v="0"/>
    <s v="Reducir"/>
    <x v="3"/>
    <s v="Reducir"/>
  </r>
  <r>
    <x v="13"/>
    <s v="SUBDIRECCIÓN ADMINISTRATIVA Y FINANCIERA"/>
    <x v="61"/>
    <s v="Registro de gastos y pagos sin cumplimiento de requisitos legales"/>
    <s v="Posibilidad de afectación económica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
    <s v="Afectación Económica o presupuestal"/>
    <n v="163"/>
    <x v="0"/>
    <s v="Reducir"/>
    <x v="1"/>
    <m/>
  </r>
  <r>
    <x v="13"/>
    <s v="SUBDIRECCIÓN ADMINISTRATIVA Y FINANCIERA"/>
    <x v="62"/>
    <s v="Programación del PAC que no corresponde a las necesidades reales"/>
    <s v="Posibilidad de afectación económica por sanción del Ministerio de Hacienda debido al  el envío inoportuno y/o inexacto de las solicitudes de pago a la Subdirección Administrativa y Financiera por parte de los supervisores de los contratos"/>
    <s v="Afectación Económica o presupuestal"/>
    <m/>
    <x v="0"/>
    <s v="Reducir"/>
    <x v="0"/>
    <s v="Reducir"/>
  </r>
  <r>
    <x v="13"/>
    <s v="SUBDIRECCIÓN ADMINISTRATIVA Y FINANCIERA"/>
    <x v="62"/>
    <s v="Programación del PAC que no corresponde a las necesidades reales"/>
    <s v="Posibilidad de afectación económica por sanción del Ministerio de Hacienda debido al  el envío inoportuno y/o inexacto de las solicitudes de pago a la Subdirección Administrativa y Financiera por parte de los supervisores de los contratos"/>
    <s v="Afectación Económica o presupuestal"/>
    <m/>
    <x v="0"/>
    <s v="Reducir"/>
    <x v="1"/>
    <m/>
  </r>
  <r>
    <x v="13"/>
    <s v="SUBDIRECCIÓN ADMINISTRATIVA Y FINANCIERA"/>
    <x v="63"/>
    <s v="Generacion y presentacion de declaraciones tributarias fuera de los plazos establecidos por las Entidades Administradoras de impuestos."/>
    <s v="Posibilidad de afectación economica por sanción de las unidades Administradoras de impuestos Nacionales, Municipales y Distritales debido a la presentación extemporanea de las declaraciones tributarias."/>
    <s v="Afectación Económica o presupuestal"/>
    <n v="163"/>
    <x v="2"/>
    <s v="Reducir"/>
    <x v="2"/>
    <s v="Reducir"/>
  </r>
  <r>
    <x v="13"/>
    <s v="SUBDIRECCIÓN ADMINISTRATIVA Y FINANCIERA"/>
    <x v="63"/>
    <s v="Generacion y presentacion de declaraciones tributarias fuera de los plazos establecidos por las Entidades Administradoras de impuestos."/>
    <s v="Posibilidad de afectación economica por sanción de las unidades Administradoras de impuestos Nacionales, Municipales y Distritales debido a la presentación extemporanea de las declaraciones tributarias."/>
    <s v="Afectación Económica o presupuestal"/>
    <m/>
    <x v="2"/>
    <s v="Reducir"/>
    <x v="1"/>
    <m/>
  </r>
  <r>
    <x v="13"/>
    <s v="SUBDIRECCIÓN ADMINISTRATIVA Y FINANCIERA"/>
    <x v="64"/>
    <s v="Generar Estados Financieros que no sean razonables"/>
    <s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
    <s v="Pérdida Reputacional"/>
    <n v="163"/>
    <x v="1"/>
    <s v="Reducir"/>
    <x v="2"/>
    <s v="Reducir"/>
  </r>
  <r>
    <x v="13"/>
    <s v="SUBDIRECCIÓN ADMINISTRATIVA Y FINANCIERA"/>
    <x v="64"/>
    <s v="Generar Estados Financieros que no sean razonables"/>
    <s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
    <s v="Pérdida Reputacional"/>
    <m/>
    <x v="1"/>
    <s v="Reducir"/>
    <x v="2"/>
    <s v="Reducir"/>
  </r>
  <r>
    <x v="13"/>
    <s v="SUBDIRECCIÓN ADMINISTRATIVA Y FINANCIERA"/>
    <x v="64"/>
    <s v="Generar Estados Financieros que no sean razonables"/>
    <s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
    <s v="Pérdida Reputacional"/>
    <m/>
    <x v="1"/>
    <s v="Reducir"/>
    <x v="1"/>
    <m/>
  </r>
  <r>
    <x v="13"/>
    <s v="SUBDIRECCIÓN ADMINISTRATIVA Y FINANCIERA"/>
    <x v="65"/>
    <s v="Imprecisión en el registro de la información financiera a nombre de terceros que presenten obligaciones a favor de la entidad."/>
    <s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
    <s v="Pérdida Reputacional"/>
    <n v="163"/>
    <x v="2"/>
    <s v="Reducir"/>
    <x v="2"/>
    <s v="Reducir"/>
  </r>
  <r>
    <x v="13"/>
    <s v="SUBDIRECCIÓN ADMINISTRATIVA Y FINANCIERA"/>
    <x v="65"/>
    <s v="Imprecisión en el registro de la información financiera a nombre de terceros que presenten obligaciones a favor de la entidad."/>
    <s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
    <s v="Pérdida Reputacional"/>
    <m/>
    <x v="2"/>
    <s v="Reducir"/>
    <x v="1"/>
    <m/>
  </r>
  <r>
    <x v="13"/>
    <s v="SUBDIRECCIÓN ADMINISTRATIVA Y FINANCIERA"/>
    <x v="66"/>
    <s v="Fallas en la ejecución de la reserva presupuestal constituida"/>
    <s v="Posibilidad de afectación económica por reducción en la asignación del presupuesto de la vigencia debido un mal seguimiento y control de la reserva constituida por parte de los supervisores de los contratos"/>
    <s v="Afectación Económica o presupuestal"/>
    <m/>
    <x v="1"/>
    <s v="Reducir"/>
    <x v="2"/>
    <s v="Reducir"/>
  </r>
  <r>
    <x v="13"/>
    <s v="SUBDIRECCIÓN ADMINISTRATIVA Y FINANCIERA"/>
    <x v="66"/>
    <s v="Fallas en la ejecución de la reserva presupuestal constituida"/>
    <s v="Posibilidad de afectación económica por reducción en la asignación del presupuesto de la vigencia debido un mal seguimiento y control de la reserva constituida por parte de los supervisores de los contratos"/>
    <s v="Afectación Económica o presupuestal"/>
    <n v="163"/>
    <x v="1"/>
    <s v="Reducir"/>
    <x v="2"/>
    <s v="Reducir"/>
  </r>
  <r>
    <x v="13"/>
    <s v="SUBDIRECCIÓN ADMINISTRATIVA Y FINANCIERA"/>
    <x v="66"/>
    <s v="Fallas en la ejecución de la reserva presupuestal constituida"/>
    <s v="Posibilidad de afectación económica por reducción en la asignación del presupuesto de la vigencia debido un mal seguimiento y control de la reserva constituida por parte de los supervisores de los contratos"/>
    <s v="Afectación Económica o presupuestal"/>
    <m/>
    <x v="1"/>
    <s v="Reducir"/>
    <x v="1"/>
    <m/>
  </r>
  <r>
    <x v="13"/>
    <s v="SUBDIRECCIÓN ADMINISTRATIVA Y FINANCIERA"/>
    <x v="67"/>
    <s v="Falla en la formulación del anteproyecto de presupuesto en el rubro de Funcionamiento"/>
    <s v="Posibilidad de afectación económica por la limitación en la ejecución para los  objetivos planteados en el rubro de funcionamiento del presupuesto debido a que no se cumple con una actividad de planeación de las actividades a desarrollar en una vigencia"/>
    <s v="Afectación Económica o presupuestal"/>
    <m/>
    <x v="1"/>
    <s v="Reducir"/>
    <x v="2"/>
    <s v="Reducir"/>
  </r>
  <r>
    <x v="13"/>
    <s v="SUBDIRECCIÓN ADMINISTRATIVA Y FINANCIERA"/>
    <x v="67"/>
    <s v="Falla en la formulación del anteproyecto de presupuesto en el rubro de Funcionamiento"/>
    <s v="Posibilidad de afectación económica por la limitación en la ejecución para los  objetivos planteados en el rubro de funcionamiento del presupuesto debido a que no se cumple con una actividad de planeación de las actividades a desarrollar en una vigencia"/>
    <s v="Afectación Económica o presupuestal"/>
    <n v="163"/>
    <x v="1"/>
    <s v="Reducir"/>
    <x v="1"/>
    <m/>
  </r>
  <r>
    <x v="13"/>
    <s v="SUBDIRECCIÓN ADMINISTRATIVA Y FINANCIERA"/>
    <x v="68"/>
    <s v="Falla en el registro de un Compromiso Presupuestal"/>
    <s v="Posibilidad de afectación económica en sanciones disciplinarias y hallazgos en los entes de control por una mala interpretación de las solicitudes"/>
    <s v="Afectación Económica o presupuestal"/>
    <m/>
    <x v="1"/>
    <s v="Reducir"/>
    <x v="2"/>
    <s v="Reducir"/>
  </r>
  <r>
    <x v="13"/>
    <s v="SUBDIRECCIÓN ADMINISTRATIVA Y FINANCIERA"/>
    <x v="68"/>
    <s v="Falla en el registro de un Compromiso Presupuestal"/>
    <s v="Posibilidad de afectación económica en sanciones disciplinarias y hallazgos en los entes de control por una mala interpretación de las solicitudes"/>
    <s v="Afectación Económica o presupuestal"/>
    <m/>
    <x v="1"/>
    <s v="Reducir"/>
    <x v="1"/>
    <m/>
  </r>
  <r>
    <x v="14"/>
    <s v="OFICINA DE PLANEACIÓN"/>
    <x v="69"/>
    <s v="Incumplimiento y no conformidad de reportes e informes de avance de planes de acción y proyectos de inversión "/>
    <s v="Posibilidad de pérdida reputacional en la imagen institucional debido a la omisión de la tarea referente al reporte de ejecución presupuestal y físico de proyectos de inversión, del procedimiento SEYM-P-006 SEGUIMIENTO A LA EJECUCIÓN PRESUPUESTAL Y DE METAS"/>
    <s v="Pérdida Reputacional"/>
    <n v="163"/>
    <x v="1"/>
    <s v="Reducir"/>
    <x v="2"/>
    <s v="Reducir"/>
  </r>
  <r>
    <x v="14"/>
    <s v="OFICINA DE PLANEACIÓN"/>
    <x v="69"/>
    <s v="Incumplimiento y no conformidad de reportes e informes de avance de planes de acción y proyectos de inversión "/>
    <s v="Posibilidad de pérdida reputacional en la imagen institucional debido a la omisión de la tarea referente al reporte de ejecución presupuestal y físico de proyectos de inversión, del procedimiento SEYM-P-006 SEGUIMIENTO A LA EJECUCIÓN PRESUPUESTAL Y DE METAS"/>
    <s v="Pérdida Reputacional"/>
    <m/>
    <x v="1"/>
    <s v="Reducir"/>
    <x v="1"/>
    <m/>
  </r>
  <r>
    <x v="14"/>
    <s v="OFICINA DE PLANEACIÓN"/>
    <x v="70"/>
    <s v="Liberación de productos no conformes con los requisitos"/>
    <s v="Posibilidad de pérdida reputacional en la imagen institucional por el desconocimiento de cambios normativos, requisitos y/o lineamientos para el desarrollo de productos y/o salidas"/>
    <s v="Pérdida Reputacional"/>
    <m/>
    <x v="0"/>
    <s v="Reducir"/>
    <x v="0"/>
    <s v="Reducir"/>
  </r>
  <r>
    <x v="14"/>
    <s v="OFICINA DE PLANEACIÓN"/>
    <x v="70"/>
    <s v="Liberación de productos no conformes con los requisitos"/>
    <s v="Posibilidad de pérdida reputacional en la imagen institucional por el desconocimiento de cambios normativos, requisitos y/o lineamientos para el desarrollo de productos y/o salidas"/>
    <s v="Pérdida Reputacional"/>
    <n v="163"/>
    <x v="0"/>
    <s v="Reducir"/>
    <x v="1"/>
    <m/>
  </r>
  <r>
    <x v="14"/>
    <s v="OFICINA DE PLANEACIÓN"/>
    <x v="71"/>
    <s v="Incumplimiento en la ejecución de los planes y proyectos Institucionales"/>
    <s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
    <s v="Pérdida Reputacional"/>
    <m/>
    <x v="1"/>
    <s v="Reducir"/>
    <x v="2"/>
    <s v="Reducir"/>
  </r>
  <r>
    <x v="14"/>
    <s v="OFICINA DE PLANEACIÓN"/>
    <x v="71"/>
    <s v="Incumplimiento en la ejecución de los planes y proyectos Institucionales"/>
    <s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
    <s v="Pérdida Reputacional"/>
    <m/>
    <x v="1"/>
    <s v="Reducir"/>
    <x v="1"/>
    <m/>
  </r>
  <r>
    <x v="14"/>
    <s v="OFICINA DE CONTROL INTERNO"/>
    <x v="72"/>
    <s v="Incumplimiento del Plan Anual de Auditoría Interna"/>
    <s v="Posibilidad de pérdida reputacional en la credibilidad y confianza de las partes interesadas y organismos de control por falta de competencias y capacitaciones al personal de la entidad con respecto al trabajo en esta"/>
    <s v="Pérdida Reputacional"/>
    <n v="163"/>
    <x v="1"/>
    <s v="Reducir"/>
    <x v="2"/>
    <s v="Reducir"/>
  </r>
  <r>
    <x v="14"/>
    <s v="OFICINA DE CONTROL INTERNO"/>
    <x v="72"/>
    <s v="Incumplimiento del Plan Anual de Auditoría Interna"/>
    <s v="Posibilidad de pérdida reputacional en la credibilidad y confianza de las partes interesadas y organismos de control por falta de competencias y capacitaciones al personal de la entidad con respecto al trabajo en esta"/>
    <s v="Pérdida Reputacional"/>
    <m/>
    <x v="1"/>
    <s v="Reducir"/>
    <x v="2"/>
    <s v="Reducir"/>
  </r>
  <r>
    <x v="14"/>
    <s v="OFICINA DE CONTROL INTERNO"/>
    <x v="72"/>
    <s v="Incumplimiento del Plan Anual de Auditoría Interna"/>
    <s v="Posibilidad de pérdida reputacional en la credibilidad y confianza de las partes interesadas y organismos de control por falta de competencias y capacitaciones al personal de la entidad con respecto al trabajo en esta"/>
    <s v="Pérdida Reputacional"/>
    <m/>
    <x v="1"/>
    <s v="Reducir"/>
    <x v="2"/>
    <s v="Reducir"/>
  </r>
  <r>
    <x v="14"/>
    <s v="OFICINA DE CONTROL INTERNO"/>
    <x v="72"/>
    <s v="Incumplimiento del Plan Anual de Auditoría Interna"/>
    <s v="Posibilidad de pérdida reputacional en la credibilidad y confianza de las partes interesadas y organismos de control por falta de competencias y capacitaciones al personal de la entidad con respecto al trabajo en esta"/>
    <s v="Pérdida Reputacional"/>
    <n v="163"/>
    <x v="1"/>
    <s v="Reducir"/>
    <x v="1"/>
    <m/>
  </r>
  <r>
    <x v="14"/>
    <s v="OFICINA DE CONTROL INTERNO"/>
    <x v="73"/>
    <s v="Incumplimiento en la ejecución del cronograma de monitoreo de los planes de mejoramiento"/>
    <s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
    <s v="Pérdida Reputacional"/>
    <m/>
    <x v="0"/>
    <s v="Reducir"/>
    <x v="3"/>
    <s v="Reducir"/>
  </r>
  <r>
    <x v="14"/>
    <s v="OFICINA DE CONTROL INTERNO"/>
    <x v="73"/>
    <s v="Incumplimiento en la ejecución del cronograma de monitoreo de los planes de mejoramiento"/>
    <s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
    <s v="Pérdida Reputacional"/>
    <m/>
    <x v="0"/>
    <s v="Reducir"/>
    <x v="1"/>
    <m/>
  </r>
  <r>
    <x v="14"/>
    <s v="OFICINA DE CONTROL INTERNO"/>
    <x v="73"/>
    <s v="Incumplimiento en la ejecución del cronograma de monitoreo de los planes de mejoramiento"/>
    <s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
    <s v="Pérdida Reputacional"/>
    <n v="163"/>
    <x v="0"/>
    <s v="Reducir"/>
    <x v="1"/>
    <m/>
  </r>
</pivotCacheRecords>
</file>

<file path=xl/pivotCache/pivotCacheRecords7.xml><?xml version="1.0" encoding="utf-8"?>
<pivotCacheRecords xmlns="http://schemas.openxmlformats.org/spreadsheetml/2006/main" xmlns:r="http://schemas.openxmlformats.org/officeDocument/2006/relationships" count="71">
  <r>
    <x v="0"/>
    <s v="Establecer los lineamientos estratégicos y el esquema de operación de la Agencia Nacional de Tierras, asegurando la disponibilidad de los recursos necesarios para su aplicación"/>
    <s v="Desde la comprensión del contexto interno y externo, hasta la formulación de Planes, programas y proyectos relacionados con el cumplimiento de las funciones de la entidad"/>
    <s v="PLANEACIÓN ESTRATÉGICA INSTITUCIONAL"/>
    <s v="OFICINA DE PLANEACIÓN"/>
    <s v="R 1"/>
    <s v="Aprobar planes no pertinentes a la entidad"/>
    <s v="Afectación Económica o presupuestal"/>
    <s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
    <x v="0"/>
  </r>
  <r>
    <x v="0"/>
    <s v="Establecer los lineamientos estratégicos y el esquema de operación de la Agencia Nacional de Tierras, asegurando la disponibilidad de los recursos necesarios para su aplicación"/>
    <s v="Desde la comprensión del contexto interno y externo, hasta la formulación de Planes, programas y proyectos relacionados con el cumplimiento de las funciones de la entidad"/>
    <s v="FORMULACIÓN DE PROYECTOS DE INVERSIÓN"/>
    <s v="OFICINA DE PLANEACIÓN"/>
    <s v="R 2"/>
    <s v="Inscribir proyectos de inversión no adecuados a las necesidades de la entidad"/>
    <s v="Afectación Económica o presupuestal"/>
    <s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
    <x v="1"/>
  </r>
  <r>
    <x v="0"/>
    <s v="Establecer los lineamientos estratégicos y el esquema de operación de la Agencia Nacional de Tierras, asegurando la disponibilidad de los recursos necesarios para su aplicación"/>
    <s v="Desde la comprensión del contexto interno y externo, hasta la formulación de Planes, programas y proyectos relacionados con el cumplimiento de las funciones de la entidad"/>
    <s v="FORMULACIÓN DEL PLAN DE ACCIÓN ANUAL"/>
    <s v="OFICINA DE PLANEACIÓN"/>
    <s v="R 3"/>
    <s v="Planeación inoportuna de cada vigencia"/>
    <s v="Pérdida Reputacional"/>
    <s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
    <x v="1"/>
  </r>
  <r>
    <x v="0"/>
    <s v="Establecer los lineamientos estratégicos y el esquema de operación de la Agencia Nacional de Tierras, asegurando la disponibilidad de los recursos necesarios para su aplicación"/>
    <s v="Desde la comprensión del contexto interno y externo, hasta la formulación de Planes, programas y proyectos relacionados con el cumplimiento de las funciones de la entidad"/>
    <s v="ADMINISTRACIÓN DE INDICADORES"/>
    <s v="OFICINA DE PLANEACIÓN"/>
    <s v="R 4"/>
    <s v="Reporte de información no pertinente a las necesidades de la Dirección General"/>
    <s v="Pérdida Reputacional"/>
    <s v="Posibilidad de pérdida reputacional en la imagen institucional debido al desconocimiento de las dependencias en la metodología, roles, responsabilidades y los criterios explícitos para reporte de indicadores, y además tener los Sistemas de información no unificados"/>
    <x v="1"/>
  </r>
  <r>
    <x v="0"/>
    <s v="Establecer los lineamientos estratégicos y el esquema de operación de la Agencia Nacional de Tierras, asegurando la disponibilidad de los recursos necesarios para su aplicación"/>
    <s v="Desde la comprensión del contexto interno y externo, hasta la formulación de Planes, programas y proyectos relacionados con el cumplimiento de las funciones de la entidad"/>
    <s v="GESTIÓN DE RIESGOS Y OPORTUNIDADES_x000a__x000a_PLANEACIÓN DE PROCESOS"/>
    <s v="OFICINA DE PLANEACIÓN"/>
    <s v="R 5"/>
    <s v="Planeación y gestión de procesos con inadecuada valoración de riesgos y oportunidades"/>
    <s v="Pérdida Reputacional"/>
    <s v="Posibilidad de pérdida reputacional en la imagen institucional por la inadecuada identificación y control de riesgos que afectan los procesos de la entidad"/>
    <x v="1"/>
  </r>
  <r>
    <x v="1"/>
    <s v="Establecer lineamientos para la comunicación y coordinación intra e interinstitucional, que proporcione a los grupos de interés información veraz, objetiva y oportuna de la misión, s y gestión de la Agencia Nacional de Tierras"/>
    <s v="Desde la formulación de lineamientos de comunicación interna y externa, hasta la articulación con los grupos de interés y organismos de control"/>
    <s v="GESTIÓN DE LA COMUNICACIÓN INTERNA Y EXTERNA. "/>
    <s v="DIRECCIÓN GENERAL (EQUIPO DE COMUNICACIONES)"/>
    <s v="R 6"/>
    <s v="Dar información imprecisa o errónea a la ciudadanía a través de cualquier medio de comunicación por parte de  personas autorizadas y NO autorizadas"/>
    <s v="Pérdida Reputacional"/>
    <s v="Posibilidad de pérdida reputacional en la credibilidad y mala imagen institucional por deficiencia en la información interna y externa de la entidad"/>
    <x v="2"/>
  </r>
  <r>
    <x v="1"/>
    <s v="Establecer lineamientos para la comunicación y coordinación intra e interinstitucional, que proporcione a los grupos de interés información veraz, objetiva y oportuna de la misión, s y gestión de la Agencia Nacional de Tierras"/>
    <s v="Desde la formulación de lineamientos de comunicación interna y externa, hasta la articulación con los grupos de interés y organismos de control"/>
    <s v="GESTIÓN DE LA COMUNICACIÓN INTERNA Y EXTERNA. "/>
    <s v="DIRECCIÓN GENERAL (EQUIPO DE COMUNICACIONES)"/>
    <s v="R 7"/>
    <s v="Inadecuada utilización de la imagen institucional"/>
    <s v="Pérdida Reputacional"/>
    <s v="Posibilidad de pérdida reputacional en la imagen institucional por el manejo inadecuado de la imagen institucional (símbolos, nombre, colores, manual de imagen, entre otros)"/>
    <x v="2"/>
  </r>
  <r>
    <x v="1"/>
    <s v="Los canales de comunicación no son efectivos_x000a__x000a_La población campesina y de los grupos étnicos no tiene acceso a la información de la agencia por medios electrónicos"/>
    <s v="Desde la formulación de lineamientos de comunicación interna y externa, hasta la articulación con los grupos de interés y organismos de control"/>
    <s v="GESTIÓN DE LA COMUNICACIÓN INTERNA Y EXTERNA. "/>
    <s v="DIRECCIÓN GENERAL (EQUIPO DE COMUNICACIONES)"/>
    <s v="R 8"/>
    <s v="Información de la ANT no llega al público objetivo"/>
    <s v="Pérdida Reputacional"/>
    <s v="Posibilidad de pérdida reputacional en la imagen institucional en los grupo de interés por que los canales de comunicación no son efectivos y su es limitado"/>
    <x v="2"/>
  </r>
  <r>
    <x v="1"/>
    <s v="Establecer lineamientos para la comunicación y coordinación intra e interinstitucional, que proporcione a los grupos de interés información veraz, objetiva y oportuna de la misión, s y gestión de la Agencia Nacional de Tierras"/>
    <s v="Desde la formulación de lineamientos de comunicación interna y externa, hasta la articulación con los grupos de interés y organismos de control"/>
    <s v="GESTIÓN PARA LA TRANSPARENCIA"/>
    <s v="OFICINA DEL INSPECTOR DE LA GESTIÓN DE TIERRAS"/>
    <s v="R 9"/>
    <s v="Omitir la gestión y/o respuesta  a las denuncias por posibles hechos de corrupción"/>
    <s v="Pérdida Reputacional"/>
    <s v="Posibilidad de pérdida reputacional en la imagen institucional por el desconocimiento en el registro, gestión y tramite de denuncias"/>
    <x v="3"/>
  </r>
  <r>
    <x v="2"/>
    <s v="Definir e implementar políticas, lineamientos, modelos y estándares de gestión, manejo, control y análisis de la Información, asegurando su confiabilidad y alineación de los s estratégicos de TI con los s estratégicos institucionales y sectoriales para el logro del ordenamiento social de la propiedad rural"/>
    <s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
    <s v="CONTROL DE LA INFORMACIÓN DOCUMENTADA"/>
    <s v="OFICINA DE PLANEACIÓN"/>
    <s v="R 10"/>
    <s v="Aprobación y publicación de información documentada no pertinente a los Procesos de la entidad"/>
    <s v="Pérdida Reputacional"/>
    <s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
    <x v="1"/>
  </r>
  <r>
    <x v="2"/>
    <s v="Definir e implementar políticas, lineamientos, modelos y estándares de gestión, manejo, control y análisis de la Información, asegurando su confiabilidad y alineación de los s estratégicos de TI con los s estratégicos institucionales y sectoriales para el logro del ordenamiento social de la propiedad rural"/>
    <s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
    <s v="GESTIÓN DEL CONOCIMIENTO"/>
    <s v="DIRECCIÓN GENERAL / GESTIÓN DEL CONOCIMIENTO"/>
    <s v="R 11"/>
    <s v="Fuga parcial o completa del conocimiento tácito o explicito de la Entidad"/>
    <s v="Pérdida Reputacional"/>
    <s v="Posibilidad de pérdida reputacional en la desaparición del conocimiento organizacional por falta de mecanismos que permitan retener el conocimiento tácito y explícito tanto individual como grupal u organizacional"/>
    <x v="0"/>
  </r>
  <r>
    <x v="2"/>
    <s v="Definir e implementar políticas, lineamientos, modelos y estándares de gestión, manejo, control y análisis de la Información, asegurando su confiabilidad y alineación de los s estratégicos de TI con los s estratégicos institucionales y sectoriales para el logro del ordenamiento social de la propiedad rural"/>
    <s v="Desde el entendimiento estratégico (planes de acción GEL e Institucional PETI),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
    <s v="ESTRATEGIA DE TIC"/>
    <s v="SUBDIRECCIÓN DE SISTEMAS DE INFORMACIÓN DE TIERRAS"/>
    <s v="R 12"/>
    <s v="Incumplimiento en la implementación del PETI"/>
    <s v="Afectación Económica o presupuestal"/>
    <s v="Posibilidad de afectación económica en los costos de la ejecución de las actividades de la política de gobierno digital y arquitectura de TI  de la entidad por una ejecución inadecuada debido a inconsistencias presupuestales en la planeación de los proyectos PETI"/>
    <x v="0"/>
  </r>
  <r>
    <x v="2"/>
    <s v="Definir e implementar políticas, lineamientos, modelos y estándares de gestión, manejo, control y análisis de la Información, asegurando su confiabilidad y alineación de los s estratégicos de TI con los s estratégicos institucionales y sectoriales para el logro del ordenamiento social de la propiedad rural"/>
    <s v="Desde el entendimiento estratégico (planes de acción GEL e Institucional PETI),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
    <s v="ARQUITECTURA DE TI"/>
    <s v="SUBDIRECCIÓN DE SISTEMAS DE INFORMACIÓN DE TIERRAS"/>
    <s v="R 13"/>
    <s v="Definición y evolución de la arquitectura empresarial de TI que no responda a las necesidades de la entidad"/>
    <s v="Pérdida Reputacional"/>
    <s v="Posibilidad de pérdida reputacional en la imagen institucional para los usuarios dado el incumplimiento en la misión y visión, afectando la prestación de los servicios debido a un diagnóstico equivocado e incompleto de las necesidades de la entidad y su entorno"/>
    <x v="0"/>
  </r>
  <r>
    <x v="2"/>
    <s v="Definir e implementar políticas, lineamientos, modelos y estándares de gestión, manejo, control y análisis de la Información, asegurando su confiabilidad y alineación de los s estratégicos de TI con los s estratégicos institucionales y sectoriales para el logro del ordenamiento social de la propiedad rural"/>
    <s v="Desde el entendimiento estratégico (planes de acción GEL e Institucional PETI),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
    <s v="GOBIERNO DE TIC"/>
    <s v="SUBDIRECCIÓN DE SISTEMAS DE INFORMACIÓN DE TIERRAS"/>
    <s v="R 14"/>
    <s v="Incumplimiento en la implementación del Modelo de Seguridad y Privacidad  de la información de la estrategia de Gobierno Digital"/>
    <s v="Pérdida Reputacional"/>
    <s v="Posibilidad de pérdida reputacional en la imagen institucional debido a la inadecuada priorización de las tareas necesarias para planificar e implementar el componente de seguridad digital de la estrategia de gobierno digital"/>
    <x v="0"/>
  </r>
  <r>
    <x v="3"/>
    <s v="Asegurar la atención al ciudadano, mediante los modelos de atención por oferta, demanda y descongestión, que permita detectar las necesidades de ordenamiento social de la propiedad rural"/>
    <s v="Inicia con la recepción del rezago documental y finaliza con la identificación y respuesta de las Peticiones, Quejas, Reclamos, Denuncias y Felicitaciones que recibe la Agencia Nacional de Tierras"/>
    <s v="PROGRAMACIÓN DE MUNICIPIOS A INTERVENIR MEDIANTE EL MODELO DE OFERTA."/>
    <s v="DIRECCIÓN DE GESTIÓN DEL ORDENAMIENTO SOCIAL DE LA PROPIEDAD"/>
    <s v="R 15"/>
    <s v="Programar municipios que posteriormente presenten limitantes para su intervención"/>
    <s v="Afectación Económica o presupuestal"/>
    <s v="Posibilidad de afectación económica en los sobrecostos de la operación debido a las Inconsistencias de la información considerada para la programación de los municipios frente a la situación real del territorio"/>
    <x v="3"/>
  </r>
  <r>
    <x v="3"/>
    <s v="Asegurar la atención al ciudadano, mediante los modelos de atención por oferta, demanda y descongestión, que permita detectar las necesidades de ordenamiento social de la propiedad rural"/>
    <s v="Inicia con la recepción del rezago documental y finaliza con la identificación y respuesta de las Peticiones, Quejas, Reclamos, Denuncias y Felicitaciones que recibe la Agencia Nacional de Tierras"/>
    <s v="GESTIONAR LAS PETICIONES QUEJAS, SUGERENCIAS, RECLAMOS, DENUNCIAS Y FELICITACIONES"/>
    <s v="SECRETARÍA GENERAL"/>
    <s v="R 16"/>
    <s v="Respuesta inoportuna a las PQRSD"/>
    <s v="Pérdida Reputacional"/>
    <s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
    <x v="4"/>
  </r>
  <r>
    <x v="4"/>
    <s v="Determinar las acciones necesarias a cargo de la Entidad para consolidar el Ordenamiento Social de la Propiedad Rural considerando los modelos de atención por oferta, demanda y descongestión"/>
    <s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
    <s v="REGISTRO DE SUJETOS DE ORDENAMIENTO - RESO"/>
    <s v="SUBDIRECCIÓN DE SISTEMAS DE INFORMACIÓN DE TIERRAS"/>
    <s v="R 17"/>
    <s v="Expedir Acto administrativo que resuelve solicitud de inclusión en el RESO, sin la completitud del análisis dentro del proceso de valoración para determinar el cumplimiento de requisitos mínimos (omisión de validaciones en bases de datos/soportes documentales) "/>
    <s v="Pérdida Reputacional"/>
    <s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
    <x v="3"/>
  </r>
  <r>
    <x v="4"/>
    <s v="Determinar las acciones necesarias a cargo de la Entidad para consolidar el Ordenamiento Social de la Propiedad Rural considerando los modelos de atención por oferta, demanda y descongestión"/>
    <s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
    <s v="FORMULACIÓN DE PLANES DE ORDENAMIENTO SOCIAL DE LA PROPIEDAD RURAL – POSPR_x000a__x000a_IMPLEMENTACIÓN DE LOS PLANES DE ORDENAMIENTO SOCIAL DE LA PROPIEDAD RURAL - POSPR"/>
    <s v="SUBDIRECCIÓN DE PLANEACIÓN OPERATIVA"/>
    <s v="R 18"/>
    <s v="Incumplimiento en la formulación e implementación de los POSPR en los municipios programados por razones técnicas y operativas"/>
    <s v="Afectación Económica o presupuestal"/>
    <s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
    <x v="3"/>
  </r>
  <r>
    <x v="4"/>
    <s v="Determinar las acciones necesarias a cargo de la Entidad para consolidar el Ordenamiento Social de la Propiedad Rural considerando los modelos de atención por oferta, demanda y descongestión"/>
    <s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
    <s v="FORMULACIÓN DE PLANES DE ORDENAMIENTO SOCIAL DE LA PROPIEDAD RURAL – POSPR_x000a__x000a_IMPLEMENTACIÓN DE LOS PLANES DE ORDENAMIENTO SOCIAL DE LA PROPIEDAD RURAL - POSPR"/>
    <s v="SUBDIRECCIÓN DE PLANEACIÓN OPERATIVA"/>
    <s v="R 19"/>
    <s v="Retrasos o suspensión en la formulación e implementación de POSPR en los municipios programados por condiciones de seguridad adversas a la operación"/>
    <s v="Afectación Económica o presupuestal"/>
    <s v="Posibilidad de afectación económica en sobrecostos de operación debido a las situaciones de orden público sobrevinientes, que impidan desarrollar las actividades operativas en la formulación e implementación de POSPR en los municipios programados"/>
    <x v="3"/>
  </r>
  <r>
    <x v="4"/>
    <s v="Determinar las acciones necesarias a cargo de la Entidad para consolidar el Ordenamiento Social de la Propiedad Rural considerando los modelos de atención por oferta, demanda y descongestión"/>
    <s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
    <s v="MONITOREO Y SEGUIMIENTO A LA FORMULACIÓN E IMPLEMENTACIÓN DE LOS PLANES DE ORDENAMIENTO SOCIAL DE LA PROPIEDAD RURAL"/>
    <s v="SUBDIRECCIÓN DE PLANEACIÓN OPERATIVA"/>
    <s v="R 20"/>
    <s v="Incumplimientos por parte de los socios estratégicos y/u operadores de catastro en la entrega de insumos / productos requeridos para la formulación e implementación de POSPR, en el marco de los convenios celebrados"/>
    <s v="Afectación Económica o presupuestal"/>
    <s v="Posibilidad de afectación económica por multa y sanción del ente regulador debido al inadecuado seguimiento a la ejecución en las actividades desarrolladas por socios estratégicos y/u operadores de catastro en la formulación e implementación de POSPR"/>
    <x v="3"/>
  </r>
  <r>
    <x v="5"/>
    <s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
    <s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_x000a_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
    <s v="DESLINDE DE TIERRAS._x000a_CLARIFICACIÓN DE LA PROPIEDAD._x000a_EXTINCIÓN DEL DERECHO DE DOMINIO._x000a_RECUPERACIÓN DE BALDÍOS._x000a_REVERSIÓN DE BALDÍOS ADJUDICADOS._x000a_FORMALIZACIÓN DE PREDIOS PRIVADOS."/>
    <s v="DIRECCIÓN DE GESTIÓN JURÍDICA DE TIERRAS"/>
    <s v="R 21"/>
    <s v="Tomar decisiones incorrectas en los procesos agrarios y la formalización de la propiedad privada rural (zonas no focalizadas)"/>
    <s v="Pérdida Reputacional"/>
    <s v="Posibilidad de pérdida reputacional en la credibilidad institucional por la decisión generada erradamente en el acto administrativo para las zonas no focalizadas"/>
    <x v="3"/>
  </r>
  <r>
    <x v="5"/>
    <s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
    <s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_x000a_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
    <s v="DESLINDE DE TIERRAS._x000a_CLARIFICACIÓN DE LA PROPIEDAD._x000a_EXTINCIÓN DEL DERECHO DE DOMINIO._x000a_RECUPERACIÓN DE BALDÍOS._x000a_REVERSIÓN DE BALDÍOS ADJUDICADOS._x000a_FORMALIZACIÓN DE PREDIOS PRIVADOS."/>
    <s v="DIRECCIÓN DE GESTIÓN JURÍDICA DE TIERRAS"/>
    <s v="R 22"/>
    <s v="Tomar decisiones incorrectas en los procesos agrarios y la formalización de la propiedad privada rural (zonas focalizadas)"/>
    <s v="Pérdida Reputacional"/>
    <s v="Posibilidad de pérdida reputacional en la credibilidad institucional por la decisión generada erradamente en el acto administrativo para las zonas focalizadas y formalización de la propiedad privada rural"/>
    <x v="3"/>
  </r>
  <r>
    <x v="5"/>
    <s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
    <s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_x000a_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
    <s v="DESLINDE DE TIERRAS._x000a_CLARIFICACIÓN DE LA PROPIEDAD._x000a_EXTINCIÓN DEL DERECHO DE DOMINIO._x000a_RECUPERACIÓN DE BALDÍOS._x000a_REVERSIÓN DE BALDÍOS ADJUDICADOS._x000a_FORMALIZACIÓN DE PREDIOS PRIVADOS."/>
    <s v="DIRECCIÓN DE GESTIÓN JURÍDICA DE TIERRAS"/>
    <s v="R 23"/>
    <s v="Incumplimiento de términos para dar respuesta a las nuevas solicitudes de recursos, de decisiones finales de procesos agrarios y formalización de la propiedad privada rural"/>
    <s v="Pérdida Reputacional"/>
    <s v="Posibilidad de pérdida reputacional en la credibilidad institucional por el incumpliendo de los términos para resolver un recurso"/>
    <x v="4"/>
  </r>
  <r>
    <x v="5"/>
    <s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
    <s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_x000a_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
    <s v="DESLINDE DE TIERRAS._x000a_CLARIFICACIÓN DE LA PROPIEDAD._x000a_EXTINCIÓN DEL DERECHO DE DOMINIO._x000a_RECUPERACIÓN DE BALDÍOS._x000a_REVERSIÓN DE BALDÍOS ADJUDICADOS._x000a_FORMALIZACIÓN DE PREDIOS PRIVADOS."/>
    <s v="DIRECCIÓN DE GESTIÓN JURÍDICA DE TIERRAS"/>
    <s v="R 24"/>
    <s v="Realizar el reparto de una solicitud a dos o más, diferentes dependencias"/>
    <s v="Pérdida Reputacional"/>
    <s v="Posibilidad de pérdida reputacional en la credibilidad institucional por falta de bases de datos unificadas y estandarizadas como única matriz de control y seguimiento a respuestas"/>
    <x v="3"/>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 "/>
    <s v="GESTIÓN DE INICIATIVAS COMUNITARIAS CON ENFOQUE DIFERENCIAL ÉTNICO"/>
    <s v="EQUIPO INICIATIVAS COMUNITARIAS DAE"/>
    <s v="R 25"/>
    <s v="Incumplimiento por parte de los proveedores de servicios e insumos de las Iniciativas Cofinanciadas"/>
    <s v="Afectación Económica o presupuestal"/>
    <s v="Posibilidad de afectación económica  presentando incrementos en los costos por la suspensión de la iniciativa cofinanciada debido a la falta de verificación de la capacidad operativa de los proveedores en la región"/>
    <x v="3"/>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 "/>
    <s v="ADQUISICIÓN DE PREDIOS"/>
    <s v="EQUIPO DE ADQUISICIONES DE PREDIOS Y/O MEJORAS DAE"/>
    <s v="R 26"/>
    <s v="Interrupción del proceso de compra directa de un predio y/o mejora"/>
    <s v="Afectación Económica o presupuestal"/>
    <s v="Posibilidad de afectación económica  en los incrementos de los costos por el desarrollo del procedimiento y/o el cumplimiento a Fallos judiciales debido a falta de articulación entre los diversos actores que inciden en el procedimiento de compra directa de un predio y/o mejora"/>
    <x v="3"/>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 "/>
    <s v="ADQUISICIÓN DE PREDIOS_x000a__x000a_CONSTITUCIÓN, AMPLIACIÓN, SANEAMIENTO O RESTRUCTURACIÓN DE RESGUARDOS INDÍGENAS_x000a__x000a_TITULACIÓN COLECTIVA A COMUNIDADES NEGRAS"/>
    <s v="EQUIPO SISTEMAS DE INFORMACIÓN DAE"/>
    <s v="R 27"/>
    <s v="Falta de unificación en la información reportada"/>
    <s v="Pérdida Reputacional"/>
    <s v="Posibilidad de Pérdida Reputacional por reporte de información imprecisa y variada debido a las diferentes archivos de datos para almacenamiento de la información y las distintas fuentes finales para el envío de la información"/>
    <x v="3"/>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 "/>
    <s v="CONSTITUCIÓN, AMPLIACIÓN, SANEAMIENTO O RESTRUCTURACIÓN DE RESGUARDOS INDÍGENAS_x000a__x000a_TITULACIÓN COLECTIVA A COMUNIDADES NEGRAS"/>
    <s v="EQUIPO SISTEMAS DE INFORMACIÓN DAE"/>
    <s v="R 28"/>
    <s v="Demora en la revisión de las diferentes peticiones presentadas por las comunidades étnicas a cargo de la DAE"/>
    <s v="Pérdida Reputacional"/>
    <s v="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étnicas cargo de la DAE_x000a_"/>
    <x v="3"/>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
    <s v="ADQUISICIÓN DE PREDIOS"/>
    <s v="DIRECCIÓN DE ACCESO A TIERRAS"/>
    <s v="R 29"/>
    <s v="Incumplimiento  de adquisición de predios en el marco de Políticas del Gobierno"/>
    <s v="Pérdida Reputacional"/>
    <s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
    <x v="0"/>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
    <s v="ASIGNACIÓN DE SUBSIDIO INTEGRAL DE REFORMA AGRARIA  SIRA"/>
    <s v="SUBDIRECCIÓN DE ACCESO A TIERRAS EN ZONAS FOCALIZADAS"/>
    <s v="R 30"/>
    <s v="Materializar un subsidio que no cumpla con los requisitos establecidos"/>
    <s v="Afectación Económica o presupuestal"/>
    <s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
    <x v="3"/>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
    <s v="ADJUDICACIÓN DE BALDÍOS"/>
    <s v="SUBDIRECCIÓN DE ACCESO A TIERRAS EN ZONAS FOCALIZADAS"/>
    <s v="R 31"/>
    <s v="Adjudicación de baldíos a persona natural, sin el cumplimiento de requisitos jurídicos, agronómicos y catastrales en los municipios focalizados"/>
    <s v="Pérdida Reputacional"/>
    <s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
    <x v="3"/>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
    <s v="ADJUDICACIÓN DE BALDÍOS"/>
    <s v="SUBDIRECCIÓN DE ACCESO A TIERRAS POR DEMANDA Y DESCONGESTIÓN"/>
    <s v="R 32"/>
    <s v="Demoras en ejecutar las etapas propias del procedimiento por causas internas de revocatoria de predios no focalizados "/>
    <s v="Pérdida Reputacional"/>
    <s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
    <x v="3"/>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
    <s v="ADJUDICACIÓN DE BALDÍOS"/>
    <s v="SUBDIRECCIÓN DE ACCESO A TIERRAS EN ZONAS FOCALIZADAS"/>
    <s v="R 33"/>
    <s v="Demoras en ejecutar las etapas propias del procedimiento por causas internas de revocatoria de predios focalizados "/>
    <s v="Pérdida Reputacional"/>
    <s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
    <x v="3"/>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
    <s v="ADJUDICACIÓN DE BIENES FISCALES PATRIMONIALES_x000a__x000a_ASIGNACIÓN DE SUBSIDIO INTEGRAL DE REFORMA AGRARIA SIRA_x000a__x000a_ADQUISICIÓN DE PREDIOS"/>
    <s v="DIRECCIÓN DE ACCESO A TIERRAS"/>
    <s v="R 34"/>
    <s v="Redireccionamiento equivocado de las solicitudes que ingresan a la DAT"/>
    <s v="Pérdida Reputacional"/>
    <s v="Posibilidad de pérdida reputacional en la imagen institucional secundario a peticiones, quejas y/o reclamos de la comunidad y por in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
    <x v="3"/>
  </r>
  <r>
    <x v="7"/>
    <s v="Adelantar las diferentes acciones necesarias para la administración de los bienes fiscales patrimoniales de la Agencia y las tierras baldías de la Nación, conforme a la vocación productiva y uso del suelo, promoviendo las condiciones socioeconómicas y ambientales del territorio"/>
    <s v="Inicia con la información recibida por los diferentes modelos de atención e informes de seguimiento de las distintas adjudicaciones realizadas y finaliza con la administración del Fondo Nacional Agrario y baldíos, realización de mecanismos de administración, constitución y delimitación de zonas de reservas, protección de territorios encestarles de comunidades indígenas, revocatoria del acto de adjudicación y limitaciones a la propiedad"/>
    <s v="ADMINISTRACIÓN DE BALDÍOS_x000a__x000a_ADMINISTRACIÓN DEL FONDO NACIONAL AGRARIO"/>
    <s v="SUBDIRECCIÓN DE ADMINISTRACIÓN DE TIERRAS DE LA NACIÓN"/>
    <s v="R 36"/>
    <s v="Inventario de predios desactualizado de Fondo de Tierras para la Reforma Rural Integral"/>
    <s v="Pérdida Reputacional"/>
    <s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
    <x v="0"/>
  </r>
  <r>
    <x v="8"/>
    <s v="Prestar servicios de tecnologías de información y comunicaciones, y geografía y topografía oportunos para la operación y la toma de decisiones de la Agencia"/>
    <s v="Desde la conceptualización de los servicios de tecnología de información y comunicaciones, y gestión de la información de geografía y topografía de la Entidad hasta el uso, administración y soporte"/>
    <s v="CONSTRUCCIÓN DE SOLUCIONES DE SOFTWARE _x000a_PARA LA ANT "/>
    <s v="SUBDIRECCIÓN DE SISTEMAS DE INFORMACIÓN DE TIERRAS"/>
    <s v="R 39"/>
    <s v="Incumplimiento en la entrega de productos y servicios en la construcción de soluciones de software"/>
    <s v="Afectación Económica o presupuestal"/>
    <s v="Posibilidad de afectación económica en los costos que han sido definidos en los rubros presupuestales para los proyectos de desarrollo de software debido a la estimación errada para cada una de las etapas del ciclo de desarrollo de la solución"/>
    <x v="5"/>
  </r>
  <r>
    <x v="8"/>
    <s v="Prestar servicios de tecnologías de información y comunicaciones, y geografía y topografía oportunos para la operación y la toma de decisiones de la Agencia"/>
    <s v="Desde la conceptualización de los servicios de tecnología de información y comunicaciones, y gestión de la información de geografía y topografía de la Entidad hasta el uso, administración y soporte"/>
    <s v="CONSTRUCCIÓN DE SOLUCIONES DE SOFTWARE PARA LA ANT"/>
    <s v="SUBDIRECCIÓN DE SISTEMAS DE INFORMACIÓN DE TIERRAS"/>
    <s v="R 40"/>
    <s v="Incumplir los tiempos de entrega de desarrollo y ajustes a las aplicaciones de la Agencia"/>
    <s v="Afectación Económica o presupuestal"/>
    <s v="Posibilidad de afectación económica en los costos que han sido definidos en los rubros presupuestales para los proyectos de desarrollo de software debido a la estimación errada para cada una de las etapas del ciclo de desarrollo de la solución"/>
    <x v="3"/>
  </r>
  <r>
    <x v="8"/>
    <s v="Prestar servicios de tecnologías de información y comunicaciones, y geografía y topografía oportunos para la operación y la toma de decisiones de la Agencia"/>
    <s v="Desde la conceptualización de los servicios de tecnología de información y comunicaciones, y gestión de la información de geografía y topografía de la Entidad hasta el uso, administración y soporte"/>
    <s v="CONSTRUCCIÓN DE SOLUCIONES DE SOFTWARE _x000a_PARA LA ANT "/>
    <s v="SUBDIRECCIÓN DE SISTEMAS DE INFORMACIÓN DE TIERRAS"/>
    <s v="R 41"/>
    <s v="Realizar actividades relacionadas con los procedimientos misionales fuera del sistema integrado de tierras (SIT), dispuesto  por la Entidad"/>
    <s v="Afectación Económica o presupuestal"/>
    <s v="Posibilidad de afectación económica en los costos que han sido definidos en los rubros presupuestales para los proyectos de desarrollo de software debido al desconocimiento que tiene las áreas misionales de gestionar sus procesos por medio del Sistema Integrado de Tierras "/>
    <x v="6"/>
  </r>
  <r>
    <x v="9"/>
    <s v="Administrar el Talento Humano de la Agencia y promover su desarrollo; a través del diseño y ejecución de políticas,_x000a_programas y procedimientos que contribuyan a la optimización de las competencias de los servidores públicos, promoviendo su capacitación y valoración en condiciones de bienestar, salud y seguridad social"/>
    <s v="Inicia con la planeación, selección y vinculación del personal idóneo, competente y con las habilidades requeridas; y termina con el retiro del servidor público "/>
    <s v="PLANEACIÓN ESTRATÉGICA DEL TALENTO HUMANO"/>
    <s v="SUBDIRECCIÓN DE TALENTO HUMANO"/>
    <s v="R 42"/>
    <s v="Posibilidad de incumplir metas del Plan Estratégico de Talento Humano"/>
    <s v="Pérdida Reputacional"/>
    <s v="Posibilidad de pérdida reputacional en la imagen institucional debido  a falta de ejecución de las actividades y de recursos para el Plan Estratégico de Talento Humano"/>
    <x v="0"/>
  </r>
  <r>
    <x v="9"/>
    <s v="Administrar el Talento Humano de la Agencia y promover su desarrollo; a través del diseño y ejecución de políticas,_x000a_programas y procedimientos que contribuyan a la optimización de las competencias de los servidores públicos, promoviendo su capacitación y valoración en condiciones de bienestar, salud y seguridad social"/>
    <s v="Inicia con la planeación, selección y vinculación del personal idóneo, competente y con las habilidades requeridas; y termina con el retiro del servidor público "/>
    <s v="ADMINISTRACIÓN DEL TALENTO HUMANO"/>
    <s v="SUBDIRECCIÓN DE TALENTO HUMANO"/>
    <s v="R 43"/>
    <s v="Inconsistencias en el reporte y liquidación de las novedades laborales y prestacionales"/>
    <s v="Afectación Económica o presupuestal"/>
    <s v="Posibilidad de afectación económica por errores en la liquidación de la nomina y presentando fallas en el pago debido al desconocimiento del reporte de novedades"/>
    <x v="3"/>
  </r>
  <r>
    <x v="9"/>
    <s v="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
    <s v="Inicia con la planeación, selección y vinculación del personal idóneo, competente y con las habilidades requeridas; y termina con el retiro del servidor público "/>
    <s v="CONTROL INTERNO DISCIPLINARIO"/>
    <s v="OFICINA JURÍDICA"/>
    <s v="R 44"/>
    <s v="Prescripción de la acción disciplinaria"/>
    <s v="Pérdida Reputacional"/>
    <s v="Posibilidad de pérdida reputacional en la imagen interna de Control Interno Disciplinario de la Oficina Jurídica por falta de impulso procesal en los expedientes a prescribir"/>
    <x v="4"/>
  </r>
  <r>
    <x v="9"/>
    <s v="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
    <s v="Inicia con la planeación, selección y vinculación del personal idóneo, competente y con las habilidades requeridas; y termina con el retiro del servidor público "/>
    <s v="CONTROL INTERNO DISCIPLINARIO"/>
    <s v="OFICINA JURÍDICA"/>
    <s v="R 45"/>
    <s v="Caducidad de la acción disciplinaria"/>
    <s v="Pérdida Reputacional"/>
    <s v="Posibilidad de pérdida reputacional en la imagen interna de Control Interno Disciplinario de la Oficina Jurídica por falta de impulso procesal en los expedientes a caducar"/>
    <x v="4"/>
  </r>
  <r>
    <x v="9"/>
    <s v="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
    <s v="Inicia con la planeación, selección y vinculación del personal idóneo, competente y con las habilidades requeridas; y termina con el retiro del servidor público "/>
    <s v="CONTROL INTERNO DISCIPLINARIO"/>
    <s v="OFICINA JURÍDICA"/>
    <s v="R 46"/>
    <s v="Perdida de expedientes disciplinarios"/>
    <s v="Pérdida Reputacional"/>
    <s v="Posibilidad de pérdida reputacional en la imagen interna de Control Interno Disciplinario de la Oficina Jurídica por el indebido tramite de los expedientes en gestión documental"/>
    <x v="3"/>
  </r>
  <r>
    <x v="10"/>
    <s v="Asesorar y dar soporte jurídico a las diferentes dependencias, a través de la emisión de conceptos y demás soportes legales que sean necesarios, así como realizar todas las actuaciones tendientes a la debida defensa de los intereses de la entidad"/>
    <s v="Desde la asesoría jurídica al Director y demás dependencias, hasta las actuaciones judiciales tendientes a la debida defensa de los intereses de la entidad"/>
    <s v="ASESORÍA JURÍDICA "/>
    <s v="OFICINA JURÍDICA"/>
    <s v="R 47"/>
    <s v="Emitir conceptos sobre el mismo tema con distinta interpretación"/>
    <s v="Pérdida Reputacional"/>
    <s v="Posibilidad de pérdida reputacional en la imagen institucional interna y externa por falta de razonabilidad y búsqueda de unificación de criterios o línea de interpretación para la toma de decisiones"/>
    <x v="3"/>
  </r>
  <r>
    <x v="10"/>
    <s v="Asesorar y dar soporte jurídico a las diferentes dependencias, a través de la emisión de conceptos y demás soportes legales que sean necesarios, así como realizar todas las actuaciones tendientes a la debida defensa de los intereses de la entidad"/>
    <s v="Desde la asesoría jurídica al Director y demás dependencias, hasta las actuaciones judiciales tendientes a la debida defensa de los intereses de la entidad"/>
    <s v="REPRESENTACIÓN JURÍDICA"/>
    <s v="OFICINA JURÍDICA"/>
    <s v="R 48"/>
    <s v="Vencimiento de términos"/>
    <s v="Afectación Económica o presupuestal"/>
    <s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
    <x v="4"/>
  </r>
  <r>
    <x v="10"/>
    <s v="Asesorar y dar soporte jurídico a las diferentes dependencias, a través de la emisión de conceptos y demás soportes legales que sean necesarios, así como realizar todas las actuaciones tendientes a la debida defensa de los intereses de la entidad"/>
    <s v="Desde la asesoría jurídica al Director y demás dependencias, hasta las actuaciones judiciales tendientes a la debida defensa de los intereses de la entidad"/>
    <s v="ESTUDIO DE ANÁLISIS DE RIESGOS Y CONTROL"/>
    <s v="OFICINA JURÍDICA"/>
    <s v="R 49"/>
    <s v="Emisión de viabilidades positivas contrarias a la normatividad"/>
    <s v="Pérdida Reputacional"/>
    <s v="Posibilidad de pérdida reputacional en la imagen de entidad por interpretaciones variadas a la normatividad y vacíos jurídicos que podrían generar la toma de decisiones erróneas"/>
    <x v="4"/>
  </r>
  <r>
    <x v="11"/>
    <s v="Adelantar la adquisición de bienes y/o servicios de la Agencia a través de los mecanismos definidos para la selección, elaboración, celebración, formalización, ejecución, terminación y/o liquidación de los contratos"/>
    <s v="Desde la verificación de los documentos de liquidación, hasta la liquidación del contrato "/>
    <s v="GESTIÓN CONTRACTUAL"/>
    <s v="GRUPO CONTRATOS"/>
    <s v="R 50"/>
    <s v="Liquidación de contratos y/o convenios fuera del plazo previsto."/>
    <s v="Pérdida Reputacional"/>
    <s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
    <x v="4"/>
  </r>
  <r>
    <x v="11"/>
    <s v="Adelantar la adquisición de bienes y/o servicios de la Agencia a través de los mecanismos definidos para la selección, elaboración, celebración, formalización, ejecución, terminación y/o liquidación de los contratos"/>
    <s v="Desde la verificación de los documentos de liquidación, hasta la liquidación del contrato "/>
    <s v="GESTIÓN CONTRACTUAL"/>
    <s v="GRUPO CONTRATOS"/>
    <s v="R 51"/>
    <s v="Configuración del contrato realidad."/>
    <s v="Afectación Económica o presupuestal"/>
    <s v="Posibilidad de afectación económica por costos en liquidación de contrato y pago de prestaciones de ley debido a demandas o reclamaciones judiciales por la constitución de dependencia, subordinación y horarios de la labor por parte del supervisor del contrato"/>
    <x v="4"/>
  </r>
  <r>
    <x v="12"/>
    <s v="Administrar los recursos e información financiera con base en las necesidades de las dependencias de la Agencia y organismos estatales requirentes, a través de mecanismos de dirección, registro, ejecución, control y seguimiento de los recursos"/>
    <s v="Desde la recepción de los bienes y servicios, hasta la disposición final de los bienes y el recibido a satisfacción de los servicios"/>
    <s v="CONTROL DE INVENTARIO, PLANTA Y EQUIPOS_x000a__x000a_FALTANTE O PÉRDIDA DE INVENTARIOS_x000a__x000a_MANTENIMIENTO DE BIENES Y SERVICIOS"/>
    <s v="SUBDIRECCIÓN ADMINISTRATIVA Y FINANCIERA"/>
    <s v="R 52"/>
    <s v="Perdidas o daños en los bienes de la Entidad"/>
    <s v="Afectación Económica o presupuestal"/>
    <s v="Posibilidad de afectación económica por generar incertidumbre en los estados financieros y/o posible apertura a procesos disciplinarios y/o sancionatorios debido falta de control y lineamientos en el manejo de los bienes de la Entidad"/>
    <x v="3"/>
  </r>
  <r>
    <x v="12"/>
    <s v="Administrar los recursos e información financiera con base en las necesidades de las dependencias de la Agencia y organismos estatales requirentes, a través de mecanismos de dirección, registro, ejecución, control y seguimiento de los recursos"/>
    <s v="Desde la recepción de los bienes y servicios, hasta la disposición final de los bienes y el recibido a satisfacción de los servicios"/>
    <s v="ADMINISTRACIÓN DE BIENES Y SERVICIOS GENERALES PARA EL FUNCIONAMIENTO DE LA ENTIDAD_x000a__x000a_MANTENIMIENTO DE BIENES Y SERVICIOS"/>
    <s v="SUBDIRECCIÓN ADMINISTRATIVA Y FINANCIERA"/>
    <s v="R 53"/>
    <s v="Incumplimiento en la aplicación de los mantenimientos preventivos a los bienes de la Entidad"/>
    <s v="Afectación Económica o presupuestal"/>
    <s v="Posibilidad de afectación económica por sobrecostos en mantenimientos debido a la falta de control en la implementación de mantenimientos de acuerdo a sus fichas técnicas"/>
    <x v="3"/>
  </r>
  <r>
    <x v="12"/>
    <s v="Administrar los recursos e información financiera con base en las necesidades de las dependencias de la Agencia y organismos estatales requirentes, a través de mecanismos de dirección, registro, ejecución, control y seguimiento de los recursos"/>
    <s v="Desde la recepción de los bienes y servicios, hasta la disposición final de los bienes y el recibido a satisfacción de los servicios"/>
    <s v="GESTIÓN DE VIÁTICOS Y/O GASTOS DE VIAJE Y PERMANENCIA"/>
    <s v="SUBDIRECCIÓN ADMINISTRATIVA Y FINANCIERA"/>
    <s v="R 54"/>
    <s v="Legalización de comisión o viáticos sin el cumplimiento de requisitos"/>
    <s v="Afectación Económica o presupuestal"/>
    <s v="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
    <x v="3"/>
  </r>
  <r>
    <x v="12"/>
    <s v="Gestionar la Administración y mantenimiento de bienes y servicios necesarios para la ejecución de los procesos de la_x000a_entidad"/>
    <s v="Desde la recepción de los bienes y servicios, hasta la disposición final de los bienes y el recibido a satisfacción de los servicios_x000a_"/>
    <s v="GESTIÓN DOCUMENTAL "/>
    <s v="SUBDIRECCIÓN ADMINISTRATIVA Y FINANCIERA"/>
    <s v="R 55"/>
    <s v="Pérdida o daño en la documentación de la Agencia"/>
    <s v="Pérdida Reputacional"/>
    <s v="Posibilidad de pérdida reputacional en la imagen institucional ante los grupos de interés debido a la falta de control para los lineamientos de manejo y de conservación en documentos"/>
    <x v="3"/>
  </r>
  <r>
    <x v="12"/>
    <s v="Gestionar la Administración y mantenimiento de bienes y servicios necesarios para la ejecución de los procesos de la_x000a_entidad"/>
    <s v="Desde la recepción de los bienes y servicios, hasta la disposición final de los bienes y el recibido a satisfacción de los servicios_x000a_"/>
    <s v="GESTIÓN DOCUMENTAL "/>
    <s v="SUBDIRECCIÓN ADMINISTRATIVA Y FINANCIERA"/>
    <s v="R 56"/>
    <s v="Asignación incorrecta de comunicaciones oficiales recibidas (documentos) en el momento de la radicación. "/>
    <s v="Pérdida Reputacional"/>
    <s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
    <x v="3"/>
  </r>
  <r>
    <x v="12"/>
    <s v="Gestionar la Administración y mantenimiento de bienes y servicios necesarios para la ejecución de los procesos de la_x000a_entidad"/>
    <s v="Desde la recepción de los bienes y servicios, hasta la disposición final de los bienes y el recibido a satisfacción de los servicios_x000a_"/>
    <s v="GESTIÓN DOCUMENTAL "/>
    <s v="SUBDIRECCIÓN ADMINISTRATIVA Y FINANCIERA"/>
    <s v="R 57"/>
    <s v="Demoras en la respuesta a solicitudes internas de documentos en atención de los requerimientos de expedientes por parte de las dependencias"/>
    <s v="Pérdida Reputacional"/>
    <s v="Posibilidad de pérdida reputacional derivando en acciones jurídicas en contra de la entidad debido a los vencimientos de términos debido a personal insuficiente para atender la alta demanda y la inexactitud o complejidad de la solicitud del expediente o información por parte de la dependencia"/>
    <x v="3"/>
  </r>
  <r>
    <x v="12"/>
    <s v="Administrar los recursos e información financiera con base en las necesidades de las dependencias de la Agencia y organismos estatales requirentes, a través de mecanismos de dirección, registro, ejecución, control y seguimiento de los recursos"/>
    <s v="Desde la recepción de los bienes y servicios, hasta la disposición final de los bienes y el recibido a satisfacción de los servicios"/>
    <s v="GESTIÓN AMBIENTAL"/>
    <s v="SUBDIRECCIÓN ADMINISTRATIVA Y FINANCIERA"/>
    <s v="R 58"/>
    <s v="Incumplimiento del Plan de Gestión Integral de Residuos Peligrosos (PGIRESPEL)"/>
    <s v="Afectación Económica o presupuestal"/>
    <s v="Posibilidad de afectación económica por sanciones legales por entes de control debido al desconocimiento en la normatividad ambiental aplicable"/>
    <x v="3"/>
  </r>
  <r>
    <x v="12"/>
    <s v="Administrar los recursos e información financiera con base en las necesidades de las dependencias de la Agencia y organismos estatales requirentes, a través de mecanismos de dirección, registro, ejecución, control y seguimiento de los recursos"/>
    <s v="Desde la recepción de los bienes y servicios, hasta la disposición final de los bienes y el recibido a satisfacción de los servicios"/>
    <s v="GESTIÓN AMBIENTAL"/>
    <s v="SUBDIRECCIÓN ADMINISTRATIVA Y FINANCIERA"/>
    <s v="R 59"/>
    <s v="Incumplimiento de requisitos y trámites legales ambientales en la adquisición de bienes y servicios"/>
    <s v="Afectación Económica o presupuestal"/>
    <s v="Posibilidad de afectación económica por sanciones legales por entes de control debido al desconocimiento e incumplimiento de la normatividad ambiental aplicable"/>
    <x v="4"/>
  </r>
  <r>
    <x v="12"/>
    <s v="Administrar los recursos e información financiera con base en las necesidades de las dependencias de la Agencia y organismos estatales requirentes, a través de mecanismos de dirección, registro, ejecución, control y seguimiento de los recursos"/>
    <s v="Desde la recepción de los bienes y servicios, hasta la disposición final de los bienes y el recibido a satisfacción de los servicios"/>
    <s v="GESTIÓN AMBIENTAL"/>
    <s v="SUBDIRECCIÓN ADMINISTRATIVA Y FINANCIERA"/>
    <s v="R 60"/>
    <s v="Desactualización del Sistema de Gestión Ambiental con requisitos legales ambientales"/>
    <s v="Afectación Económica o presupuestal"/>
    <s v="Posibilidad de afectación económica por sanciones legales por entes de control debido al desconocimiento de la normatividad ambiental y la insuficiencia de recursos físicos, financieros y de talento humanos"/>
    <x v="4"/>
  </r>
  <r>
    <x v="12"/>
    <s v="Administrar los recursos e información financiera con base en las necesidades de las dependencias de la Agencia y organismos estatales requirentes, a través de mecanismos de dirección, registro, ejecución, control y seguimiento de los recursos"/>
    <s v="Desde la recepción de los bienes y servicios, hasta la disposición final de los bienes y el recibido a satisfacción de los servicios"/>
    <s v="GESTIÓN AMBIENTAL"/>
    <s v="SUBDIRECCIÓN ADMINISTRATIVA Y FINANCIERA"/>
    <s v="R 61"/>
    <s v="Disposición de residuos ordinarios sin cumplir las prácticas establecidas en la entidad"/>
    <s v="Afectación Económica o presupuestal"/>
    <s v="Posibilidad de afectación económica por sanciones legales por entes de control debido a la disposición incorrecta para los residuos ordinarios de acuerdo con las prácticas establecidas en la entidad"/>
    <x v="3"/>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s v="GESTIÓN DE EGRESOS_x000a__x000a_GESTIÓN CONTABLE"/>
    <s v="SUBDIRECCIÓN ADMINISTRATIVA Y FINANCIERA"/>
    <s v="R 62"/>
    <s v="Registro de gastos y pagos sin cumplimiento de requisitos legales"/>
    <s v="Afectación Económica o presupuestal"/>
    <s v="Posibilidad de afectación económica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
    <x v="7"/>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s v="FORMULACIÓN, ELABORACIÓN Y PRESENTACIÓN DEL  ANTEPROYECTO DE PRESUPUESTO DE LA ANT_x000a__x000a_DESAGREGACIÓN Y ADMINISTRACIÓN DEL PRESUPUESTO_x000a__x000a_GESTIÓN DE EGRESOS_x000a__x000a_GESTIÓN CONTABLE"/>
    <s v="SUBDIRECCIÓN ADMINISTRATIVA Y FINANCIERA"/>
    <s v="R 63"/>
    <s v="Programación del PAC que no corresponde a las necesidades reales"/>
    <s v="Afectación Económica o presupuestal"/>
    <s v="Posibilidad de afectación económica por sanción del Ministerio de Hacienda debido al  el envío inoportuno y/o inexacto de las solicitudes de pago a la Subdirección Administrativa y Financiera por parte de los supervisores de los contratos"/>
    <x v="7"/>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s v="GESTIÓN CONTABLE"/>
    <s v="SUBDIRECCIÓN ADMINISTRATIVA Y FINANCIERA"/>
    <s v="R 64"/>
    <s v="Generacion y presentacion de declaraciones tributarias fuera de los plazos establecidos por las Entidades Administradoras de impuestos."/>
    <s v="Afectación Económica o presupuestal"/>
    <s v="Posibilidad de afectación economica por sanción de las unidades Administradoras de impuestos Nacionales, Municipales y Distritales debido a la presentación extemporanea de las declaraciones tributarias."/>
    <x v="7"/>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s v="GESTIÓN CONTABLE"/>
    <s v="SUBDIRECCIÓN ADMINISTRATIVA Y FINANCIERA"/>
    <s v="R 65"/>
    <s v="Generar Estados Financieros que no sean razonables"/>
    <s v="Pérdida Reputacional"/>
    <s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
    <x v="7"/>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s v="GESTIÓN DE INGRESOS Y CARTERA_x000a__x000a_GESTIÓN CONTABLE"/>
    <s v="SUBDIRECCIÓN ADMINISTRATIVA Y FINANCIERA"/>
    <s v="R 66"/>
    <s v="Imprecisión en el registro de la información financiera a nombre de terceros que presenten obligaciones a favor de la entidad."/>
    <s v="Pérdida Reputacional"/>
    <s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
    <x v="7"/>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s v="DESAGREGACIÓN Y ADMINISTRACIÓN  DEL PRESUPUESTO"/>
    <s v="SUBDIRECCIÓN ADMINISTRATIVA Y FINANCIERA"/>
    <s v="R 67"/>
    <s v="Fallas en la ejecución de la reserva presupuestal constituida"/>
    <s v="Afectación Económica o presupuestal"/>
    <s v="Posibilidad de afectación económica por reducción en la asignación del presupuesto de la vigencia debido un mal seguimiento y control de la reserva constituida por parte de los supervisores de los contratos"/>
    <x v="7"/>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s v="FORMULACIÓN, ELABORACIÓN Y PRESENTACIÓN DEL  ANTEPROYECTO DE PRESUPUESTO DE LA ANT"/>
    <s v="SUBDIRECCIÓN ADMINISTRATIVA Y FINANCIERA"/>
    <s v="R 68"/>
    <s v="Falla en la formulación del anteproyecto de presupuesto en el rubro de Funcionamiento"/>
    <s v="Afectación Económica o presupuestal"/>
    <s v="Posibilidad de afectación económica por la limitación en la ejecución para los  objetivos planteados en el rubro de funcionamiento del presupuesto debido a que no se cumple con una actividad de planeación de las actividades a desarrollar en una vigencia"/>
    <x v="3"/>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s v="FORMULACIÓN, ELABORACIÓN Y PRESENTACIÓN DEL  ANTEPROYECTO DE PRESUPUESTO DE LA ANT_x000a_"/>
    <s v="SUBDIRECCIÓN ADMINISTRATIVA Y FINANCIERA"/>
    <s v="R 68"/>
    <s v="Falla en la formulación del anteproyecto de presupuesto en el rubro de Funcionamiento"/>
    <s v="Afectación Económica o presupuestal"/>
    <s v="Posibilidad de afectación económica por la limitación en la ejecución para los  objetivos planteados en el rubro de funcionamiento del presupuesto debido a que no se cumple con una actividad de planeación de las actividades a desarrollar en una vigencia"/>
    <x v="3"/>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s v="GESTIÓN DE EGRESOS_x000a__x000a_GESTIÓN CONTABLE"/>
    <s v="SUBDIRECCIÓN ADMINISTRATIVA Y FINANCIERA"/>
    <s v="R 69"/>
    <s v="Falla en el registro de un Compromiso Presupuestal"/>
    <s v="Afectación Económica o presupuestal"/>
    <s v="Posibilidad de afectación económica en sanciones disciplinarias y hallazgos en los entes de control por una mala interpretación de las solicitudes"/>
    <x v="3"/>
  </r>
  <r>
    <x v="14"/>
    <s v="Analizar la información proveniente de la retroalimentación del desempeño de procesos, planes, programas y proyectos, para la toma de decisiones y formulación de nuevas acciones orientadas a elevar el nivel de cumplimiento, transparencia y mejora institucional"/>
    <s v="Desde el reporte y análisis de información y datos, la determinación de las causas probables de los incumplimientos y tendencias negativas hasta la formulación de acciones correctivas, preventivas y de mejora"/>
    <s v="SEGUIMIENTO Y EVALUACIÓN A LA EJECUCIÓN PRESUPUESTAL"/>
    <s v="OFICINA DE PLANEACIÓN"/>
    <s v="R 70"/>
    <s v="Incumplimiento y no conformidad de reportes e informes de avance de planes de acción y proyectos de inversión "/>
    <s v="Pérdida Reputacional"/>
    <s v="Posibilidad de pérdida reputacional en la imagen institucional debido a la omisión de la tarea referente al reporte de ejecución presupuestal y físico de proyectos de inversión, del procedimiento SEYM-P-006 SEGUIMIENTO A LA EJECUCIÓN PRESUPUESTAL Y DE METAS"/>
    <x v="3"/>
  </r>
  <r>
    <x v="14"/>
    <s v="Analizar la información proveniente de la retroalimentación del desempeño de procesos, planes, programas y proyectos, para la toma de decisiones y formulación de nuevas acciones orientadas a elevar el nivel de cumplimiento, transparencia y mejora institucional"/>
    <s v="Desde el reporte y análisis de información y datos, la determinación de las causas probables de los incumplimientos y tendencias negativas hasta la formulación de acciones correctivas, preventivas y de mejora"/>
    <s v="LIBERACIÓN DE PRODUCTOS Y SERVICIOS, Y CONTROL DE SALIDAS NO CONFORMES "/>
    <s v="OFICINA DE PLANEACIÓN"/>
    <s v="R 72"/>
    <s v="Incumplimiento en la ejecución de los planes y proyectos Institucionales"/>
    <s v="Pérdida Reputacional"/>
    <s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
    <x v="0"/>
  </r>
  <r>
    <x v="14"/>
    <s v="Analizar la información proveniente de la retroalimentación del desempeño de procesos, planes, programas y proyectos, para la toma de decisiones y formulación de nuevas acciones orientadas a elevar el nivel de cumplimiento, transparencia y mejora institucional"/>
    <s v="Desde el reporte y análisis de información y datos, la determinación de las causas probables de los incumplimientos y tendencias negativas hasta la formulación de acciones correctivas, preventivas y de mejora"/>
    <s v="AUDITORÍA INTERNA: ASEGURAMIENTO Y CONSULTA"/>
    <s v="OFICINA DE CONTROL INTERNO"/>
    <s v="R 73"/>
    <s v="Incumplimiento del Plan Anual de Auditoría Interna"/>
    <s v="Pérdida Reputacional"/>
    <s v="Posibilidad de pérdida reputacional en la credibilidad y confianza de las partes interesadas y organismos de control por falta de competencias y capacitaciones al personal de la entidad con respecto al trabajo en esta"/>
    <x v="3"/>
  </r>
  <r>
    <x v="14"/>
    <s v="Analizar la información proveniente de la retroalimentación del desempeño de procesos, planes, programas y proyectos, para la toma de decisiones y formulación de nuevas acciones orientadas a elevar el nivel de cumplimiento, transparencia y mejora institucional"/>
    <s v="Desde el reporte y análisis de información y datos, la determinación de las causas probables de los incumplimientos y tendencias negativas hasta la formulación de acciones correctivas, preventivas y de mejora"/>
    <s v="CONSOLIDACIÓN Y SEGUIMIENTO A PLANES DE MEJORAMIENTO"/>
    <s v="OFICINA DE CONTROL INTERNO"/>
    <s v="R 74"/>
    <s v="Incumplimiento en la ejecución del cronograma de monitoreo de los planes de mejoramiento"/>
    <s v="Pérdida Reputacional"/>
    <s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
    <x v="3"/>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4">
  <r>
    <x v="0"/>
    <s v="OFICINA DE PLANEACIÓN"/>
    <s v="R 1"/>
    <s v="Aprobar planes no pertinentes a la entidad"/>
    <s v="Afectación Económica o presupuestal"/>
    <s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
    <x v="0"/>
    <s v="CONSEJO DIRECTIVO DE LA AGENCIA NACIONAL DE TIERRAS"/>
    <s v="El Consejo Directivo de la Agencia Nacional de Tierras resuelve aprobar los Planes de Acción anuales y el Plan Estratégico cuatrienal presentado por las dependencias a través del acta de sesión ordinaria del Consejo Directivo de la Entidad donde verifican el cumplimiento de las necesidades para la misionalidad de la entidad"/>
    <x v="0"/>
  </r>
  <r>
    <x v="0"/>
    <s v="OFICINA DE PLANEACIÓN"/>
    <s v="R 1"/>
    <s v="Aprobar planes no pertinentes a la entidad"/>
    <s v="Afectación Económica o presupuestal"/>
    <s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
    <x v="1"/>
    <s v="OFICINA DE PLANEACIÓN"/>
    <s v="La Oficina de Planeación reemplaza los planes que no fueron aprobados a través de los Planes de Acción anuales y/o el Plan Estratégico cuatrienal actualizados analizando las observaciones presentadas para cumplir con los objetivos misionales y presentarlos de nuevo a revisión y aprobación del Consejo Directivo de la ANT"/>
    <x v="1"/>
  </r>
  <r>
    <x v="0"/>
    <s v="OFICINA DE PLANEACIÓN"/>
    <s v="R 2"/>
    <s v="Inscribir proyectos de inversión no adecuados a las necesidades de la entidad"/>
    <s v="Afectación Económica o presupuestal"/>
    <s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
    <x v="2"/>
    <s v="OFICINA DE PLANEACIÓN"/>
    <s v="La Oficina de Planeación revisa la formulación de los proyectos de inversión a través del documento técnico que presenta la verificación de pertinencia y confiabilidad técnica, financiera, económica, legal, ambiental y metodológica del proyecto; en línea con la misión, objetivos, lineamientos y planes establecidos por parte de la entidad"/>
    <x v="0"/>
  </r>
  <r>
    <x v="0"/>
    <s v="OFICINA DE PLANEACIÓN"/>
    <s v="R 2"/>
    <s v="Inscribir proyectos de inversión no adecuados a las necesidades de la entidad"/>
    <s v="Afectación Económica o presupuestal"/>
    <s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
    <x v="3"/>
    <s v="OFICINA DE PLANEACIÓN"/>
    <s v="La Oficina de Planeación evalúa el cumplimiento de requisitos para la formulación de los proyectos de inversión a través de una lista de verificación cumpliendo con los criterios consignados en el artículo 12 del Decreto 2844 de 2010 por parte del rol Control de Formulación En caso de tener observaciones se devolverá el trámite a través del SUIFP o en caso de dar viabilidad, se procederá a integrar el comentario de aprobación y enviará el trámite al rol Entidad Jefe de Planeación"/>
    <x v="0"/>
  </r>
  <r>
    <x v="0"/>
    <s v="OFICINA DE PLANEACIÓN"/>
    <s v="R 2"/>
    <s v="Inscribir proyectos de inversión no adecuados a las necesidades de la entidad"/>
    <s v="Afectación Económica o presupuestal"/>
    <s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
    <x v="4"/>
    <s v="OFICINA DE PLANEACIÓN"/>
    <s v="La Oficina de Planeación reemplaza los Proyectos Inversión devueltos a través de la formulación actualizada de los Proyectos de Inversión con base a las observaciones presentadas para dar cumplimiento a los criterios consignados en el artículo 12 del Decreto 2844 de 2010 por parte del rol Control de Formulación"/>
    <x v="1"/>
  </r>
  <r>
    <x v="0"/>
    <s v="OFICINA DE PLANEACIÓN"/>
    <s v="R 3"/>
    <s v="Planeación inoportuna de cada vigencia"/>
    <s v="Pérdida Reputacional"/>
    <s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
    <x v="5"/>
    <s v="OFICINA DE PLANEACIÓN"/>
    <s v="La Oficina de Planeación revisa el cumplimiento de los lineamientos para la elaboración de los Planes de Acción a través de una lista de verificación para conocer el nivel de cumplimiento con la pertinencia, suficiencia y coherencia en los objetivos, metas institucionales y con el presupuesto asignado basado en el Plan Estratégico Institucional"/>
    <x v="0"/>
  </r>
  <r>
    <x v="0"/>
    <s v="OFICINA DE PLANEACIÓN"/>
    <s v="R 3"/>
    <s v="Planeación inoportuna de cada vigencia"/>
    <s v="Pérdida Reputacional"/>
    <s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
    <x v="6"/>
    <s v="OFICINA DE PLANEACIÓN"/>
    <s v="La Oficina de Planeación verifica los Planes de Acción con observaciones a través de los Planes de Acción actualizados donde se da cumplimiento a las observaciones y recomendaciones a los Planes presentados por las dependencias, estén listos para ser pre aprobados por la Dirección General y presentar para aprobación del Consejo Directivo de la ANT"/>
    <x v="1"/>
  </r>
  <r>
    <x v="0"/>
    <s v="OFICINA DE PLANEACIÓN"/>
    <s v="R 4"/>
    <s v="Reporte de información no pertinente a las necesidades de la Dirección General"/>
    <s v="Pérdida Reputacional"/>
    <s v="Posibilidad de pérdida reputacional en la imagen institucional debido al desconocimiento de las dependencias en la metodología, roles, responsabilidades y los criterios explícitos para reporte de indicadores, y además tener los Sistemas de información no unificados"/>
    <x v="7"/>
    <s v="OFICINA DE PLANEACIÓN"/>
    <s v="La Oficina de Planeación verifica los indicadores entregados por las dependencias a través de sus fichas de indicadores donde valida que los datos registrados sean coherentes con la ficha técnica del indicador y de cumplimiento a las necesidades de información de la Entidad"/>
    <x v="2"/>
  </r>
  <r>
    <x v="0"/>
    <s v="OFICINA DE PLANEACIÓN"/>
    <s v="R 4"/>
    <s v="Reporte de información no pertinente a las necesidades de la Dirección General"/>
    <s v="Pérdida Reputacional"/>
    <s v="Posibilidad de pérdida reputacional en la imagen institucional debido al desconocimiento de las dependencias en la metodología, roles, responsabilidades y los criterios explícitos para reporte de indicadores, y además tener los Sistemas de información no unificados"/>
    <x v="8"/>
    <s v="OFICINA DE PLANEACIÓN"/>
    <s v="La Oficina de Planeación realiza acompañamiento a la(s) dependencia(s) para generar la información veraz a través de la ficha técnica del indicador donde se actualiza la información que presenta observaciones y que debe ser reportada a la Dirección General"/>
    <x v="1"/>
  </r>
  <r>
    <x v="0"/>
    <s v="OFICINA DE PLANEACIÓN"/>
    <s v="R 5"/>
    <s v="Planeación y gestión de procesos con inadecuada valoración de riesgos y oportunidades"/>
    <s v="Pérdida Reputacional"/>
    <s v="Posibilidad de pérdida reputacional en la imagen institucional por la inadecuada identificación y control de riesgos que afectan los procesos de la entidad"/>
    <x v="9"/>
    <s v="OFICINA DE PLANEACIÓN"/>
    <s v="La Oficina de Planeación revisa la pertinencia de los riesgos a los procesos a través de la forma MAPA DE RIESGOS DE GESTIÓN DEST-F-001 donde se evidencia que los responsables de los riesgos, han realizado un identificación correcta y su evaluación al mismo, para reconocer el nivel de exposición que tiene este frente al proceso"/>
    <x v="2"/>
  </r>
  <r>
    <x v="0"/>
    <s v="OFICINA DE PLANEACIÓN"/>
    <s v="R 5"/>
    <s v="Planeación y gestión de procesos con inadecuada valoración de riesgos y oportunidades"/>
    <s v="Pérdida Reputacional"/>
    <s v="Posibilidad de pérdida reputacional en la imagen institucional por la inadecuada identificación y control de riesgos que afectan los procesos de la entidad"/>
    <x v="10"/>
    <s v="OFICINA DE PLANEACIÓN"/>
    <s v="La Oficina de Planeación realiza los ajustes que hayan a lugar en compañía de los responsables de los riesgos a través del anexo de modificaciones a la forma MAPA DE RIESGOS DE GESTIÓN DEST-F001 para actualizar las actividades de control y/o plan de acciones preventivas que deben ejecutar los responsables de los riesgos y así procurar por la no materialización del riesgo en el proceso"/>
    <x v="1"/>
  </r>
  <r>
    <x v="1"/>
    <s v="DIRECCIÓN GENERAL (EQUIPO DE COMUNICACIONES)"/>
    <s v="R 6"/>
    <s v="Dar información imprecisa o errónea a la ciudadanía a través de cualquier medio de comunicación por parte de  personas autorizadas y NO autorizadas"/>
    <s v="Pérdida Reputacional"/>
    <s v="Posibilidad de pérdida reputacional en la credibilidad y mala imagen institucional por deficiencia en la información interna y externa de la entidad"/>
    <x v="11"/>
    <s v="EQUIPO DE COMUNICACIONES"/>
    <s v="Equipo de comunicaciones revisa para aprobar los mensajes y boletines de prensa a través de un modelismo de comunicación (cualquier forma de comunicación) en el cual verifica el tipo de información, alcance y usuario final para determinar si cumple con los lineamientos en comunicación interna y externa"/>
    <x v="0"/>
  </r>
  <r>
    <x v="1"/>
    <s v="DIRECCIÓN GENERAL (EQUIPO DE COMUNICACIONES)"/>
    <s v="R 6"/>
    <s v="Dar información imprecisa o errónea a la ciudadanía a través de cualquier medio de comunicación por parte de  personas autorizadas y NO autorizadas"/>
    <s v="Pérdida Reputacional"/>
    <s v="Posibilidad de pérdida reputacional en la credibilidad y mala imagen institucional por deficiencia en la información interna y externa de la entidad"/>
    <x v="12"/>
    <s v="EQUIPO DE COMUNICACIONES"/>
    <s v="Equipo de comunicaciones emite nuevo mensaje a través de los diferentes medios de comunicación con aclaraciones por parte del Director General o jefe de oficina correspondiente"/>
    <x v="1"/>
  </r>
  <r>
    <x v="1"/>
    <s v="DIRECCIÓN GENERAL (EQUIPO DE COMUNICACIONES)"/>
    <s v="R 6"/>
    <s v="Dar información imprecisa o errónea a la ciudadanía a través de cualquier medio de comunicación por parte de  personas autorizadas y NO autorizadas"/>
    <s v="Pérdida Reputacional"/>
    <s v="Posibilidad de pérdida reputacional en la credibilidad y mala imagen institucional por deficiencia en la información interna y externa de la entidad"/>
    <x v="13"/>
    <s v=""/>
    <m/>
    <x v="3"/>
  </r>
  <r>
    <x v="1"/>
    <s v="DIRECCIÓN GENERAL (EQUIPO DE COMUNICACIONES)"/>
    <s v="R 7"/>
    <s v="Inadecuada utilización de la imagen institucional"/>
    <s v="Pérdida Reputacional"/>
    <s v="Posibilidad de pérdida reputacional en la imagen institucional por el manejo inadecuado de la imagen institucional (símbolos, nombre, colores, manual de imagen, entre otros)"/>
    <x v="14"/>
    <s v="EQUIPO DE COMUNICACIONES"/>
    <s v="Equipo de comunicaciones verifica el uso de la imagen institucional a través de los instrumentos que se generan para el utilizarse en los diferentes medios, eventos e implementos que requiera la ANT"/>
    <x v="0"/>
  </r>
  <r>
    <x v="1"/>
    <s v="DIRECCIÓN GENERAL (EQUIPO DE COMUNICACIONES)"/>
    <s v="R 7"/>
    <s v="Inadecuada utilización de la imagen institucional"/>
    <s v="Pérdida Reputacional"/>
    <s v="Posibilidad de pérdida reputacional en la imagen institucional por el manejo inadecuado de la imagen institucional (símbolos, nombre, colores, manual de imagen, entre otros)"/>
    <x v="15"/>
    <s v="EQUIPO DE COMUNICACIONES"/>
    <s v="Equipo de comunicaciones rediseñar a través de la actualización de los diseños en los instrumentos que se utilizan en los diferentes medios, eventos e implementos que requiera la ANT"/>
    <x v="1"/>
  </r>
  <r>
    <x v="1"/>
    <s v="DIRECCIÓN GENERAL (EQUIPO DE COMUNICACIONES)"/>
    <s v="R 8"/>
    <s v="Información de la ANT no llega al público objetivo"/>
    <s v="Pérdida Reputacional"/>
    <s v="Posibilidad de pérdida reputacional en la imagen institucional en los grupo de interés por que los canales de comunicación no son efectivos y su es limitado"/>
    <x v="16"/>
    <s v="DIRECCIÓN GENERAL"/>
    <s v="Dirección General revisa y aprueba la estrategia de comunicaciones a través de un oficio de aprobación donde verifica el cumplimiento de los lineamientos para desarrollar la estrategia de comunicación de la entidad"/>
    <x v="0"/>
  </r>
  <r>
    <x v="1"/>
    <s v="DIRECCIÓN GENERAL (EQUIPO DE COMUNICACIONES)"/>
    <s v="R 8"/>
    <s v="Información de la ANT no llega al público objetivo"/>
    <s v="Pérdida Reputacional"/>
    <s v="Posibilidad de pérdida reputacional en la imagen institucional en los grupo de interés por que los canales de comunicación no son efectivos y su es limitado"/>
    <x v="17"/>
    <s v="EQUIPO DE COMUNICACIONES"/>
    <s v="Equipo de comunicaciones realiza monitoreo de la estrategia de comunicación a través de la recolección de información que se presenta en los diferentes medios de comunicación, validando que cumpla con los lineamientos"/>
    <x v="2"/>
  </r>
  <r>
    <x v="1"/>
    <s v="DIRECCIÓN GENERAL (EQUIPO DE COMUNICACIONES)"/>
    <s v="R 8"/>
    <s v="Información de la ANT no llega al público objetivo"/>
    <s v="Pérdida Reputacional"/>
    <s v="Posibilidad de pérdida reputacional en la imagen institucional en los grupo de interés por que los canales de comunicación no son efectivos y su es limitado"/>
    <x v="18"/>
    <s v="EQUIPO DE COMUNICACIONES"/>
    <s v="Equipo de comunicaciones reformular la estrategia de comunicación a través de la actualización del Plan de Comunicación para generar un mayor alcance a los grupos de interés a los cuales la información no les llega"/>
    <x v="1"/>
  </r>
  <r>
    <x v="1"/>
    <s v="OFICINA DEL INSPECTOR DE LA GESTIÓN DE TIERRAS"/>
    <s v="R 9"/>
    <s v="Omitir la gestión y/o respuesta  a las denuncias por posibles hechos de corrupción"/>
    <s v="Pérdida Reputacional"/>
    <s v="Posibilidad de pérdida reputacional en la imagen institucional por el desconocimiento en el registro, gestión y tramite de denuncias"/>
    <x v="19"/>
    <s v="COLABORADOR DE LA OFICINA DEL INSPECTOR DE LA GESTIÓN DE TIERRAS"/>
    <s v="Colaborador de la Oficina del Inspector de la Gestión de Tierras comunica cuatrimestralmente el diagnóstico y análisis de las denuncias recibidas en la entidad  a través de la publicación del informe de denuncias en la página web de la entidad detallando el número de denuncias recibidas en el periodo de análisis, así como la relación de la gestión realizada y la clasificación de las denuncias."/>
    <x v="0"/>
  </r>
  <r>
    <x v="1"/>
    <s v="OFICINA DEL INSPECTOR DE LA GESTIÓN DE TIERRAS"/>
    <s v="R 9"/>
    <s v="Omitir la gestión y/o respuesta  a las denuncias por posibles hechos de corrupción"/>
    <s v="Pérdida Reputacional"/>
    <s v="Posibilidad de pérdida reputacional en la imagen institucional por el desconocimiento en el registro, gestión y tramite de denuncias"/>
    <x v="20"/>
    <s v="COLABORADOR DE LA OFICINA DEL INSPECTOR DE LA GESTIÓN DE TIERRAS"/>
    <s v="Colaborador de la Oficina del Inspector de la Gestión de Tierras prioriza el tramite a través del Gestor Documental ORFEO para la subsanación y respuesta inmediata de la denuncia"/>
    <x v="1"/>
  </r>
  <r>
    <x v="2"/>
    <s v="OFICINA DE PLANEACIÓN"/>
    <s v="R 10"/>
    <s v="Aprobación y publicación de información documentada no pertinente a los Procesos de la entidad"/>
    <s v="Pérdida Reputacional"/>
    <s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
    <x v="21"/>
    <s v="OFICINA DE PLANEACIÓN"/>
    <s v="La Oficina de Planeación Evalúa la pertinencia de la solicitud de elaboración o actualización de información documentada a través de la forma SOLICITUD DE ELABORACIÓN O MODIFICACIÓN DE DOCUMENTOS INTI-F-007 donde se verifica el tipo de solicitud, el criterio de la solicitud y si es pertinente con base a la necesidad y el cumplimiento del Sistema Integrado de Gestión "/>
    <x v="0"/>
  </r>
  <r>
    <x v="2"/>
    <s v="OFICINA DE PLANEACIÓN"/>
    <s v="R 10"/>
    <s v="Aprobación y publicación de información documentada no pertinente a los Procesos de la entidad"/>
    <s v="Pérdida Reputacional"/>
    <s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
    <x v="22"/>
    <s v="OFICINA DE PLANEACIÓN"/>
    <s v="La Oficina de Planeación informa a la dependencia responsable del documento a través de una comunicación por correo electrónico las observaciones encontradas y solicitando la actualización inmediata de este, creando una solicitud de elaboración o modificación del documento"/>
    <x v="1"/>
  </r>
  <r>
    <x v="2"/>
    <s v="DIRECCIÓN GENERAL / GESTIÓN DEL CONOCIMIENTO"/>
    <s v="R 11"/>
    <s v="Fuga parcial o completa del conocimiento tácito o explicito de la Entidad"/>
    <s v="Pérdida Reputacional"/>
    <s v="Posibilidad de pérdida reputacional en la desaparición del conocimiento organizacional por falta de mecanismos que permitan retener el conocimiento tácito y explícito tanto individual como grupal u organizacional"/>
    <x v="23"/>
    <s v="ASESOR DE GESTIÓN DEL CONOCIMIENTO / DIRECCIÓN GENERAL"/>
    <s v="Asesor de Gestión del Conocimiento / Dirección General revisa el autodiagnóstico de MIPG para la dimensión de Gestión del conocimiento a través de la recolección y/o confirmación de los aportes que brinda cada dependencia a la Gestión del Conocimiento y la mitigación en la fuga de conocimiento de la entidad mediante reuniones con los enlaces de Gestión del Conocimiento de las dependencias o la actualización por parte del equipo asesor a partir de la información resultante sobre la identificación y revisión de insumos potencialmente reportables dentro de la dimensión ya mencionada"/>
    <x v="2"/>
  </r>
  <r>
    <x v="2"/>
    <s v="DIRECCIÓN GENERAL / GESTIÓN DEL CONOCIMIENTO"/>
    <s v="R 11"/>
    <s v="Fuga parcial o completa del conocimiento tácito o explicito de la Entidad"/>
    <s v="Pérdida Reputacional"/>
    <s v="Posibilidad de pérdida reputacional en la desaparición del conocimiento organizacional por falta de mecanismos que permitan retener el conocimiento tácito y explícito tanto individual como grupal u organizacional"/>
    <x v="24"/>
    <s v="EQUIPO DE GESTIÓN DEL CONOCIMIENTO"/>
    <s v="Equipo de Gestión del conocimiento actualiza el inventario de documentos vigentes cargados en el Sistema Integrado de Gestión - SIG a través de una lista de chequeo mensual de los documentos aprobados en el mes por medio de reuniones programadas a los cinco (5) días hábiles máximo del mes siguiente para revalidar la verificación"/>
    <x v="1"/>
  </r>
  <r>
    <x v="2"/>
    <s v="SUBDIRECCIÓN DE SISTEMAS DE INFORMACIÓN DE TIERRAS"/>
    <s v="R 12"/>
    <s v="Incumplimiento en la implementación del PETI"/>
    <s v="Afectación Económica o presupuestal"/>
    <s v="Posibilidad de afectación económica en los costos de la ejecución de las actividades de la política de gobierno digital y arquitectura de TI  de la entidad por una ejecución inadecuada debido a inconsistencias presupuestales en la planeación de los proyectos PETI"/>
    <x v="25"/>
    <s v="SUBDIRECCIÓN SISTEMAS INFORMACIÓN DE TIERRAS"/>
    <s v="Subdirección Sistemas Información de Tierras Verifica la implementación del PETI a través del cuadro de mando integral del PETI  Donde revisan la información resultante de la gestión incluyendo ajustes y/o actualizaciones requeridos por adaptación, innovación o cambio de estrategia"/>
    <x v="2"/>
  </r>
  <r>
    <x v="2"/>
    <s v="SUBDIRECCIÓN DE SISTEMAS DE INFORMACIÓN DE TIERRAS"/>
    <s v="R 12"/>
    <s v="Incumplimiento en la implementación del PETI"/>
    <s v="Afectación Económica o presupuestal"/>
    <s v="Posibilidad de afectación económica en los costos de la ejecución de las actividades de la política de gobierno digital y arquitectura de TI  de la entidad por una ejecución inadecuada debido a inconsistencias presupuestales en la planeación de los proyectos PETI"/>
    <x v="26"/>
    <s v="SUBDIRECCIÓN SISTEMAS INFORMACIÓN DE TIERRAS"/>
    <s v="Subdirección Sistemas Información de Tierras Reformula la estrategia de TI de la Entidad a través del PETI actualizado  Realizando los ajustes necesarios a los proyectos que se identificaron con incumplimiento en el seguimiento"/>
    <x v="1"/>
  </r>
  <r>
    <x v="2"/>
    <s v="SUBDIRECCIÓN DE SISTEMAS DE INFORMACIÓN DE TIERRAS"/>
    <s v="R 13"/>
    <s v="Definición y evolución de la arquitectura empresarial de TI que no responda a las necesidades de la entidad"/>
    <s v="Pérdida Reputacional"/>
    <s v="Posibilidad de pérdida reputacional en la imagen institucional para los usuarios dado el incumplimiento en la misión y visión, afectando la prestación de los servicios debido a un diagnóstico equivocado e incompleto de las necesidades de la entidad y su entorno"/>
    <x v="27"/>
    <s v="SUBDIRECCIÓN SISTEMAS INFORMACIÓN DE TIERRAS"/>
    <s v="Subdirección Sistemas Información de Tierras Implementa y gobierna la Arquitectura empresarial de TI definida para la ANT a través del diagnóstico o estado actual (AS IS) de TI  Verificando que se hayan realizado todas las definiciones requeridas para el establecimiento de la Arquitectura de TI para la entidad"/>
    <x v="0"/>
  </r>
  <r>
    <x v="2"/>
    <s v="SUBDIRECCIÓN DE SISTEMAS DE INFORMACIÓN DE TIERRAS"/>
    <s v="R 13"/>
    <s v="Definición y evolución de la arquitectura empresarial de TI que no responda a las necesidades de la entidad"/>
    <s v="Pérdida Reputacional"/>
    <s v="Posibilidad de pérdida reputacional en la imagen institucional para los usuarios dado el incumplimiento en la misión y visión, afectando la prestación de los servicios debido a un diagnóstico equivocado e incompleto de las necesidades de la entidad y su entorno"/>
    <x v="28"/>
    <s v="SUBDIRECCIÓN SISTEMAS INFORMACIÓN DE TIERRAS"/>
    <s v="Subdirección Sistemas Información de Tierras Realiza seguimiento y mantenimiento de la arquitectura empresarial a través de informes de seguimiento a los ejercicios de arquitectura empresarial de TI adelantados en la entidad Verificando que se hayan aplicado los lineamientos establecidos por el MINTIC para el desarrollo de la arquitectura de TI "/>
    <x v="2"/>
  </r>
  <r>
    <x v="2"/>
    <s v="SUBDIRECCIÓN DE SISTEMAS DE INFORMACIÓN DE TIERRAS"/>
    <s v="R 13"/>
    <s v="Definición y evolución de la arquitectura empresarial de TI que no responda a las necesidades de la entidad"/>
    <s v="Pérdida Reputacional"/>
    <s v="Posibilidad de pérdida reputacional en la imagen institucional para los usuarios dado el incumplimiento en la misión y visión, afectando la prestación de los servicios debido a un diagnóstico equivocado e incompleto de las necesidades de la entidad y su entorno"/>
    <x v="29"/>
    <s v="SUBDIRECCIÓN SISTEMAS INFORMACIÓN DE TIERRAS"/>
    <s v="Subdirección Sistemas Información de Tierras Actualiza la estrategia de TI de la Entidad a través de la actualización del PETI Ajustando la Arquitectura objetivo (TO-BE) de los dominios que no cumplieron con las necesidades de la entidad "/>
    <x v="1"/>
  </r>
  <r>
    <x v="2"/>
    <s v="SUBDIRECCIÓN DE SISTEMAS DE INFORMACIÓN DE TIERRAS"/>
    <s v="R 14"/>
    <s v="Incumplimiento en la implementación del Modelo de Seguridad y Privacidad  de la información de la estrategia de Gobierno Digital"/>
    <s v="Pérdida Reputacional"/>
    <s v="Posibilidad de pérdida reputacional en la imagen institucional debido a la inadecuada priorización de las tareas necesarias para planificar e implementar el componente de seguridad digital de la estrategia de gobierno digital"/>
    <x v="30"/>
    <s v="SUBDIRECCIÓN SISTEMAS INFORMACIÓN DE TIERRAS"/>
    <s v="Subdirección Sistemas Información de Tierras Verifica el cumplimiento de las Políticas de Seguridad y Privacidad INTI-Política-001 POLÍTICA GENERAL DE SEGURIDAD DE LA INFORMACIÓN, TRATAMIENTO Y PROTECCIÓN DE DATOS PERSONALES, Numeral 5,3 a través del informe de verificación anual  mediante el autodiagnóstico del MSPI dispuesto por MINTIC "/>
    <x v="2"/>
  </r>
  <r>
    <x v="2"/>
    <s v="SUBDIRECCIÓN DE SISTEMAS DE INFORMACIÓN DE TIERRAS"/>
    <s v="R 14"/>
    <s v="Incumplimiento en la implementación del Modelo de Seguridad y Privacidad  de la información de la estrategia de Gobierno Digital"/>
    <s v="Pérdida Reputacional"/>
    <s v="Posibilidad de pérdida reputacional en la imagen institucional debido a la inadecuada priorización de las tareas necesarias para planificar e implementar el componente de seguridad digital de la estrategia de gobierno digital"/>
    <x v="31"/>
    <s v="SUBDIRECCIÓN SISTEMAS INFORMACIÓN DE TIERRAS"/>
    <s v="Subdirección Sistemas Información de Tierras Actualiza el proceso de implementación del MSPI  a través del cronograma establecido para la actualización del modelo de Seguridad y Privacidad de la Información Teniendo en cuentas las prioridades identificadas con las áreas impactadas"/>
    <x v="1"/>
  </r>
  <r>
    <x v="3"/>
    <s v="DIRECCIÓN DE GESTIÓN DEL ORDENAMIENTO SOCIAL DE LA PROPIEDAD"/>
    <s v="R 15"/>
    <s v="Programar municipios que posteriormente presenten limitantes para su intervención"/>
    <s v="Afectación Económica o presupuestal"/>
    <s v="Posibilidad de afectación económica en los sobrecostos de la operación debido a las Inconsistencias de la información considerada para la programación de los municipios frente a la situación real del territorio"/>
    <x v="32"/>
    <s v="DIRECCIÓN DE GESTIÓN DEL ORDENAMIENTO SOCIAL DE LA PROPIEDAD"/>
    <s v="Dirección de Gestión del Ordenamiento Social de la Propiedad Aprueba el POSPR operativo a través de la resolución de aprobación de POSPR Determinando la viabilidad de la implementación del POSPR, bajo el modelo de gestión por oferta y se comunica a las dependencias misionales respectivas y entes territoriales para su conocimiento"/>
    <x v="0"/>
  </r>
  <r>
    <x v="3"/>
    <s v="DIRECCIÓN DE GESTIÓN DEL ORDENAMIENTO SOCIAL DE LA PROPIEDAD"/>
    <s v="R 15"/>
    <s v="Programar municipios que posteriormente presenten limitantes para su intervención"/>
    <s v="Afectación Económica o presupuestal"/>
    <s v="Posibilidad de afectación económica en los sobrecostos de la operación debido a las Inconsistencias de la información considerada para la programación de los municipios frente a la situación real del territorio"/>
    <x v="33"/>
    <s v="DIRECCIÓN DE GESTIÓN DEL ORDENAMIENTO SOCIAL DE LA PROPIEDAD"/>
    <s v="Dirección de Gestión del Ordenamiento Social de la Propiedad Determinan la necesidad de suspender o desprogramar la intervención en el municipio A través del Acta de la Mesa de Ordenamiento de la ANT Donde se revisa la  proposición realizada por la DGOSP, definiendo que acción se toma con relación a la desprogramación o suspensión"/>
    <x v="1"/>
  </r>
  <r>
    <x v="3"/>
    <s v="SECRETARÍA GENERAL"/>
    <s v="R 16"/>
    <s v="Respuesta inoportuna a las PQRSD"/>
    <s v="Pérdida Reputacional"/>
    <s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
    <x v="34"/>
    <s v="SECRETARÍA GENERAL"/>
    <s v="Secretaría General Realiza seguimiento a la gestión y respuestas a las PQRSD a través de correos electrónicos de seguimiento informando sobre el estado de gestión de las PQRSD a cada dependencia. "/>
    <x v="2"/>
  </r>
  <r>
    <x v="3"/>
    <s v="SECRETARÍA GENERAL"/>
    <s v="R 16"/>
    <s v="Respuesta inoportuna a las PQRSD"/>
    <s v="Pérdida Reputacional"/>
    <s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
    <x v="35"/>
    <s v="SECRETARÍA GENERAL"/>
    <s v="Secretaría General Valida la ejecución del plan de atención de las PQRSD a través de reporte de ORFEO  donde se evidencia la implementación del plan de atención generado por las dependencias de las PQRSD rezagadas"/>
    <x v="2"/>
  </r>
  <r>
    <x v="3"/>
    <s v="SECRETARÍA GENERAL"/>
    <s v="R 16"/>
    <s v="Respuesta inoportuna a las PQRSD"/>
    <s v="Pérdida Reputacional"/>
    <s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
    <x v="36"/>
    <s v="SECRETARÍA GENERAL"/>
    <s v="Secretaría General Solicita la elaboración de un plan de atención de las PQRSD pendientes de gestión a través de un correo electrónico  donde la dependencia genera una estrategia oportuna para la PQRSD rezagadas"/>
    <x v="1"/>
  </r>
  <r>
    <x v="4"/>
    <s v="SUBDIRECCIÓN DE SISTEMAS DE INFORMACIÓN DE TIERRAS"/>
    <s v="R 17"/>
    <s v="Expedir Acto administrativo que resuelve solicitud de inclusión en el RESO, sin la completitud del análisis dentro del proceso de valoración para determinar el cumplimiento de requisitos mínimos (omisión de validaciones en bases de datos/soportes documentales) "/>
    <s v="Pérdida Reputacional"/>
    <s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
    <x v="37"/>
    <s v="SUBDIRECCIÓN SISTEMAS INFORMACIÓN DE TIERRAS"/>
    <s v="Subdirección Sistemas Información de Tierras revisa el cumplimiento de calidad de los actos administrativos según lo establecido por RESO a través de Matrices y consolidados de verificación de calidad mediante el análisis de la información suministrada por el solicitante en el formulario FISO, al igual que la documentación adjunta, de acuerdo con los requerimientos establecidos en el Decreto 902 y la Resolución 740 de 2017 y las demás que la modifican, adicionan y o derogan"/>
    <x v="0"/>
  </r>
  <r>
    <x v="4"/>
    <s v="SUBDIRECCIÓN DE SISTEMAS DE INFORMACIÓN DE TIERRAS"/>
    <s v="R 17"/>
    <s v="Expedir Acto administrativo que resuelve solicitud de inclusión en el RESO, sin la completitud del análisis dentro del proceso de valoración para determinar el cumplimiento de requisitos mínimos (omisión de validaciones en bases de datos/soportes documentales) "/>
    <s v="Pérdida Reputacional"/>
    <s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
    <x v="38"/>
    <s v="SUBDIRECCIÓN SISTEMAS INFORMACIÓN DE TIERRAS"/>
    <s v="Subdirección Sistemas Información de Tierras resuelve el recurso de reposición modificando o confirmando la decisión de la solicitud de inclusión en el RESO a través de un acto administrativo mediante un análisis de las objeciones, la revisión de la consistencia de los soportes y argumentos que se utilizaron para tomar la decisión inicial "/>
    <x v="1"/>
  </r>
  <r>
    <x v="4"/>
    <s v="SUBDIRECCIÓN DE PLANEACIÓN OPERATIVA"/>
    <s v="R 18"/>
    <s v="Incumplimiento en la formulación e implementación de los POSPR en los municipios programados por razones técnicas y operativas"/>
    <s v="Afectación Económica o presupuestal"/>
    <s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
    <x v="39"/>
    <s v="SUBDIRECCIÓN DE PLANEACIÓN OPERATIVA"/>
    <s v="Subdirección de Planeación Operativa Realiza monitoreo y seguimiento a la formulación, implementación y consolidación de los POSPR A través de reportes de seguimiento donde se evidencia la ejecución de las actividades y productos a desarrollar en el marco de la ruta metodológica para la formulación, implementación y consolidación de los Planes de Ordenamiento Social de la Propiedad Rural - POSPR"/>
    <x v="0"/>
  </r>
  <r>
    <x v="4"/>
    <s v="SUBDIRECCIÓN DE PLANEACIÓN OPERATIVA"/>
    <s v="R 18"/>
    <s v="Incumplimiento en la formulación e implementación de los POSPR en los municipios programados por razones técnicas y operativas"/>
    <s v="Afectación Económica o presupuestal"/>
    <s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
    <x v="40"/>
    <s v="SUBDIRECCIÓN DE PLANEACIÓN OPERATIVA"/>
    <s v="Subdirección de Planeación Operativa Actualiza Cronogramas de Operación en el municipio programado para el ajuste del desarrollo de la operación A través de actas de Comités Técnicos Operativos o de mesas técnicas  Mediante la revisión de las desviaciones en la elaboración y entrega de productos, proponiendo acciones de mejora para la corrección de estas"/>
    <x v="1"/>
  </r>
  <r>
    <x v="4"/>
    <s v="SUBDIRECCIÓN DE PLANEACIÓN OPERATIVA"/>
    <s v="R 19"/>
    <s v="Retrasos o suspensión en la formulación e implementación de POSPR en los municipios programados por condiciones de seguridad adversas a la operación"/>
    <s v="Afectación Económica o presupuestal"/>
    <s v="Posibilidad de afectación económica en sobrecostos de operación debido a las situaciones de orden público sobrevinientes, que impidan desarrollar las actividades operativas en la formulación e implementación de POSPR en los municipios programados"/>
    <x v="41"/>
    <s v="SUBDIRECCIÓN DE PLANEACIÓN OPERATIVA"/>
    <s v="Subdirección de Planeación Operativa Realiza análisis de condiciones de riesgo en asuntos de seguridad  en el marco de la ruta de Formulación e Implementación del POSPR A través de actas de reuniones e  informes en materia de seguridad  mediante el análisis de variables de condiciones de seguridad y reuniones de articulación con autoridades del sector defensa "/>
    <x v="0"/>
  </r>
  <r>
    <x v="4"/>
    <s v="SUBDIRECCIÓN DE PLANEACIÓN OPERATIVA"/>
    <s v="R 19"/>
    <s v="Retrasos o suspensión en la formulación e implementación de POSPR en los municipios programados por condiciones de seguridad adversas a la operación"/>
    <s v="Afectación Económica o presupuestal"/>
    <s v="Posibilidad de afectación económica en sobrecostos de operación debido a las situaciones de orden público sobrevinientes, que impidan desarrollar las actividades operativas en la formulación e implementación de POSPR en los municipios programados"/>
    <x v="42"/>
    <s v="SUBDIRECCIÓN DE PLANEACIÓN OPERATIVA"/>
    <s v="Subdirección de Planeación Operativa Revisa que los POSPR operativos contengan el capitulo de las recomendaciones de viabilización para la implementación como insumo para la toma de decisiones a través del POSPR operativo  Mediante la revisión de este documento, el cual debe tener el capitulo No 4 &quot;recomendaciones para la implementación de POSPR&quot;"/>
    <x v="0"/>
  </r>
  <r>
    <x v="4"/>
    <s v="SUBDIRECCIÓN DE PLANEACIÓN OPERATIVA"/>
    <s v="R 19"/>
    <s v="Retrasos o suspensión en la formulación e implementación de POSPR en los municipios programados por condiciones de seguridad adversas a la operación"/>
    <s v="Afectación Económica o presupuestal"/>
    <s v="Posibilidad de afectación económica en sobrecostos de operación debido a las situaciones de orden público sobrevinientes, que impidan desarrollar las actividades operativas en la formulación e implementación de POSPR en los municipios programados"/>
    <x v="43"/>
    <s v="SUBDIRECCIÓN DE PLANEACIÓN OPERATIVA"/>
    <s v="Subdirección de Planeación Operativa Determinan la necesidad de suspender o desprogramar la intervención en el municipio A través del Acta de la Mesa de Ordenamiento de la ANT Donde se revisa la  proposición en condiciones de seguridad realizada por la DGOSP, definiendo que acción se toma con relación a la desprogramación o suspensión"/>
    <x v="1"/>
  </r>
  <r>
    <x v="4"/>
    <s v="SUBDIRECCIÓN DE PLANEACIÓN OPERATIVA"/>
    <s v="R 20"/>
    <s v="Incumplimientos por parte de los socios estratégicos y/u operadores de catastro en la entrega de insumos / productos requeridos para la formulación e implementación de POSPR, en el marco de los convenios celebrados"/>
    <s v="Afectación Económica o presupuestal"/>
    <s v="Posibilidad de afectación económica por multa y sanción del ente regulador debido al inadecuado seguimiento a la ejecución en las actividades desarrolladas por socios estratégicos y/u operadores de catastro en la formulación e implementación de POSPR"/>
    <x v="44"/>
    <s v="SUBDIRECCIÓN DE PLANEACIÓN OPERATIVA"/>
    <s v="Subdirección de Planeación Operativa Realiza seguimiento al cumplimiento de los convenios por socios estratégicos y/ u operadores de catastro para la formulación e implementación de POSPR A través de informes de seguimiento y mesas técnicas operativas para el acompañamiento a socios estratégicos en la implementación de POSPR Mediante la revisión del avance de la información operativa y financiera frente a las metas pactadas de los convenios por socios estratégicos y/u operadores de catastro "/>
    <x v="2"/>
  </r>
  <r>
    <x v="4"/>
    <s v="SUBDIRECCIÓN DE PLANEACIÓN OPERATIVA"/>
    <s v="R 20"/>
    <s v="Incumplimientos por parte de los socios estratégicos y/u operadores de catastro en la entrega de insumos / productos requeridos para la formulación e implementación de POSPR, en el marco de los convenios celebrados"/>
    <s v="Afectación Económica o presupuestal"/>
    <s v="Posibilidad de afectación económica por multa y sanción del ente regulador debido al inadecuado seguimiento a la ejecución en las actividades desarrolladas por socios estratégicos y/u operadores de catastro en la formulación e implementación de POSPR"/>
    <x v="45"/>
    <s v="SUBDIRECCIÓN DE PLANEACIÓN OPERATIVA"/>
    <s v="Subdirección de Planeación Operativa Actualiza Cronogramas de Operación en el municipio programado A través de informes de seguimiento o mesas técnicas operativas para el acompañamiento a socios estratégicos en la implementación de POSPR Mediante la revisión del avance de la información operativa y financiera frente a las metas pactadas de los convenios por socios estratégicos y/u operadores de catastro "/>
    <x v="1"/>
  </r>
  <r>
    <x v="5"/>
    <s v="DIRECCIÓN DE GESTIÓN JURÍDICA DE TIERRAS"/>
    <s v="R 21"/>
    <s v="Tomar decisiones incorrectas en los procesos agrarios y la formalización de la propiedad privada rural (zonas no focalizadas)"/>
    <s v="Pérdida Reputacional"/>
    <s v="Posibilidad de pérdida reputacional en la credibilidad institucional por la decisión generada erradamente en el acto administrativo para las zonas no focalizadas"/>
    <x v="46"/>
    <s v="SUBDIRECCIÓN DE PROCESOS AGRARIOS Y GESTIÓN JURÍDICA"/>
    <s v="Subdirección de Procesos Agrarios y Gestión Jurídica revisa los actos administrativos de los procesos agrarios en zonas no focalizadas antes de ser suscritos por parte del Subdirector a través del listado de los actos administrativos donde consta la revisión indicando el número de expediente y el número del acto administrativo que está en los sistemas de información de la ANT"/>
    <x v="0"/>
  </r>
  <r>
    <x v="5"/>
    <s v="DIRECCIÓN DE GESTIÓN JURÍDICA DE TIERRAS"/>
    <s v="R 21"/>
    <s v="Tomar decisiones incorrectas en los procesos agrarios y la formalización de la propiedad privada rural (zonas no focalizadas)"/>
    <s v="Pérdida Reputacional"/>
    <s v="Posibilidad de pérdida reputacional en la credibilidad institucional por la decisión generada erradamente en el acto administrativo para las zonas no focalizadas"/>
    <x v="47"/>
    <s v="SUBDIRECCIÓN DE PROCESOS AGRARIOS Y GESTIÓN JURÍDICA"/>
    <s v="Subdirección de Procesos Agrarios y Gestión Jurídica profiere un nuevo acto administrativo corrigiendo las inconsistencias del proceso agrario en zonas no focalizadas a través del listado de los actos administrativos que corrigen las inconsistencias corrigiendo la decisión tomada mediante un nuevo acto administrativo, cada vez que se presente un acto administrativo con decisión errónea"/>
    <x v="1"/>
  </r>
  <r>
    <x v="5"/>
    <s v="DIRECCIÓN DE GESTIÓN JURÍDICA DE TIERRAS"/>
    <s v="R 22"/>
    <s v="Tomar decisiones incorrectas en los procesos agrarios y la formalización de la propiedad privada rural (zonas focalizadas)"/>
    <s v="Pérdida Reputacional"/>
    <s v="Posibilidad de pérdida reputacional en la credibilidad institucional por la decisión generada erradamente en el acto administrativo para las zonas focalizadas y formalización de la propiedad privada rural"/>
    <x v="48"/>
    <s v="SUBDIRECCIÓN DE SEGURIDAD JURÍDICA"/>
    <s v="Subdirección de Seguridad Jurídica revisa los actos administrativos de los procesos agrarios en zonas focalizadas y formalización de la propiedad privada rural antes de ser suscritos por parte del Subdirector a través del listado de los actos administrativos donde consta la revisión indicando el número de expediente y el número del acto administrativo que está en los sistemas de información de la ANT"/>
    <x v="0"/>
  </r>
  <r>
    <x v="5"/>
    <s v="DIRECCIÓN DE GESTIÓN JURÍDICA DE TIERRAS"/>
    <s v="R 22"/>
    <s v="Tomar decisiones incorrectas en los procesos agrarios y la formalización de la propiedad privada rural (zonas focalizadas)"/>
    <s v="Pérdida Reputacional"/>
    <s v="Posibilidad de pérdida reputacional en la credibilidad institucional por la decisión generada erradamente en el acto administrativo para las zonas focalizadas y formalización de la propiedad privada rural"/>
    <x v="49"/>
    <s v="SUBDIRECCIÓN DE SEGURIDAD JURÍDICA"/>
    <s v="Subdirección de Seguridad Jurídica profiere un nuevo acto administrativo corrigiendo las inconsistencias del proceso agrario en zonas focalizadas y formalización de la propiedad privada rural a través del listado de los actos administrativos que corrigen las inconsistencias corrigiendo la decisión tomada mediante un nuevo acto administrativo, cada vez que se presente un acto administrativo con decisión errónea"/>
    <x v="1"/>
  </r>
  <r>
    <x v="5"/>
    <s v="DIRECCIÓN DE GESTIÓN JURÍDICA DE TIERRAS"/>
    <s v="R 23"/>
    <s v="Incumplimiento de términos para dar respuesta a las nuevas solicitudes de recursos, de decisiones finales de procesos agrarios y formalización de la propiedad privada rural"/>
    <s v="Pérdida Reputacional"/>
    <s v="Posibilidad de pérdida reputacional en la credibilidad institucional por el incumpliendo de los términos para resolver un recurso"/>
    <x v="50"/>
    <s v="SUBDIRECCIÓN DE PROCESOS AGRARIOS Y GESTIÓN JURÍDICA"/>
    <s v="Subdirección de Procesos Agrarios y Gestión Jurídica reporta los actos administrativos expedidos que resuelven recursos solicitados a las decisiones finales de procesos agrarios en zonas no focalizadas. a través del listado de los actos administrativos que resuelven los recursos interpuestos donde consta el número de expediente y el número del acto administrativo que está en los sistemas de información de la ANT"/>
    <x v="0"/>
  </r>
  <r>
    <x v="5"/>
    <s v="DIRECCIÓN DE GESTIÓN JURÍDICA DE TIERRAS"/>
    <s v="R 23"/>
    <s v="Incumplimiento de términos para dar respuesta a las nuevas solicitudes de recursos, de decisiones finales de procesos agrarios y formalización de la propiedad privada rural"/>
    <s v="Pérdida Reputacional"/>
    <s v="Posibilidad de pérdida reputacional en la credibilidad institucional por el incumpliendo de los términos para resolver un recurso"/>
    <x v="51"/>
    <s v="SUBDIRECCIÓN DE SEGURIDAD JURÍDICA"/>
    <s v="Subdirección de Seguridad Jurídica reporta los actos administrativos expedidos que resuelven recursos solicitados a las decisiones finales de procesos agrarios en zonas focalizadas y formalización de la propiedad privada rural. a través del listado de los actos administrativos que resuelven los recursos interpuestos donde consta el número de expediente y el número del acto administrativo que está en los sistemas de información de la ANT"/>
    <x v="0"/>
  </r>
  <r>
    <x v="5"/>
    <s v="DIRECCIÓN DE GESTIÓN JURÍDICA DE TIERRAS"/>
    <s v="R 23"/>
    <s v="Incumplimiento de términos para dar respuesta a las nuevas solicitudes de recursos, de decisiones finales de procesos agrarios y formalización de la propiedad privada rural"/>
    <s v="Pérdida Reputacional"/>
    <s v="Posibilidad de pérdida reputacional en la credibilidad institucional por el incumpliendo de los términos para resolver un recurso"/>
    <x v="52"/>
    <s v="SUBDIRECCIÓN DE PROCESOS AGRARIOS Y GESTIÓN JURÍDICA"/>
    <s v="Subdirección de Procesos Agrarios y Gestión Jurídica contesta inmediatamente el recurso solicitado de procesos agrarios en zonas no focalizadas. a través del listado de los actos administrativos que resuelven los recursos interpuestos profiriendo el acto administrativo y comunicarlo a las partes interesadas"/>
    <x v="1"/>
  </r>
  <r>
    <x v="5"/>
    <s v="DIRECCIÓN DE GESTIÓN JURÍDICA DE TIERRAS"/>
    <s v="R 23"/>
    <s v="Incumplimiento de términos para dar respuesta a las nuevas solicitudes de recursos, de decisiones finales de procesos agrarios y formalización de la propiedad privada rural"/>
    <s v="Pérdida Reputacional"/>
    <s v="Posibilidad de pérdida reputacional en la credibilidad institucional por el incumpliendo de los términos para resolver un recurso"/>
    <x v="53"/>
    <s v="SUBDIRECCIÓN DE PROCESOS AGRARIOS Y GESTIÓN JURÍDICA"/>
    <s v="Subdirección de Seguridad Jurídica contesta inmediatamente recurso solicitado de procesos agrarios en zonas focalizadas y formalización de la propiedad privada rural. a través del listado de los actos administrativos que resuelven los recursos interpuestos profiriendo el acto administrativo y comunicarlo a las partes interesadas"/>
    <x v="1"/>
  </r>
  <r>
    <x v="5"/>
    <s v="DIRECCIÓN DE GESTIÓN JURÍDICA DE TIERRAS"/>
    <s v="R 24"/>
    <s v="Realizar el reparto de una solicitud a dos o más, diferentes dependencias"/>
    <s v="Pérdida Reputacional"/>
    <s v="Posibilidad de pérdida reputacional en la credibilidad institucional por falta de bases de datos unificadas y estandarizadas como única matriz de control y seguimiento a respuestas"/>
    <x v="54"/>
    <s v="GESTOR DOCUMENTAL DE LA SUBDIRECCIÓN DE PROCESOS AGRARIOS Y GESTIÓN JURÍDICA"/>
    <s v="Gestor documental de la Subdirección de Procesos Agrarios y Gestión Jurídica verifica que la solicitud de procesos agrarios en zonas no focalizadas no contenga expediente creado en el Orfeo a través del listado de creación de expedientes en Orfeo realizar la verificación con diferentes variables (numero, nombre del predio, folio de matrícula, entre otros) en Orfeo, para identificar que el expediente no se encuentre creado"/>
    <x v="0"/>
  </r>
  <r>
    <x v="5"/>
    <s v="DIRECCIÓN DE GESTIÓN JURÍDICA DE TIERRAS"/>
    <s v="R 24"/>
    <s v="Realizar el reparto de una solicitud a dos o más, diferentes dependencias"/>
    <s v="Pérdida Reputacional"/>
    <s v="Posibilidad de pérdida reputacional en la credibilidad institucional por falta de bases de datos unificadas y estandarizadas como única matriz de control y seguimiento a respuestas"/>
    <x v="55"/>
    <s v="GESTOR DOCUMENTAL DE LA SUBDIRECCIÓN DE SEGURIDAD JURÍDICA"/>
    <s v="Gestor documental de la Subdirección de Seguridad Jurídica verifica que la solicitud de procesos agrarios en zonas focalizadas y formalización de la propiedad privada rural no contenga expediente creado en el Orfeo a través del listado de creación de expedientes en Orfeo realizar la verificación con diferentes variables (numero, nombre del predio, folio de matrícula, entre otros) en Orfeo, para identificar que el expediente no se encuentre creado"/>
    <x v="0"/>
  </r>
  <r>
    <x v="5"/>
    <s v="DIRECCIÓN DE GESTIÓN JURÍDICA DE TIERRAS"/>
    <s v="R 24"/>
    <s v="Realizar el reparto de una solicitud a dos o más, diferentes dependencias"/>
    <s v="Pérdida Reputacional"/>
    <s v="Posibilidad de pérdida reputacional en la credibilidad institucional por falta de bases de datos unificadas y estandarizadas como única matriz de control y seguimiento a respuestas"/>
    <x v="56"/>
    <s v="SUBDIRECCIÓN DE PROCESOS AGRARIOS Y GESTIÓN JURÍDICA"/>
    <s v="Subdirección de Procesos Agrarios y Gestión Jurídica unifica las respuestas para el mismo número de radicado en Orfeo para los procesos agrarios en zonas no focalizadas a través del listado de creación de expedientes en Orfeo realizar la unificación de las respuestas en el sistema Orfeo"/>
    <x v="1"/>
  </r>
  <r>
    <x v="5"/>
    <s v="DIRECCIÓN DE GESTIÓN JURÍDICA DE TIERRAS"/>
    <s v="R 24"/>
    <s v="Realizar el reparto de una solicitud a dos o más, diferentes dependencias"/>
    <s v="Pérdida Reputacional"/>
    <s v="Posibilidad de pérdida reputacional en la credibilidad institucional por falta de bases de datos unificadas y estandarizadas como única matriz de control y seguimiento a respuestas"/>
    <x v="56"/>
    <s v="SUBDIRECCIÓN DE SEGURIDAD JURÍDICA"/>
    <s v="Subdirección de Seguridad Jurídica unifica las respuestas para el mismo número de radicado en Orfeo para los procesos agrarios en zonas focalizadas y formalización de la propiedad privada rural a través del listado de creación de expedientes en Orfeo realizar la unificación de las respuestas en el sistema Orfeo"/>
    <x v="1"/>
  </r>
  <r>
    <x v="6"/>
    <s v="EQUIPO INICIATIVAS COMUNITARIAS DAE"/>
    <s v="R 25"/>
    <s v="Incumplimiento por parte de los proveedores de servicios e insumos de las Iniciativas Cofinanciadas"/>
    <s v="Afectación Económica o presupuestal"/>
    <s v="Posibilidad de afectación económica  presentando incrementos en los costos por la suspensión de la iniciativa cofinanciada debido a la falta de verificación de la capacidad operativa de los proveedores en la región"/>
    <x v="57"/>
    <s v="EQUIPO DE INICIATIVAS COMUNITARIAS DAE"/>
    <s v="El equipo de Iniciativas Comunitarias DAE realiza seguimiento y acompañamiento a través del diligenciamiento de las formas INTI-F-008 FORMA ACTA DE REUNIÓN e INTI-F-009 FORMA LISTADO DE ASISTENCIA mediante la práctica de la visita para el seguimiento a la implementación de la Iniciativa Comunitaria"/>
    <x v="2"/>
  </r>
  <r>
    <x v="6"/>
    <s v="EQUIPO INICIATIVAS COMUNITARIAS DAE"/>
    <s v="R 25"/>
    <s v="Incumplimiento por parte de los proveedores de servicios e insumos de las Iniciativas Cofinanciadas"/>
    <s v="Afectación Económica o presupuestal"/>
    <s v="Posibilidad de afectación económica  presentando incrementos en los costos por la suspensión de la iniciativa cofinanciada debido a la falta de verificación de la capacidad operativa de los proveedores en la región"/>
    <x v="58"/>
    <s v="EQUIPO DE INICIATIVAS COMUNITARIAS DAE"/>
    <s v="El equipo de Iniciativas Comunitarias DAE actualiza el documento de la iniciativa a través del diligenciamiento de las formas INTI-F-008 FORMA ACTA DE REUNIÓN e INTI-F-009 FORMA LISTADO DE ASISTENCIA donde se presenta las novedades y observaciones y se analiza las nuevas directrices para el cumplimiento por parte de los proveedores hacia la comunidad"/>
    <x v="1"/>
  </r>
  <r>
    <x v="6"/>
    <s v="EQUIPO INICIATIVAS COMUNITARIAS DAE"/>
    <s v="R 25"/>
    <s v="Incumplimiento por parte de los proveedores de servicios e insumos de las Iniciativas Cofinanciadas"/>
    <s v="Afectación Económica o presupuestal"/>
    <s v="Posibilidad de afectación económica  presentando incrementos en los costos por la suspensión de la iniciativa cofinanciada debido a la falta de verificación de la capacidad operativa de los proveedores en la región"/>
    <x v="59"/>
    <s v=""/>
    <m/>
    <x v="3"/>
  </r>
  <r>
    <x v="6"/>
    <s v="EQUIPO DE ADQUISICIONES DE PREDIOS Y/O MEJORAS DAE"/>
    <s v="R 26"/>
    <s v="Interrupción del proceso de compra directa de un predio y/o mejora"/>
    <s v="Afectación Económica o presupuestal"/>
    <s v="Posibilidad de afectación económica  en los incrementos de los costos por el desarrollo del procedimiento y/o el cumplimiento a Fallos judiciales debido a falta de articulación entre los diversos actores que inciden en el procedimiento de compra directa de un predio y/o mejora"/>
    <x v="60"/>
    <s v="EQUIPO DE ADQUISICIONES DE PREDIOS Y/O MEJORAS DAE"/>
    <s v="El equipo de Adquisiciones de predios y/o mejoras DAE verifica la oferta voluntaria de predio a través del diligenciamiento de la forma ACCTI-F-021 FORMA OFERTA VOLUNTARIA DE PREDIOS donde se revisa los requisitos para la oferta voluntaria de los propietarios hacia la ANT"/>
    <x v="0"/>
  </r>
  <r>
    <x v="6"/>
    <s v="EQUIPO DE ADQUISICIONES DE PREDIOS Y/O MEJORAS DAE"/>
    <s v="R 26"/>
    <s v="Interrupción del proceso de compra directa de un predio y/o mejora"/>
    <s v="Afectación Económica o presupuestal"/>
    <s v="Posibilidad de afectación económica  en los incrementos de los costos por el desarrollo del procedimiento y/o el cumplimiento a Fallos judiciales debido a falta de articulación entre los diversos actores que inciden en el procedimiento de compra directa de un predio y/o mejora"/>
    <x v="61"/>
    <s v="EQUIPO COMPRA DE PREDIOS"/>
    <s v="El equipo compra de predios verifica la documentación para solicitar visita técnica a través del diligenciamiento de la forma:_x000a_ACCTI-F-020 FORMA LISTA DE CHEQUEO donde se revisa el cumplimiento de todos los requisitos documentos aportados para la compra del predio y los relacionados a la comunidad que se va a beneficiar"/>
    <x v="0"/>
  </r>
  <r>
    <x v="6"/>
    <s v="EQUIPO DE ADQUISICIONES DE PREDIOS Y/O MEJORAS DAE"/>
    <s v="R 26"/>
    <s v="Interrupción del proceso de compra directa de un predio y/o mejora"/>
    <s v="Afectación Económica o presupuestal"/>
    <s v="Posibilidad de afectación económica  en los incrementos de los costos por el desarrollo del procedimiento y/o el cumplimiento a Fallos judiciales debido a falta de articulación entre los diversos actores que inciden en el procedimiento de compra directa de un predio y/o mejora"/>
    <x v="62"/>
    <s v="EQUIPO COMPRA DE PREDIOS"/>
    <s v="El equipo compra de predios requiere a través de oficio radicado en el sistema de gestión documental ORFEO remitido al propietario del predio, la solicitud de los documentos faltantes para la oferta voluntaria del predio"/>
    <x v="1"/>
  </r>
  <r>
    <x v="6"/>
    <s v="EQUIPO SISTEMAS DE INFORMACIÓN DAE"/>
    <s v="R 27"/>
    <s v="Falta de unificación en la información reportada"/>
    <s v="Pérdida Reputacional"/>
    <s v="Posibilidad de Pérdida Reputacional por reporte de información imprecisa y variada debido a las diferentes archivos de datos para almacenamiento de la información y las distintas fuentes finales para el envío de la información"/>
    <x v="63"/>
    <s v="EQUIPO SISTEMAS DE INFORMACIÓN DAE"/>
    <s v="El equipo Sistemas de Información DAE realiza seguimiento mensual a la cantidad de requerimientos allegados de comunidades étnicas a través de un reporte en Excel donde se estipula la cantidad de requerimientos de acuerdo a cada uno de los procedimientos a cargo de la DAE"/>
    <x v="2"/>
  </r>
  <r>
    <x v="6"/>
    <s v="EQUIPO SISTEMAS DE INFORMACIÓN DAE"/>
    <s v="R 27"/>
    <s v="Falta de unificación en la información reportada"/>
    <s v="Pérdida Reputacional"/>
    <s v="Posibilidad de Pérdida Reputacional por reporte de información imprecisa y variada debido a las diferentes archivos de datos para almacenamiento de la información y las distintas fuentes finales para el envío de la información"/>
    <x v="64"/>
    <s v="EQUIPO SISTEMAS DE INFORMACIÓN DAE"/>
    <s v="El equipo Sistemas de Información DAE actualiza la información que entregan los diferentes equipos de trabajo de la DAE a través de correo electrónico donde se reporta la información que se validó y debe modificar datos"/>
    <x v="1"/>
  </r>
  <r>
    <x v="6"/>
    <s v="EQUIPO SISTEMAS DE INFORMACIÓN DAE"/>
    <s v="R 28"/>
    <s v="Demora en la revisión de las diferentes peticiones presentadas por las comunidades étnicas a cargo de la DAE"/>
    <s v="Pérdida Reputacional"/>
    <s v="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étnicas cargo de la DAE_x000a_"/>
    <x v="65"/>
    <s v="EQUIPO SISTEMAS DE INFORMACIÓN DAE"/>
    <s v="El equipo Sistemas de Información DAE registra los requerimientos realizados a las comunidades étnicas a través del Archivo Base de Datos DAE  para llevar un control al cumplimiento en los requisitos mínimos establecidos dentro los tiempo requeridos"/>
    <x v="0"/>
  </r>
  <r>
    <x v="6"/>
    <s v="EQUIPO SISTEMAS DE INFORMACIÓN DAE"/>
    <s v="R 28"/>
    <s v="Demora en la revisión de las diferentes peticiones presentadas por las comunidades étnicas a cargo de la DAE"/>
    <s v="Pérdida Reputacional"/>
    <s v="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étnicas cargo de la DAE_x000a_"/>
    <x v="66"/>
    <s v="EQUIPO SISTEMAS DE INFORMACIÓN DAE"/>
    <s v="El equipo Sistemas de Información DAE reitera el requerimiento a la comunidad a través de ORFEO donde se recuerda el cumplimiento de requisitos para continuar el procedimiento requerido por la comunidad étnica"/>
    <x v="1"/>
  </r>
  <r>
    <x v="6"/>
    <s v="DIRECCIÓN DE ACCESO A TIERRAS"/>
    <s v="R 29"/>
    <s v="Incumplimiento  de adquisición de predios en el marco de Políticas del Gobierno"/>
    <s v="Pérdida Reputacional"/>
    <s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
    <x v="67"/>
    <s v="DIRECCIÓN DE ACCESO A TIERRAS"/>
    <s v="Dirección de Acceso a Tierras reduce la posibilidad de avanzar en procesos de compra dirigidos a predios cuyas ofertas no sean viables para la entidad._x000a_ a través del diligenciamiento de la forma ACCTI-F-021 FORMA OFERTA VOLUNTARIA DE PREDIOS - ACCTI-F-020 FORMA LISTA DE CHEQUEO donde se registra el cumplimiento de aspectos obligatorios de la información de la oferta voluntaria"/>
    <x v="0"/>
  </r>
  <r>
    <x v="6"/>
    <s v="DIRECCIÓN DE ACCESO A TIERRAS"/>
    <s v="R 29"/>
    <s v="Incumplimiento  de adquisición de predios en el marco de Políticas del Gobierno"/>
    <s v="Pérdida Reputacional"/>
    <s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
    <x v="68"/>
    <s v="DIRECCIÓN DE ACCESO A TIERRAS"/>
    <s v="Dirección de Acceso a Tierras reduce la posibilidad de avanzar en procesos de compra dirigidos a predios que no cumplan requisitos técnicos. a través del diligenciamiento de la forma ACCTI-F-022 donde se realiza un estudio complementario de títulos, confrontando la información del expediente con la obtenida en la visita técnica."/>
    <x v="0"/>
  </r>
  <r>
    <x v="6"/>
    <s v="DIRECCIÓN DE ACCESO A TIERRAS"/>
    <s v="R 29"/>
    <s v="Incumplimiento  de adquisición de predios en el marco de Políticas del Gobierno"/>
    <s v="Pérdida Reputacional"/>
    <s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
    <x v="69"/>
    <s v="DIRECCIÓN DE ACCESO A TIERRAS"/>
    <s v="Dirección de Acceso a Tierras subsana los requisitos de predios cuyas ofertas no son viables y/o que no cumplen con los requisitos técnicos  a través de gestiones ante la Oficina de Planeación de la ANT y de ser necesario frente al ministerio de Hacienda, solicitando la ampliación presupuestal, y/o estudiando la posibilidad de adquisición de predios aledaños que cumplan las expectativas de los compromisos adquiridos soportando con los expedientes incluyendo, la documentación pertinente."/>
    <x v="1"/>
  </r>
  <r>
    <x v="6"/>
    <s v="SUBDIRECCIÓN DE ACCESO A TIERRAS EN ZONAS FOCALIZADAS"/>
    <s v="R 30"/>
    <s v="Materializar un subsidio que no cumpla con los requisitos establecidos"/>
    <s v="Afectación Económica o presupuestal"/>
    <s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
    <x v="70"/>
    <s v="SUBDIRECCIÓN DE ACCESO A TIERRAS EN ZONAS FOCALIZADAS"/>
    <s v="Subdirección de Acceso a Tierras en Zonas Focalizadas verifica las condiciones (del aspirante y su cónyuge o compañero(a)) bajo las cuales se realizaron las adjudicaciones, al uno por ciento (1%) trimestralmente del Subsidio -SIRA-, conforme a los artículos 8 y 9 del Acuerdo 005 de 2016 y/o a lo establecido en cumplimiento al fallo judicial. a través del acta de verificación y sus anexos donde se consulta la forma solicitud de inscripción única, los documentos soporte allegados por el postulante y las bases de datos como: DIAN, Policía Nacional, SISBÉN, RUV, RUES, Procuraduría General de la Nación, Contraloría General de la República, ANT- Histórico, CNSC y/o SIGEP y las demás que se consideren necesarias"/>
    <x v="0"/>
  </r>
  <r>
    <x v="6"/>
    <s v="SUBDIRECCIÓN DE ACCESO A TIERRAS EN ZONAS FOCALIZADAS"/>
    <s v="R 30"/>
    <s v="Materializar un subsidio que no cumpla con los requisitos establecidos"/>
    <s v="Afectación Económica o presupuestal"/>
    <s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
    <x v="71"/>
    <s v="SUBDIRECCIÓN DE ACCESO A TIERRAS EN ZONAS FOCALIZADAS"/>
    <s v="Subdirección de Acceso a Tierras en Zonas Focalizadas verifica el uno por ciento (1%) de los predios con postulaciones activas trimestralmente a través del acta de verificación y sus anexos donde se validan los requisitos jurídicos, técnicos y ambientales de acuerdo con lo descrito en el procedimiento MATERIALIZACIÓN DEL SUBSIDIO – ADQUISICIÓN DEL PREDIO ACCTI-P-016, vigente"/>
    <x v="0"/>
  </r>
  <r>
    <x v="6"/>
    <s v="SUBDIRECCIÓN DE ACCESO A TIERRAS EN ZONAS FOCALIZADAS"/>
    <s v="R 30"/>
    <s v="Materializar un subsidio que no cumpla con los requisitos establecidos"/>
    <s v="Afectación Económica o presupuestal"/>
    <s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
    <x v="72"/>
    <s v="SUBDIRECCIÓN DE ACCESO A TIERRAS EN ZONAS FOCALIZADAS"/>
    <s v="Subdirección de Acceso a Tierras en Zonas Focalizadas valida la implementación del uno por ciento (1%) de los proyectos productivos trimestralmente a través del acta de verificación y sus anexos donde se revisa la viabilidad técnica, ambiental y financiera  de los proyectos formulados participativamente  con los beneficiarios de acuerdo a las condiciones del predio con lo descrito en el procedimiento ACCTI-P-017 MATERIALIZACIÓN DEL SUBSIDIO – PROYECTOS PRODUCTIVOS"/>
    <x v="2"/>
  </r>
  <r>
    <x v="6"/>
    <s v="SUBDIRECCIÓN DE ACCESO A TIERRAS EN ZONAS FOCALIZADAS"/>
    <s v="R 30"/>
    <s v="Materializar un subsidio que no cumpla con los requisitos establecidos"/>
    <s v="Afectación Económica o presupuestal"/>
    <s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
    <x v="73"/>
    <s v="SUBDIRECCIÓN DE ACCESO A TIERRAS EN ZONAS FOCALIZADAS"/>
    <s v="Subdirección de Acceso a Tierras en Zonas Focalizadas revoca acto administrativo a través de una resolución de revocatoria donde se revoca el acto administrativo que materializó el subsidio en un predio que no cumplía con los requisitos de la materialización y se puede solicitar una nueva postulación, realizando el seguimiento semestral del estado del expediente y/o revocatoria (Matriz de Seguimiento revocatorias)."/>
    <x v="1"/>
  </r>
  <r>
    <x v="6"/>
    <s v="SUBDIRECCIÓN DE ACCESO A TIERRAS EN ZONAS FOCALIZADAS"/>
    <s v="R 31"/>
    <s v="Adjudicación de baldíos a persona natural, sin el cumplimiento de requisitos jurídicos, agronómicos y catastrales en los municipios focalizados"/>
    <s v="Pérdida Reputacional"/>
    <s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
    <x v="74"/>
    <s v="SUBDIRECCIÓN DE ACCESO A TIERRAS EN ZONAS FOCALIZADAS"/>
    <s v="Subdirección de Acceso a Tierras en Zonas Focalizadas asegura el cumplimiento de los requisitos para ser sujeto de reforma agraria y los requisitos ambientales, sociales, de infraestructura y técnicas del predio, en el marco de la Ley 160/94 a través del acta de verificación y sus anexos donde se validan los requisitos jurídicos, técnicos y ambientales de acuerdo con lo descrito en el procedimiento ACCTI-P-003 Adjudicación de baldíos a persona natural (ley 160/94), a través de la ACCTI-F-026 FORMA REVISIÓN JURÍDICA"/>
    <x v="0"/>
  </r>
  <r>
    <x v="6"/>
    <s v="SUBDIRECCIÓN DE ACCESO A TIERRAS EN ZONAS FOCALIZADAS"/>
    <s v="R 31"/>
    <s v="Adjudicación de baldíos a persona natural, sin el cumplimiento de requisitos jurídicos, agronómicos y catastrales en los municipios focalizados"/>
    <s v="Pérdida Reputacional"/>
    <s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
    <x v="75"/>
    <s v="SUBDIRECCIÓN DE ACCESO A TIERRAS EN ZONAS FOCALIZADAS"/>
    <s v="Subdirección de Acceso a Tierras en Zonas Focalizadas asegura el cumplimiento de los requisitos para ser sujeto de reforma agraria y los requisitos ambientales, sociales, de infraestructura y técnicas del predio, en el marco del Decreto Ley 902/2017 a través del acta de verificación y sus anexos donde se validan los requisitos jurídicos, técnicos y ambientales de acuerdo con lo descrito en el procedimiento ACCTI-P-020 Único en municipios focalizados, a través de la forma POSPR-F-015 INFORME TÉCNICO JURÍDICO DEFINITIVO."/>
    <x v="0"/>
  </r>
  <r>
    <x v="6"/>
    <s v="SUBDIRECCIÓN DE ACCESO A TIERRAS EN ZONAS FOCALIZADAS"/>
    <s v="R 31"/>
    <s v="Adjudicación de baldíos a persona natural, sin el cumplimiento de requisitos jurídicos, agronómicos y catastrales en los municipios focalizados"/>
    <s v="Pérdida Reputacional"/>
    <s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
    <x v="76"/>
    <s v="SUBDIRECCIÓN DE ACCESO A TIERRAS EN ZONAS FOCALIZADAS"/>
    <s v="Subdirección de Acceso a Tierras en Zonas Focalizadas invalida el acto administrativo de adjudicación a través de la realización de la revocatoria aplicando los procedimientos de revocatoria ACCTI-P-014 Revocatoria de Titulación de Baldíos en el Marco del Procedimiento Único OSPR y el ACCTI-P-005 Revocatoria del Acto de Adjudicación de Baldíos a Persona Natural (ley 160/94).  "/>
    <x v="1"/>
  </r>
  <r>
    <x v="6"/>
    <s v="SUBDIRECCIÓN DE ACCESO A TIERRAS POR DEMANDA Y DESCONGESTIÓN"/>
    <s v="R 32"/>
    <s v="Demoras en ejecutar las etapas propias del procedimiento por causas internas de revocatoria de predios no focalizados "/>
    <s v="Pérdida Reputacional"/>
    <s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
    <x v="77"/>
    <s v="SUBDIRECCIÓN DE ACCESO A TIERRAS POR DEMANDA Y DESCONGESTIÓN"/>
    <s v="Subdirección de Acceso a Tierras por Demanda y Descongestión determina oportunamente la procedencia para predios no focalizados y darle continuidad en la ruta correspondiente a través del Acto administrativo que llega para que revise y valore la solicitud de revocatoria, la documentación aportada por el solicitante y/o el expediente recibido, a la luz de los requisitos previstos por el artículo 72 de la Ley 160 de 1994, artículo 94 del Código de Procedimiento Administrativo y de lo Contencioso Administrativo - Ley 1437 de 2011 y artículo 58 del Decreto Ley 902 de 2017, a efectos de determinar la procedencia o no del inicio de la actuación administrativa de Revocatoria Directa o su continuación (frente al expediente)."/>
    <x v="0"/>
  </r>
  <r>
    <x v="6"/>
    <s v="SUBDIRECCIÓN DE ACCESO A TIERRAS POR DEMANDA Y DESCONGESTIÓN"/>
    <s v="R 32"/>
    <s v="Demoras en ejecutar las etapas propias del procedimiento por causas internas de revocatoria de predios no focalizados "/>
    <s v="Pérdida Reputacional"/>
    <s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
    <x v="78"/>
    <s v="SUBDIRECCIÓN DE ACCESO A TIERRAS POR DEMANDA Y DESCONGESTIÓN"/>
    <s v="Subdirección de Acceso a Tierras por Demanda y Descongestión detecta con anticipación la proximidad de vencimiento de términos en el procedimiento de revocatoria de predios no focalizados a través ACCTI-F-097 - Matriz de Revocatoria Directa actualizada mediante la verificación del estado del procedimiento de revocatoria y sus términos en cada caso."/>
    <x v="2"/>
  </r>
  <r>
    <x v="6"/>
    <s v="SUBDIRECCIÓN DE ACCESO A TIERRAS POR DEMANDA Y DESCONGESTIÓN"/>
    <s v="R 32"/>
    <s v="Demoras en ejecutar las etapas propias del procedimiento por causas internas de revocatoria de predios no focalizados "/>
    <s v="Pérdida Reputacional"/>
    <s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
    <x v="79"/>
    <s v="SUBDIRECCIÓN DE ACCESO A TIERRAS POR DEMANDA Y DESCONGESTIÓN"/>
    <s v="Subdirección de Acceso a Tierras por Demanda y Descongestión prioriza la gestión  a través del tipo de requerimiento donde se revisa si es un derecho de petición o solicitud de revocatoria de predios no focalizados qué incumplió los tiempo de ejecución del procedimiento o que presenta información como caso emblemático para la ANT"/>
    <x v="1"/>
  </r>
  <r>
    <x v="6"/>
    <s v="SUBDIRECCIÓN DE ACCESO A TIERRAS EN ZONAS FOCALIZADAS"/>
    <s v="R 33"/>
    <s v="Demoras en ejecutar las etapas propias del procedimiento por causas internas de revocatoria de predios focalizados "/>
    <s v="Pérdida Reputacional"/>
    <s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
    <x v="80"/>
    <s v="SUBDIRECCIÓN DE ACCESO A TIERRAS EN ZONAS FOCALIZADAS"/>
    <s v="Subdirección de Acceso a tierras en Zonas Focalizadas determina oportunamente la procedencia para predios focalizados y darle continuidad en la ruta correspondiente a través del Acto administrativo que llega para que revise y valore la solicitud de revocatoria, la documentación aportada por el solicitante y/o el expediente recibido, a la luz de los requisitos previstos por el artículo 72 de la Ley 160 de 1994, artículo 94 del Código de Procedimiento Administrativo y de lo Contencioso Administrativo - Ley 1437 de 2011 y artículo 58 del Decreto Ley 902 de 2017, a efectos de determinar la procedencia o no del inicio de la actuación administrativa de Revocatoria Directa o su continuación (frente al expediente)."/>
    <x v="0"/>
  </r>
  <r>
    <x v="6"/>
    <s v="SUBDIRECCIÓN DE ACCESO A TIERRAS EN ZONAS FOCALIZADAS"/>
    <s v="R 33"/>
    <s v="Demoras en ejecutar las etapas propias del procedimiento por causas internas de revocatoria de predios focalizados "/>
    <s v="Pérdida Reputacional"/>
    <s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
    <x v="81"/>
    <s v="SUBDIRECCIÓN DE ACCESO A TIERRAS EN ZONAS FOCALIZADAS"/>
    <s v="Subdirección de Acceso a tierras en Zonas Focalizadas detecta con anticipación la proximidad de vencimiento de términos en el procedimiento de revocatoria predios focalizados a través ACCTI-F-097 - Matriz de Revocatoria Directa actualizada mediante la verificación del estado del procedimiento de revocatoria y sus términos en cada caso."/>
    <x v="2"/>
  </r>
  <r>
    <x v="6"/>
    <s v="SUBDIRECCIÓN DE ACCESO A TIERRAS EN ZONAS FOCALIZADAS"/>
    <s v="R 33"/>
    <s v="Demoras en ejecutar las etapas propias del procedimiento por causas internas de revocatoria de predios focalizados "/>
    <s v="Pérdida Reputacional"/>
    <s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
    <x v="82"/>
    <s v="SUBDIRECCIÓN DE ACCESO A TIERRAS EN ZONAS FOCALIZADAS"/>
    <s v="Subdirección de Acceso a tierras en Zonas Focalizadas prioriza la gestión  a través del tipo de requerimiento donde se revisa si es un derecho de petición o solicitud de revocatoria de predios focalizados que incumplió los tiempo de ejecución del procedimiento o que presenta información como caso emblemático para la ANT"/>
    <x v="1"/>
  </r>
  <r>
    <x v="6"/>
    <s v="DIRECCIÓN DE ACCESO A TIERRAS"/>
    <s v="R 34"/>
    <s v="Redireccionamiento equivocado de las solicitudes que ingresan a la DAT"/>
    <s v="Pérdida Reputacional"/>
    <s v="Posibilidad de pérdida reputacional en la imagen institucional secundario a peticiones, quejas y/o reclamos de la comunidad y por in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
    <x v="83"/>
    <s v="DIRECCIÓN DE ACCESO A TIERRAS"/>
    <s v="Dirección de Acceso a Tierras identifica los trámites que pueden incumplir los términos establecidos a través de la realización del reportes de alertas semanales verificando el estado de cada trámite en curso y determinando cuáles podrían hallarse por superar algún término"/>
    <x v="0"/>
  </r>
  <r>
    <x v="6"/>
    <s v="DIRECCIÓN DE ACCESO A TIERRAS"/>
    <s v="R 34"/>
    <s v="Redireccionamiento equivocado de las solicitudes que ingresan a la DAT"/>
    <s v="Pérdida Reputacional"/>
    <s v="Posibilidad de pérdida reputacional en la imagen institucional secundario a peticiones, quejas y/o reclamos de la comunidad y por in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
    <x v="84"/>
    <s v="DIRECCIÓN DE ACCESO A TIERRAS"/>
    <s v="Dirección de Acceso a Tierras tramita el proceso con el equipo funcional de titulación a través de la realización de nuevo trámite y/o la Orden Judicial (Cuando aplique) verificando el estado de cada trámite en curso y determinando cuáles se encuentran superando algún término"/>
    <x v="1"/>
  </r>
  <r>
    <x v="7"/>
    <s v="SUBDIRECCIÓN DE ADMINISTRACIÓN DE TIERRAS DE LA NACIÓN"/>
    <s v="R 36"/>
    <s v="Inventario de predios desactualizado de Fondo de Tierras para la Reforma Rural Integral"/>
    <s v="Pérdida Reputacional"/>
    <s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
    <x v="85"/>
    <s v="SUBDIRECCIÓN DE ADMINISTRACIÓN DE TIERRAS DE LA NACIÓN"/>
    <s v="Subdirección de Administración de Tierras de la Nación determina la veracidad y exactitud de la información registrada de predios en el fondo de tierras a través de un documento de conciliación entre la Subdirección de Administración de Tierras de la Nación y contabilidad de la Subdirección Administrativa y Financiera donde se valida la información registrada de predios en el  fondo de tierras versus la información registrada en contabilidad en la subcuenta acceso para población campesina, comunidades, familias y asociaciones rurales"/>
    <x v="2"/>
  </r>
  <r>
    <x v="7"/>
    <s v="SUBDIRECCIÓN DE ADMINISTRACIÓN DE TIERRAS DE LA NACIÓN"/>
    <s v="R 36"/>
    <s v="Inventario de predios desactualizado de Fondo de Tierras para la Reforma Rural Integral"/>
    <s v="Pérdida Reputacional"/>
    <s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
    <x v="86"/>
    <s v="SUBDIRECCIÓN DE ADMINISTRACIÓN DE TIERRAS DE LA NACIÓN"/>
    <s v="Subdirección de Administración de Tierras de la Nación corrige la información a través del inventario actualizado del Fondo de Tierras para la Reforma Rural Integral donde se modifica los datos por las diferencias detectadas en la conciliación realizada"/>
    <x v="1"/>
  </r>
  <r>
    <x v="8"/>
    <s v="SUBDIRECCIÓN DE SISTEMAS DE INFORMACIÓN DE TIERRAS"/>
    <s v="R 39"/>
    <s v="Incumplimiento en la entrega de productos y servicios en la construcción de soluciones de software"/>
    <s v="Afectación Económica o presupuestal"/>
    <s v="Posibilidad de afectación económica en los costos que han sido definidos en los rubros presupuestales para los proyectos de desarrollo de software debido a la estimación errada para cada una de las etapas del ciclo de desarrollo de la solución"/>
    <x v="87"/>
    <s v="SUBDIRECCIÓN SISTEMAS INFORMACIÓN DE TIERRAS"/>
    <s v="Subdirección Sistemas Información de Tierras revisa y aprueba el  diseño de la solución de software a través de historias de usuario de la herramienta DevOps más presentaciones comité de cambios en conjunto con la dependencia solicitante y el equipo de construcción de software determinan si el diseño es adecuado, conveniente y eficaz"/>
    <x v="0"/>
  </r>
  <r>
    <x v="8"/>
    <s v="SUBDIRECCIÓN DE SISTEMAS DE INFORMACIÓN DE TIERRAS"/>
    <s v="R 39"/>
    <s v="Incumplimiento en la entrega de productos y servicios en la construcción de soluciones de software"/>
    <s v="Afectación Económica o presupuestal"/>
    <s v="Posibilidad de afectación económica en los costos que han sido definidos en los rubros presupuestales para los proyectos de desarrollo de software debido a la estimación errada para cada una de las etapas del ciclo de desarrollo de la solución"/>
    <x v="88"/>
    <s v="SUBDIRECCIÓN SISTEMAS INFORMACIÓN DE TIERRAS"/>
    <s v="Subdirección Sistemas Información de Tierras realiza el seguimiento a las diferentes etapas del desarrollo de software a través del Informe del ciclo de vida mediante la aplicación DevOps donde se detallada las actividades de análisis, diseño, desarrollo, pruebas, implementación y despliegue"/>
    <x v="2"/>
  </r>
  <r>
    <x v="8"/>
    <s v="SUBDIRECCIÓN DE SISTEMAS DE INFORMACIÓN DE TIERRAS"/>
    <s v="R 39"/>
    <s v="Incumplimiento en la entrega de productos y servicios en la construcción de soluciones de software"/>
    <s v="Afectación Económica o presupuestal"/>
    <s v="Posibilidad de afectación económica en los costos que han sido definidos en los rubros presupuestales para los proyectos de desarrollo de software debido a la estimación errada para cada una de las etapas del ciclo de desarrollo de la solución"/>
    <x v="89"/>
    <s v="SUBDIRECCIÓN SISTEMAS INFORMACIÓN DE TIERRAS"/>
    <s v="Subdirección Sistemas Información de Tierras actualiza la distribución de recurso humano, físico y tecnológico existente a través de los sprints (agrupación de actividades durante un periodo de tiempo de 10 días calendario) ajustando y configurando las fechas y/o actividades en el DevOps"/>
    <x v="1"/>
  </r>
  <r>
    <x v="8"/>
    <s v="SUBDIRECCIÓN DE SISTEMAS DE INFORMACIÓN DE TIERRAS"/>
    <s v="R 40"/>
    <s v="Incumplir los tiempos de entrega de desarrollo y ajustes a las aplicaciones de la Agencia"/>
    <s v="Afectación Económica o presupuestal"/>
    <s v="Posibilidad de afectación económica en los costos que han sido definidos en los rubros presupuestales para los proyectos de desarrollo de software debido a la estimación errada para cada una de las etapas del ciclo de desarrollo de la solución"/>
    <x v="90"/>
    <s v="SUBDIRECCIÓN SISTEMAS INFORMACIÓN DE TIERRAS"/>
    <s v="Subdirección Sistemas Información de Tierras ejecuta pruebas a través del informe de ciclo de vida de desarrollo de software (etapa de pruebas) realizando los ciclos de pruebas correspondientes a los componentes del software para su posterior paso a producción"/>
    <x v="0"/>
  </r>
  <r>
    <x v="8"/>
    <s v="SUBDIRECCIÓN DE SISTEMAS DE INFORMACIÓN DE TIERRAS"/>
    <s v="R 40"/>
    <s v="Incumplir los tiempos de entrega de desarrollo y ajustes a las aplicaciones de la Agencia"/>
    <s v="Afectación Económica o presupuestal"/>
    <s v="Posibilidad de afectación económica en los costos que han sido definidos en los rubros presupuestales para los proyectos de desarrollo de software debido a la estimación errada para cada una de las etapas del ciclo de desarrollo de la solución"/>
    <x v="91"/>
    <s v="SUBDIRECCIÓN SISTEMAS INFORMACIÓN DE TIERRAS"/>
    <s v="Subdirección Sistemas Información de Tierras asigna nuevos recursos y/o ajusta los tiempos de ejecución de las actividades a través de los sprints (agrupación de actividades durante un periodo de tiempo de 10 días calendario) ajustando y configurando las fechas y/o actividades en el DevOps"/>
    <x v="1"/>
  </r>
  <r>
    <x v="8"/>
    <s v="SUBDIRECCIÓN DE SISTEMAS DE INFORMACIÓN DE TIERRAS"/>
    <s v="R 41"/>
    <s v="Realizar actividades relacionadas con los procedimientos misionales fuera del sistema integrado de tierras (SIT), dispuesto  por la Entidad"/>
    <s v="Afectación Económica o presupuestal"/>
    <s v="Posibilidad de afectación económica en los costos que han sido definidos en los rubros presupuestales para los proyectos de desarrollo de software debido al desconocimiento que tiene las áreas misionales de gestionar sus procesos por medio del Sistema Integrado de Tierras "/>
    <x v="92"/>
    <s v="SUBDIRECCIÓN SISTEMAS INFORMACIÓN DE TIERRAS"/>
    <s v="Subdirección Sistemas Información de Tierras Revisa y aprueba el  diseño de la solución de software a través de historias de usuario de la herramienta DevOps más presentaciones comité de cambios En conjunto con la dependencia solicitante y el equipo de construcción de software determinan si el diseño es adecuado, conveniente y eficaz"/>
    <x v="0"/>
  </r>
  <r>
    <x v="8"/>
    <s v="SUBDIRECCIÓN DE SISTEMAS DE INFORMACIÓN DE TIERRAS"/>
    <s v="R 41"/>
    <s v="Realizar actividades relacionadas con los procedimientos misionales fuera del sistema integrado de tierras (SIT), dispuesto  por la Entidad"/>
    <s v="Afectación Económica o presupuestal"/>
    <s v="Posibilidad de afectación económica en los costos que han sido definidos en los rubros presupuestales para los proyectos de desarrollo de software debido al desconocimiento que tiene las áreas misionales de gestionar sus procesos por medio del Sistema Integrado de Tierras "/>
    <x v="93"/>
    <s v="SUBDIRECCIÓN SISTEMAS INFORMACIÓN DE TIERRAS"/>
    <s v="Subdirección Sistemas Información de Tierras verifica el nivel de implementación de las soluciones desarrolladas a través de las presentaciones del comité de cambios que contienen la información de las implementaciones realizadas  donde se verifica en el Sistema Integrado de Tierras el nivel de uso de las aplicaciones "/>
    <x v="2"/>
  </r>
  <r>
    <x v="8"/>
    <s v="SUBDIRECCIÓN DE SISTEMAS DE INFORMACIÓN DE TIERRAS"/>
    <s v="R 41"/>
    <s v="Realizar actividades relacionadas con los procedimientos misionales fuera del sistema integrado de tierras (SIT), dispuesto  por la Entidad"/>
    <s v="Afectación Económica o presupuestal"/>
    <s v="Posibilidad de afectación económica en los costos que han sido definidos en los rubros presupuestales para los proyectos de desarrollo de software debido al desconocimiento que tiene las áreas misionales de gestionar sus procesos por medio del Sistema Integrado de Tierras "/>
    <x v="94"/>
    <s v="SUBDIRECCIÓN SISTEMAS INFORMACIÓN DE TIERRAS"/>
    <s v="Subdirección Sistemas Información de Tierras Realiza el análisis del nivel de uso y apropiación del sistema  a través del acta de la reunión Por medio de mesas de trabajo en las que se puede identificar requerimientos o mejoras al módulo del SIT  "/>
    <x v="1"/>
  </r>
  <r>
    <x v="9"/>
    <s v="SUBDIRECCIÓN DE TALENTO HUMANO"/>
    <s v="R 42"/>
    <s v="Posibilidad de incumplir metas del Plan Estratégico de Talento Humano"/>
    <s v="Pérdida Reputacional"/>
    <s v="Posibilidad de pérdida reputacional en la imagen institucional debido  a falta de ejecución de las actividades y de recursos para el Plan Estratégico de Talento Humano"/>
    <x v="95"/>
    <s v="SUBDIRECCIÓN DE TALENTO HUMANO"/>
    <s v="Subdirección de Talento Humano Revisa la formulación del Plan Estratégico de Talento Humano a través del Plan Estratégico de Talento Humano definitivo que cumpla con los lineamientos decreto 612 2018 y Función Pública"/>
    <x v="0"/>
  </r>
  <r>
    <x v="9"/>
    <s v="SUBDIRECCIÓN DE TALENTO HUMANO"/>
    <s v="R 42"/>
    <s v="Posibilidad de incumplir metas del Plan Estratégico de Talento Humano"/>
    <s v="Pérdida Reputacional"/>
    <s v="Posibilidad de pérdida reputacional en la imagen institucional debido  a falta de ejecución de las actividades y de recursos para el Plan Estratégico de Talento Humano"/>
    <x v="96"/>
    <s v="SECRETARÍA GENERAL"/>
    <s v="Secretaría General Valida la formulación el Plan Estratégico de Talento Humano a través de un correo electrónico Enviado a la Subdirección de Talento Humano, donde informa si se encuentra listo para aprobación o se debe ajustar y actualizar con base a unas observaciones"/>
    <x v="2"/>
  </r>
  <r>
    <x v="9"/>
    <s v="SUBDIRECCIÓN DE TALENTO HUMANO"/>
    <s v="R 42"/>
    <s v="Posibilidad de incumplir metas del Plan Estratégico de Talento Humano"/>
    <s v="Pérdida Reputacional"/>
    <s v="Posibilidad de pérdida reputacional en la imagen institucional debido  a falta de ejecución de las actividades y de recursos para el Plan Estratégico de Talento Humano"/>
    <x v="97"/>
    <s v="SUBDIRECCIÓN DE TALENTO HUMANO"/>
    <s v="Subdirección de Talento Humano Diseña el plan de la nueva vigencia a través del correo electrónico dando inicio a la formulación del Plan Estratégico de Talento Humano de la nueva vigencia Con base al histórico de cumplimiento de metas y recomendaciones para oportunidades de mejora"/>
    <x v="1"/>
  </r>
  <r>
    <x v="9"/>
    <s v="SUBDIRECCIÓN DE TALENTO HUMANO"/>
    <s v="R 43"/>
    <s v="Inconsistencias en el reporte y liquidación de las novedades laborales y prestacionales"/>
    <s v="Afectación Económica o presupuestal"/>
    <s v="Posibilidad de afectación económica por errores en la liquidación de la nomina y presentando fallas en el pago debido al desconocimiento del reporte de novedades"/>
    <x v="98"/>
    <s v="SUBDIRECCIÓN DE TALENTO HUMANO"/>
    <s v="Subdirección de Talento Humano Gestiona el soporte y mantenimiento del aplicativo Meta4 - SIGEP Nómina a través de Informe de supervisión que presenta los ajustes en el presupuesto, las notificaciones a los interesados con inconsistencias y correcciones a que haya lugar"/>
    <x v="0"/>
  </r>
  <r>
    <x v="9"/>
    <s v="SUBDIRECCIÓN DE TALENTO HUMANO"/>
    <s v="R 43"/>
    <s v="Inconsistencias en el reporte y liquidación de las novedades laborales y prestacionales"/>
    <s v="Afectación Económica o presupuestal"/>
    <s v="Posibilidad de afectación económica por errores en la liquidación de la nomina y presentando fallas en el pago debido al desconocimiento del reporte de novedades"/>
    <x v="99"/>
    <s v="SUBDIRECCIÓN DE TALENTO HUMANO"/>
    <s v="Subdirección de Talento Humano Actualiza la gestión del aplicativo Meta4 - SIGEP Nómina a través de Informe de supervisión que modifica la correcta ejecución de la nómina"/>
    <x v="1"/>
  </r>
  <r>
    <x v="9"/>
    <s v="OFICINA JURÍDICA"/>
    <s v="R 44"/>
    <s v="Prescripción de la acción disciplinaria"/>
    <s v="Pérdida Reputacional"/>
    <s v="Posibilidad de pérdida reputacional en la imagen interna de Control Interno Disciplinario de la Oficina Jurídica por falta de impulso procesal en los expedientes a prescribir"/>
    <x v="100"/>
    <s v="OFICINA JURÍDICA (CONTROL INTERNO DISCIPLINARIO)"/>
    <s v="Oficina Jurídica (Control Interno Disciplinario) revisa el proceso a través de la matriz de procesos disciplinarios donde se verifica el cumplimiento términos procesales para evitar la prescripción del proceso"/>
    <x v="2"/>
  </r>
  <r>
    <x v="9"/>
    <s v="OFICINA JURÍDICA"/>
    <s v="R 44"/>
    <s v="Prescripción de la acción disciplinaria"/>
    <s v="Pérdida Reputacional"/>
    <s v="Posibilidad de pérdida reputacional en la imagen interna de Control Interno Disciplinario de la Oficina Jurídica por falta de impulso procesal en los expedientes a prescribir"/>
    <x v="101"/>
    <s v="OFICINA JURÍDICA (CONTROL INTERNO DISCIPLINARIO)"/>
    <s v="Oficina Jurídica (Control Interno Disciplinario) archiva el proceso por prescripción  a través del auto de notificación donde se comunica al interesado la decisión de fondo en el proceso"/>
    <x v="1"/>
  </r>
  <r>
    <x v="9"/>
    <s v="OFICINA JURÍDICA"/>
    <s v="R 45"/>
    <s v="Caducidad de la acción disciplinaria"/>
    <s v="Pérdida Reputacional"/>
    <s v="Posibilidad de pérdida reputacional en la imagen interna de Control Interno Disciplinario de la Oficina Jurídica por falta de impulso procesal en los expedientes a caducar"/>
    <x v="102"/>
    <s v="OFICINA JURÍDICA (CONTROL INTERNO DISCIPLINARIO)"/>
    <s v="Oficina Jurídica (Control Interno Disciplinario) revisa el proceso a través matriz de procesos disciplinarios donde se verifica el cumplimiento términos procesales para evitar la caducidad del proceso"/>
    <x v="2"/>
  </r>
  <r>
    <x v="9"/>
    <s v="OFICINA JURÍDICA"/>
    <s v="R 45"/>
    <s v="Caducidad de la acción disciplinaria"/>
    <s v="Pérdida Reputacional"/>
    <s v="Posibilidad de pérdida reputacional en la imagen interna de Control Interno Disciplinario de la Oficina Jurídica por falta de impulso procesal en los expedientes a caducar"/>
    <x v="103"/>
    <s v="OFICINA JURÍDICA (CONTROL INTERNO DISCIPLINARIO)"/>
    <s v="Oficina Jurídica (Control Interno Disciplinario) archiva el proceso por caducidad a través del auto de notificación donde se comunica al interesado la decisión de fondo en el proceso"/>
    <x v="1"/>
  </r>
  <r>
    <x v="9"/>
    <s v="OFICINA JURÍDICA"/>
    <s v="R 46"/>
    <s v="Perdida de expedientes disciplinarios"/>
    <s v="Pérdida Reputacional"/>
    <s v="Posibilidad de pérdida reputacional en la imagen interna de Control Interno Disciplinario de la Oficina Jurídica por el indebido tramite de los expedientes en gestión documental"/>
    <x v="104"/>
    <s v="OFICINA JURÍDICA (CONTROL INTERNO DISCIPLINARIO)"/>
    <s v="Oficina Jurídica (Control Interno Disciplinario) valida el inventario de expedientes físico a través de la base de datos de expedientes donde hace la verificación y registro en base de datos de prestamos de expedientes."/>
    <x v="0"/>
  </r>
  <r>
    <x v="9"/>
    <s v="OFICINA JURÍDICA"/>
    <s v="R 46"/>
    <s v="Perdida de expedientes disciplinarios"/>
    <s v="Pérdida Reputacional"/>
    <s v="Posibilidad de pérdida reputacional en la imagen interna de Control Interno Disciplinario de la Oficina Jurídica por el indebido tramite de los expedientes en gestión documental"/>
    <x v="105"/>
    <s v="OFICINA JURÍDICA (CONTROL INTERNO DISCIPLINARIO)"/>
    <s v="Oficina Jurídica (Control Interno Disciplinario) reconstruye el expediente disciplinario a través del procedimiento RECONSTRUCCIÓN del acuerdo 7 del 2014 emitido por el Archivo General de la Nación  donde se elabora de nuevo el expediente disciplinario que presenta novedad con el material documental"/>
    <x v="1"/>
  </r>
  <r>
    <x v="10"/>
    <s v="OFICINA JURÍDICA"/>
    <s v="R 47"/>
    <s v="Emitir conceptos sobre el mismo tema con distinta interpretación"/>
    <s v="Pérdida Reputacional"/>
    <s v="Posibilidad de pérdida reputacional en la imagen institucional interna y externa por falta de razonabilidad y búsqueda de unificación de criterios o línea de interpretación para la toma de decisiones"/>
    <x v="106"/>
    <s v="OFICINA JURÍDICA"/>
    <s v="Oficina Jurídica unifica los criterios jurídicos a través de la revisión del expediente y anexos donde revisa la viabilidad del documento y generar el visto bueno de los profesionales a cargo del tramite"/>
    <x v="0"/>
  </r>
  <r>
    <x v="10"/>
    <s v="OFICINA JURÍDICA"/>
    <s v="R 47"/>
    <s v="Emitir conceptos sobre el mismo tema con distinta interpretación"/>
    <s v="Pérdida Reputacional"/>
    <s v="Posibilidad de pérdida reputacional en la imagen institucional interna y externa por falta de razonabilidad y búsqueda de unificación de criterios o línea de interpretación para la toma de decisiones"/>
    <x v="107"/>
    <s v="OFICINA JURÍDICA"/>
    <s v="Oficina Jurídica verifica el documento que presenta novedad a través de la caracterización de la solicitud del concepto donde se valida el objeto, responsable y el tramite y encontrar las observaciones para su ajuste o actualización"/>
    <x v="1"/>
  </r>
  <r>
    <x v="10"/>
    <s v="OFICINA JURÍDICA"/>
    <s v="R 48"/>
    <s v="Vencimiento de términos"/>
    <s v="Afectación Económica o presupuestal"/>
    <s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
    <x v="108"/>
    <s v="OFICINA JURÍDICA"/>
    <s v="Oficina Jurídica consulta del estado procesal a través del correo oficial de notificaciones judiciales de la entidad para realizar el correspondiente reparto por ORFEO de la actuación judicial al grupo de abogados de la Oficina Jurídica"/>
    <x v="0"/>
  </r>
  <r>
    <x v="10"/>
    <s v="OFICINA JURÍDICA"/>
    <s v="R 48"/>
    <s v="Vencimiento de términos"/>
    <s v="Afectación Económica o presupuestal"/>
    <s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
    <x v="109"/>
    <s v="OFICINA JURÍDICA"/>
    <s v="Oficina Jurídica consulta del estado procesal a través del seguimiento de la pagina web www.ramajudicial.gov.co  donde se valida en el modulo de consulta de procesos unificadas como esta la realidad procesal (actuaciones sobre el proceso) dentro de esto, el cumplimiento en términos"/>
    <x v="0"/>
  </r>
  <r>
    <x v="10"/>
    <s v="OFICINA JURÍDICA"/>
    <s v="R 48"/>
    <s v="Vencimiento de términos"/>
    <s v="Afectación Económica o presupuestal"/>
    <s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
    <x v="110"/>
    <s v="OFICINA JURÍDICA"/>
    <s v="Oficina Jurídica identificar donde se presenta el vencimiento del termino a través del correo oficial de notificaciones judiciales de la entidad para determinar cual o cuales fueron las anomalías en el proceso, subsanar y responder en el tiempo más próximo"/>
    <x v="1"/>
  </r>
  <r>
    <x v="10"/>
    <s v="OFICINA JURÍDICA"/>
    <s v="R 49"/>
    <s v="Emisión de viabilidades positivas contrarias a la normatividad"/>
    <s v="Pérdida Reputacional"/>
    <s v="Posibilidad de pérdida reputacional en la imagen de entidad por interpretaciones variadas a la normatividad y vacíos jurídicos que podrían generar la toma de decisiones erróneas"/>
    <x v="111"/>
    <s v="OFICINA JURÍDICA"/>
    <s v="Oficina Jurídica revisa la viabilidad del documento a través de la normativa vigente y aplicable donde se revisa que cumpla con los lineamientos y el contenido deseable para el documento y generar el visto bueno para su revisión y aprobación"/>
    <x v="0"/>
  </r>
  <r>
    <x v="10"/>
    <s v="OFICINA JURÍDICA"/>
    <s v="R 49"/>
    <s v="Emisión de viabilidades positivas contrarias a la normatividad"/>
    <s v="Pérdida Reputacional"/>
    <s v="Posibilidad de pérdida reputacional en la imagen de entidad por interpretaciones variadas a la normatividad y vacíos jurídicos que podrían generar la toma de decisiones erróneas"/>
    <x v="112"/>
    <s v="OFICINA JURÍDICA"/>
    <s v="Oficina Jurídica realiza la revocatoria a través de un acto administrativo donde es motivado y se expresa los argumentos del porque a la actuación administrativa"/>
    <x v="1"/>
  </r>
  <r>
    <x v="11"/>
    <s v="GRUPO CONTRATOS"/>
    <s v="R 50"/>
    <s v="Liquidación de contratos y/o convenios fuera del plazo previsto."/>
    <s v="Pérdida Reputacional"/>
    <s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
    <x v="113"/>
    <s v="SUPERVISOR DEL CONTRATO Y/O CONVENIO"/>
    <s v="Supervisor del contrato y/o convenio solicita al Grupo de contratos  a través de un memorando en ORFEO para adelantar el tramite de liquidación con el cumplimiento total de la documentación contractual (expediente del contrato)"/>
    <x v="0"/>
  </r>
  <r>
    <x v="11"/>
    <s v="GRUPO CONTRATOS"/>
    <s v="R 50"/>
    <s v="Liquidación de contratos y/o convenios fuera del plazo previsto."/>
    <s v="Pérdida Reputacional"/>
    <s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
    <x v="114"/>
    <s v="SUPERVISOR DEL CONTRATO Y/O CONVENIO"/>
    <s v="Supervisor del contrato y/o convenio verifica la finalización del contrato y/o convenio a través del informe final de supervisión donde revisa que cumpla con las obligaciones del contrato y poder dar el visto bueno para la liquidación del contrato y posterior publicación SECOP ii"/>
    <x v="2"/>
  </r>
  <r>
    <x v="11"/>
    <s v="GRUPO CONTRATOS"/>
    <s v="R 50"/>
    <s v="Liquidación de contratos y/o convenios fuera del plazo previsto."/>
    <s v="Pérdida Reputacional"/>
    <s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
    <x v="115"/>
    <s v="GRUPO CONTRATOS"/>
    <s v="Grupo Contratos proyecta la finalización del contrato a través del Acta de cierre donde se presenta las claridades del porque se finaliza el contrato y los términos de este, además, es insumo para realizar la reunión del análisis de causas de incumplimiento y formular las oportunidades de mejora correspondientes"/>
    <x v="1"/>
  </r>
  <r>
    <x v="11"/>
    <s v="GRUPO CONTRATOS"/>
    <s v="R 51"/>
    <s v="Configuración del contrato realidad."/>
    <s v="Afectación Económica o presupuestal"/>
    <s v="Posibilidad de afectación económica por costos en liquidación de contrato y pago de prestaciones de ley debido a demandas o reclamaciones judiciales por la constitución de dependencia, subordinación y horarios de la labor por parte del supervisor del contrato"/>
    <x v="116"/>
    <s v="SUPERVISOR DEL CONTRATO"/>
    <s v="Supervisor del contrato realiza seguimiento a las obligaciones de los contratistas en el marco de sus competencias a través del informe en la plataforma KLIC donde valida las actividades reportadas en sus informes mensuales y que no exista constitución de dependencia, subordinación y horarios de la labor por parte del supervisor del contrato"/>
    <x v="2"/>
  </r>
  <r>
    <x v="11"/>
    <s v="GRUPO CONTRATOS"/>
    <s v="R 51"/>
    <s v="Configuración del contrato realidad."/>
    <s v="Afectación Económica o presupuestal"/>
    <s v="Posibilidad de afectación económica por costos en liquidación de contrato y pago de prestaciones de ley debido a demandas o reclamaciones judiciales por la constitución de dependencia, subordinación y horarios de la labor por parte del supervisor del contrato"/>
    <x v="117"/>
    <s v="SUBDIRECCIÓN ADMINISTRATIVA Y FINANCIERA"/>
    <s v="Subdirección Administrativa y Financiera realiza el pago de la liquidación del contrato y pago de prestaciones de ley a través de lo establecido en la resolución de pago expedida por orden judicial  donde se describen los terceros, los pagos y demás información relevante para dar cumplimiento a la orden judicial"/>
    <x v="1"/>
  </r>
  <r>
    <x v="12"/>
    <s v="SUBDIRECCIÓN ADMINISTRATIVA Y FINANCIERA"/>
    <s v="R 52"/>
    <s v="Perdidas o daños en los bienes de la Entidad"/>
    <s v="Afectación Económica o presupuestal"/>
    <s v="Posibilidad de afectación económica por generar incertidumbre en los estados financieros y/o posible apertura a procesos disciplinarios y/o sancionatorios debido falta de control y lineamientos en el manejo de los bienes de la Entidad"/>
    <x v="118"/>
    <s v="PERSONA ENCARGADA DEL ALMACÉN "/>
    <s v="Persona encargada del Almacén verifica la existencia de los bienes de la entidad a través de los formatos  ADMBS-F-032 FORMA SALIDA INDIVIDUAL DE ELEMENTOS y ADMBS-F-084  REINTEGRO INDIVIDUAL DE BIENES Y/O ELEMENTOS donde se realiza la toma física de inventarios, para la respectiva actualización de ubicación y funcionario. Con base a eso las acciones  enunciadas, le permiten al Almacén analizar la base de datos que se tiene de inventarios vs el reporte de activos fijos del sistema APOTEOSYS, para evidenciar novedades y gestionar los respectivos ajustes. "/>
    <x v="2"/>
  </r>
  <r>
    <x v="12"/>
    <s v="SUBDIRECCIÓN ADMINISTRATIVA Y FINANCIERA"/>
    <s v="R 52"/>
    <s v="Perdidas o daños en los bienes de la Entidad"/>
    <s v="Afectación Económica o presupuestal"/>
    <s v="Posibilidad de afectación económica por generar incertidumbre en los estados financieros y/o posible apertura a procesos disciplinarios y/o sancionatorios debido falta de control y lineamientos en el manejo de los bienes de la Entidad"/>
    <x v="119"/>
    <s v="PERSONA ENCARGADA DEL ALMACÉN "/>
    <s v="Persona encargada de Almacén informa a la Subdirección Administrativa y Financiera la perdida o el daño del bien a través de los formatos  ADMBS-F-032 FORMA SALIDA INDIVIDUAL DE ELEMENTOS y ADMBS-F-084  REINTEGRO INDIVIDUAL DE BIENES Y/O ELEMENTOS y del relato de los hechos por el funcionario, donde se valida la entrega y no devolución o el daño del bien para tomar las acciones pertinentes."/>
    <x v="1"/>
  </r>
  <r>
    <x v="12"/>
    <s v="SUBDIRECCIÓN ADMINISTRATIVA Y FINANCIERA"/>
    <s v="R 52"/>
    <s v="Perdidas o daños en los bienes de la Entidad"/>
    <s v="Afectación Económica o presupuestal"/>
    <s v="Posibilidad de afectación económica por generar incertidumbre en los estados financieros y/o posible apertura a procesos disciplinarios y/o sancionatorios debido falta de control y lineamientos en el manejo de los bienes de la Entidad"/>
    <x v="120"/>
    <m/>
    <m/>
    <x v="3"/>
  </r>
  <r>
    <x v="12"/>
    <s v="SUBDIRECCIÓN ADMINISTRATIVA Y FINANCIERA"/>
    <s v="R 53"/>
    <s v="Incumplimiento en la aplicación de los mantenimientos preventivos a los bienes de la Entidad"/>
    <s v="Afectación Económica o presupuestal"/>
    <s v="Posibilidad de afectación económica por sobrecostos en mantenimientos debido a la falta de control en la implementación de mantenimientos de acuerdo a sus fichas técnicas"/>
    <x v="121"/>
    <s v="SUBDIRECCIÓN ADMINISTRATIVA Y FINANCIERA"/>
    <s v="Subdirección Administrativa y Financiera realiza el seguimiento a la implementación del programa de mantenimientos preventivos a través del informe en la gestión del contrato con base al desarrollo de ejecución del cronograma en el contrato suscrito y celebrado para las adecuaciones, mantenimiento y reparaciones de las sedes"/>
    <x v="2"/>
  </r>
  <r>
    <x v="12"/>
    <s v="SUBDIRECCIÓN ADMINISTRATIVA Y FINANCIERA"/>
    <s v="R 53"/>
    <s v="Incumplimiento en la aplicación de los mantenimientos preventivos a los bienes de la Entidad"/>
    <s v="Afectación Económica o presupuestal"/>
    <s v="Posibilidad de afectación económica por sobrecostos en mantenimientos debido a la falta de control en la implementación de mantenimientos de acuerdo a sus fichas técnicas"/>
    <x v="122"/>
    <s v="SUBDIRECCIÓN ADMINISTRATIVA Y FINANCIERA"/>
    <s v="Subdirección Administrativa y Financiera informa al contratista que suscribió el contrato a través de un correo electrónico la priorización de aquellos mantenimientos no ejecutados y actualizar el cronograma implementado"/>
    <x v="1"/>
  </r>
  <r>
    <x v="12"/>
    <s v="SUBDIRECCIÓN ADMINISTRATIVA Y FINANCIERA"/>
    <s v="R 54"/>
    <s v="Legalización de comisión o viáticos sin el cumplimiento de requisitos"/>
    <s v="Afectación Económica o presupuestal"/>
    <s v="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
    <x v="123"/>
    <s v="SUBDIRECCIÓN ADMINISTRATIVA Y FINANCIERA"/>
    <s v="Subdirección Administrativa y Financiera verifica el cumplimiento de las aprobaciones realizadas por el Jefe directo o supervisor de contrato del solicitante y ordenador de gasto a través del aplicativo KLIC las solicitudes de comisión o viáticos que están cargadas para la generar la legalización de estas"/>
    <x v="0"/>
  </r>
  <r>
    <x v="12"/>
    <s v="SUBDIRECCIÓN ADMINISTRATIVA Y FINANCIERA"/>
    <s v="R 54"/>
    <s v="Legalización de comisión o viáticos sin el cumplimiento de requisitos"/>
    <s v="Afectación Económica o presupuestal"/>
    <s v="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
    <x v="124"/>
    <s v="SUBDIRECCIÓN ADMINISTRATIVA Y FINANCIERA"/>
    <s v="Subdirección Administrativa y Financiera devuelve la legalización de comisión o viatico a través del rechazo en el aplicativo KLIC para que el funcionario o contratista que presenta los soportes y actualice en cumplimiento de los requisitos para la legalización"/>
    <x v="1"/>
  </r>
  <r>
    <x v="12"/>
    <s v="SUBDIRECCIÓN ADMINISTRATIVA Y FINANCIERA"/>
    <s v="R 54"/>
    <s v="Legalización de comisión o viáticos sin el cumplimiento de requisitos"/>
    <s v="Afectación Económica o presupuestal"/>
    <s v="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
    <x v="125"/>
    <s v=""/>
    <m/>
    <x v="3"/>
  </r>
  <r>
    <x v="12"/>
    <s v="SUBDIRECCIÓN ADMINISTRATIVA Y FINANCIERA"/>
    <s v="R 55"/>
    <s v="Pérdida o daño en la documentación de la Agencia"/>
    <s v="Pérdida Reputacional"/>
    <s v="Posibilidad de pérdida reputacional en la imagen institucional ante los grupos de interés debido a la falta de control para los lineamientos de manejo y de conservación en documentos"/>
    <x v="126"/>
    <s v="EQUIPO DE GESTIÓN DOCUMENTAL DE LA SUBDIRECCIÓN ADMINISTRATIVA Y FINANCIERA"/>
    <s v="Equipo de gestión documental de la Subdirección Administrativa y Financiera realiza actividades establecidas en el Sistema Integrado de conservación a través de la adquisición del servicio de Saneamiento ambiental en los depósitos de archivo de Américas y CAN, con el animo de evitar el deterioro de la documentación custodiada por la Agencia"/>
    <x v="0"/>
  </r>
  <r>
    <x v="12"/>
    <s v="SUBDIRECCIÓN ADMINISTRATIVA Y FINANCIERA"/>
    <s v="R 55"/>
    <s v="Pérdida o daño en la documentación de la Agencia"/>
    <s v="Pérdida Reputacional"/>
    <s v="Posibilidad de pérdida reputacional en la imagen institucional ante los grupos de interés debido a la falta de control para los lineamientos de manejo y de conservación en documentos"/>
    <x v="127"/>
    <s v="EQUIPO DE GESTIÓN DOCUMENTAL DE LA SUBDIRECCIÓN ADMINISTRATIVA Y FINANCIERA"/>
    <s v="Equipo de gestión documental de la Subdirección Administrativa y Financiera revisa inmediatamente a través de la forma ADMBS-F-029-Forma PRÉSTAMO Y DEVOLUCIÓN DE DOCUMENTOS que los documentos devueltos por la dependencia correspondan al inventario inicial entregado, esta devolución puede ser parcial o total y debe cumplir con la calidad del documento en su entrega"/>
    <x v="2"/>
  </r>
  <r>
    <x v="12"/>
    <s v="SUBDIRECCIÓN ADMINISTRATIVA Y FINANCIERA"/>
    <s v="R 55"/>
    <s v="Pérdida o daño en la documentación de la Agencia"/>
    <s v="Pérdida Reputacional"/>
    <s v="Posibilidad de pérdida reputacional en la imagen institucional ante los grupos de interés debido a la falta de control para los lineamientos de manejo y de conservación en documentos"/>
    <x v="128"/>
    <s v="EQUIPO DE GESTIÓN DOCUMENTAL DE LA SUBDIRECCIÓN ADMINISTRATIVA Y FINANCIERA"/>
    <s v="Equipo de gestión documental de la Subdirección Administrativa y Financiera crea la alerta de perdida o daño del documento a través de un acta para la revisión y búsqueda en las bases de datos de préstamos y la búsqueda física en los depósitos de archivo de Américas y CAN, generando un Informe sobre la novedad y en caso dado la solicitud de una denuncia"/>
    <x v="1"/>
  </r>
  <r>
    <x v="12"/>
    <s v="SUBDIRECCIÓN ADMINISTRATIVA Y FINANCIERA"/>
    <s v="R 55"/>
    <s v="Pérdida o daño en la documentación de la Agencia"/>
    <s v="Pérdida Reputacional"/>
    <s v="Posibilidad de pérdida reputacional en la imagen institucional ante los grupos de interés debido a la falta de control para los lineamientos de manejo y de conservación en documentos"/>
    <x v="129"/>
    <s v=""/>
    <m/>
    <x v="3"/>
  </r>
  <r>
    <x v="12"/>
    <s v="SUBDIRECCIÓN ADMINISTRATIVA Y FINANCIERA"/>
    <s v="R 56"/>
    <s v="Asignación incorrecta de comunicaciones oficiales recibidas (documentos) en el momento de la radicación. "/>
    <s v="Pérdida Reputacional"/>
    <s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
    <x v="130"/>
    <s v="EQUIPO DE GESTIÓN DOCUMENTAL DE LA SUBDIRECCIÓN ADMINISTRATIVA Y FINANCIERA"/>
    <s v="Equipo de gestión documental de la Subdirección Administrativa y Financiera valida que los parámetros de clasificación a través del instructivo que permita identificar la asignación correcta de las comunicaciones oficiales recibidas, de acuerdo con las funciones de las dependencias de la Agencia"/>
    <x v="0"/>
  </r>
  <r>
    <x v="12"/>
    <s v="SUBDIRECCIÓN ADMINISTRATIVA Y FINANCIERA"/>
    <s v="R 56"/>
    <s v="Asignación incorrecta de comunicaciones oficiales recibidas (documentos) en el momento de la radicación. "/>
    <s v="Pérdida Reputacional"/>
    <s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
    <x v="131"/>
    <s v="EQUIPO DE GESTIÓN DOCUMENTAL DE LA SUBDIRECCIÓN ADMINISTRATIVA Y FINANCIERA"/>
    <s v="líder del Equipo de gestión documental de la Subdirección Administrativa y Financiera verifica la productividad y el margen de error a través del reporte del sistema ORFEO donde se evidencia la cantidad de comunicaciones oficiales asignadas a las dependencias por el personal de correspondencia"/>
    <x v="2"/>
  </r>
  <r>
    <x v="12"/>
    <s v="SUBDIRECCIÓN ADMINISTRATIVA Y FINANCIERA"/>
    <s v="R 56"/>
    <s v="Asignación incorrecta de comunicaciones oficiales recibidas (documentos) en el momento de la radicación. "/>
    <s v="Pérdida Reputacional"/>
    <s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
    <x v="132"/>
    <s v="EQUIPO DE GESTIÓN DOCUMENTAL DE LA SUBDIRECCIÓN ADMINISTRATIVA Y FINANCIERA"/>
    <s v="Equipo de gestión documental de la Subdirección Administrativa y Financiera actualiza la asignación de la comunicación oficial que presenta error de entrega (devolución) a través del reporte del sistema ORFEO donde se evidenció la asignación incorrecta y se envía a la nueva dependencia la comunicación oficial, garantizando la entrega de esta."/>
    <x v="1"/>
  </r>
  <r>
    <x v="12"/>
    <s v="SUBDIRECCIÓN ADMINISTRATIVA Y FINANCIERA"/>
    <s v="R 57"/>
    <s v="Demoras en la respuesta a solicitudes internas de documentos en atención de los requerimientos de expedientes por parte de las dependencias"/>
    <s v="Pérdida Reputacional"/>
    <s v="Posibilidad de pérdida reputacional derivando en acciones jurídicas en contra de la entidad debido a los vencimientos de términos debido a personal insuficiente para atender la alta demanda y la inexactitud o complejidad de la solicitud del expediente o información por parte de la dependencia"/>
    <x v="133"/>
    <s v="LÍDER DEL EQUIPO DE GESTIÓN DOCUMENTAL DE LA SUBDIRECCIÓN ADMINISTRATIVA Y FINANCIERA"/>
    <s v="líder del Equipo de gestión documental de la Subdirección Administrativa y Financiera valida las solicitudes de información y/o expedientes a través del reporte generado por el aplicativo CAS donde se evidencia la cantidad de solicitudes recibidas o asignadas a gestión documental y las demoras en respuesta por parte de gestión documental"/>
    <x v="2"/>
  </r>
  <r>
    <x v="12"/>
    <s v="SUBDIRECCIÓN ADMINISTRATIVA Y FINANCIERA"/>
    <s v="R 57"/>
    <s v="Demoras en la respuesta a solicitudes internas de documentos en atención de los requerimientos de expedientes por parte de las dependencias"/>
    <s v="Pérdida Reputacional"/>
    <s v="Posibilidad de pérdida reputacional derivando en acciones jurídicas en contra de la entidad debido a los vencimientos de términos debido a personal insuficiente para atender la alta demanda y la inexactitud o complejidad de la solicitud del expediente o información por parte de la dependencia"/>
    <x v="134"/>
    <s v="EQUIPO DE GESTIÓN DOCUMENTAL DE LA SUBDIRECCIÓN ADMINISTRATIVA Y FINANCIERA"/>
    <s v="Equipo de gestión documental de la Subdirección Administrativa y Financiera prioriza las solicitudes de información y/o expedientes con demoras a través de la visualización del cuadro de gestión en el aplicativo CAS donde se presentan las que están en rojo y realizan la gestión inmediata de la solicitud y se actualiza el reporte de gestión del aplicativo CAS"/>
    <x v="1"/>
  </r>
  <r>
    <x v="12"/>
    <s v="SUBDIRECCIÓN ADMINISTRATIVA Y FINANCIERA"/>
    <s v="R 58"/>
    <s v="Incumplimiento del Plan de Gestión Integral de Residuos Peligrosos (PGIRESPEL)"/>
    <s v="Afectación Económica o presupuestal"/>
    <s v="Posibilidad de afectación económica por sanciones legales por entes de control debido al desconocimiento en la normatividad ambiental aplicable"/>
    <x v="135"/>
    <s v="SUBDIRECCIÓN ADMINISTRATIVA Y FINANCIERA (GESTIÓN AMBIENTAL)"/>
    <s v="Subdirección administrativa y financiera (Gestión Ambiental) verifica el cumplimiento del Plan de Gestión Integral de Residuos peligrosos a través de las certificaciones de disposición final de los residuos entregadas por las empresas gestoras  donde se identifica si se esta cumpliendo con los lineamientos de implementación de la gestión en el PGIRESPEL"/>
    <x v="2"/>
  </r>
  <r>
    <x v="12"/>
    <s v="SUBDIRECCIÓN ADMINISTRATIVA Y FINANCIERA"/>
    <s v="R 58"/>
    <s v="Incumplimiento del Plan de Gestión Integral de Residuos Peligrosos (PGIRESPEL)"/>
    <s v="Afectación Económica o presupuestal"/>
    <s v="Posibilidad de afectación económica por sanciones legales por entes de control debido al desconocimiento en la normatividad ambiental aplicable"/>
    <x v="136"/>
    <s v="SUBDIRECCIÓN ADMINISTRATIVA Y FINANCIERA (GESTIÓN AMBIENTAL)"/>
    <s v="Subdirección administrativa y financiera (Gestión Ambiental) actualiza el documento para la implementación a través del nuevo Plan de Gestión Integral de Residuos donde se reformula el plan con base a las novedades, observaciones y/u oportunidades de mejora"/>
    <x v="1"/>
  </r>
  <r>
    <x v="12"/>
    <s v="SUBDIRECCIÓN ADMINISTRATIVA Y FINANCIERA"/>
    <s v="R 59"/>
    <s v="Incumplimiento de requisitos y trámites legales ambientales en la adquisición de bienes y servicios"/>
    <s v="Afectación Económica o presupuestal"/>
    <s v="Posibilidad de afectación económica por sanciones legales por entes de control debido al desconocimiento e incumplimiento de la normatividad ambiental aplicable"/>
    <x v="137"/>
    <s v="SUBDIRECCIÓN ADMINISTRATIVA Y FINANCIERA (GESTIÓN AMBIENTAL)"/>
    <s v="Subdirección administrativa y financiera (Gestión Ambiental) verifica la fase precontractual de los criterios ambientales acogidos  a través de los permisos de disposición que entregan los proveedores de acuerdo a los lineamientos e instructivos impartidos en la plataforma de Colombia Compra Eficiente."/>
    <x v="0"/>
  </r>
  <r>
    <x v="12"/>
    <s v="SUBDIRECCIÓN ADMINISTRATIVA Y FINANCIERA"/>
    <s v="R 59"/>
    <s v="Incumplimiento de requisitos y trámites legales ambientales en la adquisición de bienes y servicios"/>
    <s v="Afectación Económica o presupuestal"/>
    <s v="Posibilidad de afectación económica por sanciones legales por entes de control debido al desconocimiento e incumplimiento de la normatividad ambiental aplicable"/>
    <x v="138"/>
    <s v="SUBDIRECCIÓN ADMINISTRATIVA Y FINANCIERA (GESTIÓN AMBIENTAL)"/>
    <s v="Subdirección administrativa y financiera (Gestión Ambiental) solicita al proveedor los permisos de disposición a través de un memorando donde se le exige el envío inmediato de los permisos y/o certificados para continuar la prestación del servicio o en caso dado del incumplimiento, solicita la cancelación del contrato"/>
    <x v="1"/>
  </r>
  <r>
    <x v="12"/>
    <s v="SUBDIRECCIÓN ADMINISTRATIVA Y FINANCIERA"/>
    <s v="R 60"/>
    <s v="Desactualización del Sistema de Gestión Ambiental con requisitos legales ambientales"/>
    <s v="Afectación Económica o presupuestal"/>
    <s v="Posibilidad de afectación económica por sanciones legales por entes de control debido al desconocimiento de la normatividad ambiental y la insuficiencia de recursos físicos, financieros y de talento humanos"/>
    <x v="139"/>
    <s v="PERSONA ENCARGADA DE LA GESTIÓN AMBIENTAL"/>
    <s v="Persona encargada de la Gestión Ambiental verifica y realiza el seguimiento del cumplimiento de los requisitos ambientales  a través de la Matriz de requisitos legales ambientales  establecida por la ANT"/>
    <x v="2"/>
  </r>
  <r>
    <x v="12"/>
    <s v="SUBDIRECCIÓN ADMINISTRATIVA Y FINANCIERA"/>
    <s v="R 60"/>
    <s v="Desactualización del Sistema de Gestión Ambiental con requisitos legales ambientales"/>
    <s v="Afectación Económica o presupuestal"/>
    <s v="Posibilidad de afectación económica por sanciones legales por entes de control debido al desconocimiento de la normatividad ambiental y la insuficiencia de recursos físicos, financieros y de talento humanos"/>
    <x v="140"/>
    <s v="PERSONA ENCARGADA DE LA GESTIÓN AMBIENTAL"/>
    <s v="Persona encargada de la Gestión Ambiental actualiza Plan Institucional de Gestión Ambiental a través del documento y la Matriz de requisitos legales ambientales  donde se modifica los parámetros que presentan desactualización de normativa y plan de ejecución"/>
    <x v="1"/>
  </r>
  <r>
    <x v="12"/>
    <s v="SUBDIRECCIÓN ADMINISTRATIVA Y FINANCIERA"/>
    <s v="R 61"/>
    <s v="Disposición de residuos ordinarios sin cumplir las prácticas establecidas en la entidad"/>
    <s v="Afectación Económica o presupuestal"/>
    <s v="Posibilidad de afectación económica por sanciones legales por entes de control debido a la disposición incorrecta para los residuos ordinarios de acuerdo con las prácticas establecidas en la entidad"/>
    <x v="141"/>
    <s v="PERSONA ENCARGADA DE LA GESTIÓN AMBIENTAL"/>
    <s v="Persona encargada de la Gestión Ambiental verifica el manejo de los residuos que ingresan al cuarto de acopio a través de la observación donde se evidencia la correcta separación de residuos"/>
    <x v="2"/>
  </r>
  <r>
    <x v="12"/>
    <s v="SUBDIRECCIÓN ADMINISTRATIVA Y FINANCIERA"/>
    <s v="R 61"/>
    <s v="Disposición de residuos ordinarios sin cumplir las prácticas establecidas en la entidad"/>
    <s v="Afectación Económica o presupuestal"/>
    <s v="Posibilidad de afectación económica por sanciones legales por entes de control debido a la disposición incorrecta para los residuos ordinarios de acuerdo con las prácticas establecidas en la entidad"/>
    <x v="141"/>
    <s v="PERSONA ENCARGADA DE LA GESTIÓN AMBIENTAL"/>
    <s v="Persona encargada de la Gestión Ambiental reasigna los residuos de acuerdo a su clasificación a través de una manipulación manual donde separa los residuos que han sido mal clasificados y organiza de manera correcta para su posterior recolección"/>
    <x v="1"/>
  </r>
  <r>
    <x v="13"/>
    <s v="SUBDIRECCIÓN ADMINISTRATIVA Y FINANCIERA"/>
    <s v="R 62"/>
    <s v="Registro de gastos y pagos sin cumplimiento de requisitos legales"/>
    <s v="Afectación Económica o presupuestal"/>
    <s v="Posibilidad de afectación económica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
    <x v="142"/>
    <s v="SUBDIRECCIÓN ADMINISTRATIVA Y FINANCIERA (TESORERÍA)"/>
    <s v="Subdirección Administrativa y Financiera (Tesorería) verifica el cumplimiento de requisitos para el pago a través de las listas de chequeo actualizadas y publicadas en la Intranet donde valida la información para registrar el gasto y generar los pagos en la plataforma de SIIF-Nación "/>
    <x v="2"/>
  </r>
  <r>
    <x v="13"/>
    <s v="SUBDIRECCIÓN ADMINISTRATIVA Y FINANCIERA"/>
    <s v="R 62"/>
    <s v="Registro de gastos y pagos sin cumplimiento de requisitos legales"/>
    <s v="Afectación Económica o presupuestal"/>
    <s v="Posibilidad de afectación económica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
    <x v="143"/>
    <s v="SUBDIRECCIÓN ADMINISTRATIVA Y FINANCIERA (TESORERÍA)"/>
    <s v="Subdirección Administrativa y Financiera (Tesorería) devuelve el registro del pago a través de un correo electrónico a la dependencia que presenta la novedad donde se explica el porque de la observación y el rechazo de la plataforma de SIIF-Nación "/>
    <x v="1"/>
  </r>
  <r>
    <x v="13"/>
    <s v="SUBDIRECCIÓN ADMINISTRATIVA Y FINANCIERA"/>
    <s v="R 63"/>
    <s v="Programación del PAC que no corresponde a las necesidades reales"/>
    <s v="Afectación Económica o presupuestal"/>
    <s v="Posibilidad de afectación económica por sanción del Ministerio de Hacienda debido al  el envío inoportuno y/o inexacto de las solicitudes de pago a la Subdirección Administrativa y Financiera por parte de los supervisores de los contratos"/>
    <x v="144"/>
    <s v="SUBDIRECCIÓN ADMINISTRATIVA Y FINANCIERA (TESORERÍA)"/>
    <s v="Subdirección Administrativa y Financiera (Tesorería) valida y consolida la programación del PAC generado por las dependencias a través de un acto administrativo para generar la aprobación ante el Ministerio de Hacienda y al inscripción en la plataforma de SIIF-Nación "/>
    <x v="0"/>
  </r>
  <r>
    <x v="13"/>
    <s v="SUBDIRECCIÓN ADMINISTRATIVA Y FINANCIERA"/>
    <s v="R 63"/>
    <s v="Programación del PAC que no corresponde a las necesidades reales"/>
    <s v="Afectación Económica o presupuestal"/>
    <s v="Posibilidad de afectación económica por sanción del Ministerio de Hacienda debido al  el envío inoportuno y/o inexacto de las solicitudes de pago a la Subdirección Administrativa y Financiera por parte de los supervisores de los contratos"/>
    <x v="145"/>
    <s v="SUBDIRECCIÓN ADMINISTRATIVA Y FINANCIERA (TESORERÍA)"/>
    <s v="Subdirección Administrativa y Financiera (Tesorería) ajusta la programación del PAC a través de un nuevo acto administrativo para generar la aprobación ante el Ministerio de Hacienda de acuerdo a las observaciones encontradas con el PAC original"/>
    <x v="1"/>
  </r>
  <r>
    <x v="13"/>
    <s v="SUBDIRECCIÓN ADMINISTRATIVA Y FINANCIERA"/>
    <s v="R 64"/>
    <s v="Generacion y presentacion de declaraciones tributarias fuera de los plazos establecidos por las Entidades Administradoras de impuestos."/>
    <s v="Afectación Económica o presupuestal"/>
    <s v="Posibilidad de afectación economica por sanción de las unidades Administradoras de impuestos Nacionales, Municipales y Distritales debido a la presentación extemporanea de las declaraciones tributarias."/>
    <x v="146"/>
    <s v="SUBDIRECCIÓN ADMINISTRATIVA Y FINANCIERA (CONTABILIDAD)"/>
    <s v="Subdirección Administrativa y Financiera (Contabilidad) verifica con el seguimiento a través de las cuentas presentadas por los contratistas en la plataforma de SIIF-Nación  la identificación de las deducciones que se aplican y sean las correctas tributariamente"/>
    <x v="2"/>
  </r>
  <r>
    <x v="13"/>
    <s v="SUBDIRECCIÓN ADMINISTRATIVA Y FINANCIERA"/>
    <s v="R 64"/>
    <s v="Generacion y presentacion de declaraciones tributarias fuera de los plazos establecidos por las Entidades Administradoras de impuestos."/>
    <s v="Afectación Económica o presupuestal"/>
    <s v="Posibilidad de afectación economica por sanción de las unidades Administradoras de impuestos Nacionales, Municipales y Distritales debido a la presentación extemporanea de las declaraciones tributarias."/>
    <x v="147"/>
    <s v="SUBDIRECCIÓN ADMINISTRATIVA Y FINANCIERA (CONTABILIDAD)"/>
    <s v="Subdirección Administrativa y Financiera (Contabilidad) actualiza las cuentas presentadas por los contratistas con observaciones a través del reporte de pago actualizado donde corrige las deducciones tributarias que se generan para la plataforma de SIIF-Nación "/>
    <x v="1"/>
  </r>
  <r>
    <x v="13"/>
    <s v="SUBDIRECCIÓN ADMINISTRATIVA Y FINANCIERA"/>
    <s v="R 65"/>
    <s v="Generar Estados Financieros que no sean razonables"/>
    <s v="Pérdida Reputacional"/>
    <s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
    <x v="148"/>
    <s v="CONTADOR(A) DE LA SUBDIRECCIÓN ADMINISTRATIVA Y FINANCIERA"/>
    <s v="Contador(a) de la Subdirección Administrativa y Financiera verifica y concilia la razonabilidad de la información contable a través del reporte de la cuenta Consulta Saldos y Movimientos en la plataforma de SIIF-Nación donde se garantiza la correcta medición y cálculos contables en el momento de elaborar los Estados Financieros (Estado de Situación Financiera, Estado de resultado, Nota Financieras y Cambio en el Patrimonio)."/>
    <x v="2"/>
  </r>
  <r>
    <x v="13"/>
    <s v="SUBDIRECCIÓN ADMINISTRATIVA Y FINANCIERA"/>
    <s v="R 65"/>
    <s v="Generar Estados Financieros que no sean razonables"/>
    <s v="Pérdida Reputacional"/>
    <s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
    <x v="149"/>
    <s v="CONTADOR(A) DE LA SUBDIRECCIÓN ADMINISTRATIVA Y FINANCIERA"/>
    <s v="Contador(a) de la Subdirección Administrativa y Financiera verifica los Estados Financieros a través del documento elaborado (Estados Financieros) donde revisa la razonabilidad de la información en Estado de Situación Financiera, Estado de resultado, Nota Financieras y Cambio en el Patrimonio"/>
    <x v="2"/>
  </r>
  <r>
    <x v="13"/>
    <s v="SUBDIRECCIÓN ADMINISTRATIVA Y FINANCIERA"/>
    <s v="R 65"/>
    <s v="Generar Estados Financieros que no sean razonables"/>
    <s v="Pérdida Reputacional"/>
    <s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
    <x v="150"/>
    <s v="CONTADOR(A) DE LA SUBDIRECCIÓN ADMINISTRATIVA Y FINANCIERA"/>
    <s v="Contador(a) de la Subdirección Administrativa y Financiera concilia la razonabilidad de la información contable a través del reporte de la cuenta Consulta Saldos y Movimientos en la plataforma de SIIF-Nación donde valida que la medición y cálculos contables en el momento de elaborar los Estados Financieros (Estado de Situación Financiera, Estado de resultado, Nota Financieras y Cambio en el Patrimonio) ya no presenten novedades"/>
    <x v="1"/>
  </r>
  <r>
    <x v="13"/>
    <s v="SUBDIRECCIÓN ADMINISTRATIVA Y FINANCIERA"/>
    <s v="R 65"/>
    <s v="Generar Estados Financieros que no sean razonables"/>
    <s v="Pérdida Reputacional"/>
    <s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
    <x v="150"/>
    <s v="CONTADOR(A) DE LA SUBDIRECCIÓN ADMINISTRATIVA Y FINANCIERA"/>
    <s v=": La Contadora de la entidad realizara la preparación, presentación y publicación de los Estados Financieros conforme lo dispuesto en la Resolución 356 de fecha 30 de diciembre de 2022, expedida por la Contaduría General de la Nación."/>
    <x v="0"/>
  </r>
  <r>
    <x v="13"/>
    <s v="SUBDIRECCIÓN ADMINISTRATIVA Y FINANCIERA"/>
    <s v="R 66"/>
    <s v="Imprecisión en el registro de la información financiera a nombre de terceros que presenten obligaciones a favor de la entidad."/>
    <s v="Pérdida Reputacional"/>
    <s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
    <x v="151"/>
    <s v="PERSONA ENCARGADA DE CARTERA"/>
    <s v="Persona encargada de Cartera realiza las conciliaciones a través de Actas de conciliación mensual donde se valida los saldos que existen en cartera"/>
    <x v="2"/>
  </r>
  <r>
    <x v="13"/>
    <s v="SUBDIRECCIÓN ADMINISTRATIVA Y FINANCIERA"/>
    <s v="R 66"/>
    <s v="Imprecisión en el registro de la información financiera a nombre de terceros que presenten obligaciones a favor de la entidad."/>
    <s v="Pérdida Reputacional"/>
    <s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
    <x v="152"/>
    <s v="PERSONA ENCARGADA DE CARTERA"/>
    <s v="Persona encargada de Cartera modifica la información reportada a Tesorería  a través de la forma GEFIN-F-009 FORMA DETALLADA DE INGRESOS donde se actualiza los datos con base los reportes con novedades"/>
    <x v="1"/>
  </r>
  <r>
    <x v="13"/>
    <s v="SUBDIRECCIÓN ADMINISTRATIVA Y FINANCIERA"/>
    <s v="R 67"/>
    <s v="Fallas en la ejecución de la reserva presupuestal constituida"/>
    <s v="Afectación Económica o presupuestal"/>
    <s v="Posibilidad de afectación económica por reducción en la asignación del presupuesto de la vigencia debido un mal seguimiento y control de la reserva constituida por parte de los supervisores de los contratos"/>
    <x v="153"/>
    <s v="PERSONA ENCARGADA DE PRESUPUESTO"/>
    <s v="Persona encargada de Presupuesto realiza la constitución de Reserva Presupuestal a través del reporte generado por el SIIF-Nación de Reserva Presupuestal de acuerdo a las solicitudes de reducción y construcción de reserva enviada por todas las dependencias"/>
    <x v="0"/>
  </r>
  <r>
    <x v="13"/>
    <s v="SUBDIRECCIÓN ADMINISTRATIVA Y FINANCIERA"/>
    <s v="R 67"/>
    <s v="Fallas en la ejecución de la reserva presupuestal constituida"/>
    <s v="Afectación Económica o presupuestal"/>
    <s v="Posibilidad de afectación económica por reducción en la asignación del presupuesto de la vigencia debido un mal seguimiento y control de la reserva constituida por parte de los supervisores de los contratos"/>
    <x v="154"/>
    <s v="PERSONA ENCARGADA DE PRESUPUESTO"/>
    <s v="Persona encargada de Presupuesto realiza seguimiento a la ejecución de la reserva presupuestal  a través de memorandos, reuniones y correo institucional  informando a todas las dependencias responsables la ejecución de la reserva presupuestal"/>
    <x v="2"/>
  </r>
  <r>
    <x v="13"/>
    <s v="SUBDIRECCIÓN ADMINISTRATIVA Y FINANCIERA"/>
    <s v="R 67"/>
    <s v="Fallas en la ejecución de la reserva presupuestal constituida"/>
    <s v="Afectación Económica o presupuestal"/>
    <s v="Posibilidad de afectación económica por reducción en la asignación del presupuesto de la vigencia debido un mal seguimiento y control de la reserva constituida por parte de los supervisores de los contratos"/>
    <x v="155"/>
    <s v="PERSONA ENCARGADA DE PRESUPUESTO"/>
    <s v="Persona encargada de Presupuesto corrige los datos a través del documento Reserva Presupuestal actualizado donde se asigna el nuevo presupuesto a la (s) dependencia (s) que presento observación (es) y se notifica por memorando en ORFEO"/>
    <x v="1"/>
  </r>
  <r>
    <x v="13"/>
    <s v="SUBDIRECCIÓN ADMINISTRATIVA Y FINANCIERA"/>
    <s v="R 68"/>
    <s v="Falla en la formulación del anteproyecto de presupuesto en el rubro de Funcionamiento"/>
    <s v="Afectación Económica o presupuestal"/>
    <s v="Posibilidad de afectación económica por la limitación en la ejecución para los  objetivos planteados en el rubro de funcionamiento del presupuesto debido a que no se cumple con una actividad de planeación de las actividades a desarrollar en una vigencia"/>
    <x v="156"/>
    <s v="PERSONA ENCARGADA DE PRESUPUESTO"/>
    <s v="Persona encargada de Presupuesto solicita la información presupuestal a las dependencias a través de comunicaciones oficiales (correos electrónicos y memorandos) para revisar y verificar la información recibida sobre el rubro de funcionamiento del presupuesto"/>
    <x v="0"/>
  </r>
  <r>
    <x v="13"/>
    <s v="SUBDIRECCIÓN ADMINISTRATIVA Y FINANCIERA"/>
    <s v="R 68"/>
    <s v="Falla en la formulación del anteproyecto de presupuesto en el rubro de Funcionamiento"/>
    <s v="Afectación Económica o presupuestal"/>
    <s v="Posibilidad de afectación económica por la limitación en la ejecución para los  objetivos planteados en el rubro de funcionamiento del presupuesto debido a que no se cumple con una actividad de planeación de las actividades a desarrollar en una vigencia"/>
    <x v="157"/>
    <s v="PERSONA ENCARGADA DEL PRESUPUESTO"/>
    <s v="Persona encargada del Presupuesto modifica el presupuesto de la vigencia  a través de las solicitudes de modificaciones presupuestales  las cuales deben estar debidamente justificadas y aprobadas por los responsables del proceso"/>
    <x v="1"/>
  </r>
  <r>
    <x v="13"/>
    <s v="SUBDIRECCIÓN ADMINISTRATIVA Y FINANCIERA"/>
    <s v="R 69"/>
    <s v="Falla en el registro de un Compromiso Presupuestal"/>
    <s v="Afectación Económica o presupuestal"/>
    <s v="Posibilidad de afectación económica en sanciones disciplinarias y hallazgos en los entes de control por una mala interpretación de las solicitudes"/>
    <x v="158"/>
    <s v="PERSONA ENCARGADA DEL PRESUPUESTO"/>
    <s v="Persona encargada del Presupuesto verifica el registro elaborado  a través del reporte que se genera SIIF-Nación con base a los documentos de la solicitud de registro"/>
    <x v="0"/>
  </r>
  <r>
    <x v="13"/>
    <s v="SUBDIRECCIÓN ADMINISTRATIVA Y FINANCIERA"/>
    <s v="R 69"/>
    <s v="Falla en el registro de un Compromiso Presupuestal"/>
    <s v="Afectación Económica o presupuestal"/>
    <s v="Posibilidad de afectación económica en sanciones disciplinarias y hallazgos en los entes de control por una mala interpretación de las solicitudes"/>
    <x v="159"/>
    <s v="PERSONA ENCARGADA DEL PRESUPUESTO"/>
    <s v="Persona encargada del Presupuesto ajusta el registro presupuestal  a través de acto administrativo donde se actualiza el registro presupuestal al que debe estar asignado en el SIIF-Nación _x000a_"/>
    <x v="1"/>
  </r>
  <r>
    <x v="14"/>
    <s v="OFICINA DE PLANEACIÓN"/>
    <s v="R 70"/>
    <s v="Incumplimiento y no conformidad de reportes e informes de avance de planes de acción y proyectos de inversión "/>
    <s v="Pérdida Reputacional"/>
    <s v="Posibilidad de pérdida reputacional en la imagen institucional debido a la omisión de la tarea referente al reporte de ejecución presupuestal y físico de proyectos de inversión, del procedimiento SEYM-P-006 SEGUIMIENTO A LA EJECUCIÓN PRESUPUESTAL Y DE METAS"/>
    <x v="160"/>
    <s v="OFICINA DE PLANEACIÓN"/>
    <s v="La Oficina de Planeación revisa la información de la dependencias a través de las presentaciones de avance donde se valida que se este ejecutando los planes para generar el informe de avance"/>
    <x v="2"/>
  </r>
  <r>
    <x v="14"/>
    <s v="OFICINA DE PLANEACIÓN"/>
    <s v="R 70"/>
    <s v="Incumplimiento y no conformidad de reportes e informes de avance de planes de acción y proyectos de inversión "/>
    <s v="Pérdida Reputacional"/>
    <s v="Posibilidad de pérdida reputacional en la imagen institucional debido a la omisión de la tarea referente al reporte de ejecución presupuestal y físico de proyectos de inversión, del procedimiento SEYM-P-006 SEGUIMIENTO A LA EJECUCIÓN PRESUPUESTAL Y DE METAS"/>
    <x v="161"/>
    <s v="OFICINA DE PLANEACIÓN"/>
    <s v="La Oficina de Planeación informa a la dependencia responsable del plan de acción y/o proyecto de inversión a través de una comunicación por correo electrónico las observaciones encontradas en el informe de avance"/>
    <x v="1"/>
  </r>
  <r>
    <x v="14"/>
    <s v="OFICINA DE PLANEACIÓN"/>
    <s v="R 72"/>
    <s v="Incumplimiento en la ejecución de los planes y proyectos Institucionales"/>
    <s v="Pérdida Reputacional"/>
    <s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
    <x v="162"/>
    <s v="OFICINA DE PLANEACIÓN"/>
    <s v="La Oficina de Planeación revisa el avance de los planes de acción y proyectos de inversión a través del reporte de avance donde se valida que se este ejecutando los planes con base a la planeación aprobada y en caso contrario, emitir las observaciones que haya a lugar"/>
    <x v="2"/>
  </r>
  <r>
    <x v="14"/>
    <s v="OFICINA DE PLANEACIÓN"/>
    <s v="R 72"/>
    <s v="Incumplimiento en la ejecución de los planes y proyectos Institucionales"/>
    <s v="Pérdida Reputacional"/>
    <s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
    <x v="163"/>
    <s v="OFICINA DE PLANEACIÓN"/>
    <s v="La Oficina de Planeación informa a la dependencia responsable del plan de acción y/o proyecto de inversión a través de un correo electrónico la formulación de un plan de contingencia para gestionar las observaciones encontradas y solicitando la actualización inmediata de este"/>
    <x v="1"/>
  </r>
  <r>
    <x v="14"/>
    <s v="OFICINA DE CONTROL INTERNO"/>
    <s v="R 73"/>
    <s v="Incumplimiento del Plan Anual de Auditoría Interna"/>
    <s v="Pérdida Reputacional"/>
    <s v="Posibilidad de pérdida reputacional en la credibilidad y confianza de las partes interesadas y organismos de control por falta de competencias y capacitaciones al personal de la entidad con respecto al trabajo en esta"/>
    <x v="164"/>
    <s v="COMITÉ DE COORDINACIÓN DE CONTROL INTERNO - CICCI"/>
    <s v="Comité de Coordinación de Control Interno - CICCI valida y aprueba el Programa/Plan Anual de Auditoría  a través del Acta de sesión del CICCI revisando que cumpla con los lineamientos de ley en la formulación del Plan Anual de Auditoría a desarrollar anualmente en la entidad"/>
    <x v="0"/>
  </r>
  <r>
    <x v="14"/>
    <s v="OFICINA DE CONTROL INTERNO"/>
    <s v="R 73"/>
    <s v="Incumplimiento del Plan Anual de Auditoría Interna"/>
    <s v="Pérdida Reputacional"/>
    <s v="Posibilidad de pérdida reputacional en la credibilidad y confianza de las partes interesadas y organismos de control por falta de competencias y capacitaciones al personal de la entidad con respecto al trabajo en esta"/>
    <x v="165"/>
    <s v="OFICINA DE CONTROL INTERNO "/>
    <s v="Oficina de Control Interno  valida la publicación del Programa/Plan de Auditoría  a través de la url en la pagina de intranet donde se ubica para ser socializado a todas las dependencias de la Entidad y conozcan su cronograma"/>
    <x v="0"/>
  </r>
  <r>
    <x v="14"/>
    <s v="OFICINA DE CONTROL INTERNO"/>
    <s v="R 73"/>
    <s v="Incumplimiento del Plan Anual de Auditoría Interna"/>
    <s v="Pérdida Reputacional"/>
    <s v="Posibilidad de pérdida reputacional en la credibilidad y confianza de las partes interesadas y organismos de control por falta de competencias y capacitaciones al personal de la entidad con respecto al trabajo en esta"/>
    <x v="166"/>
    <s v="OFICINA DE CONTROL INTERNO "/>
    <s v="Oficina de Control Interno  hace seguimiento al Programa/Plan de Auditoría  a través de la forma SEYM-F-005 FORMA PLAN DE AUDITORÍA donde se registra la gestión de las actividades que se desarrollan para el cumplimiento del Programa/ Plan de Auditoria en la vigencia"/>
    <x v="2"/>
  </r>
  <r>
    <x v="14"/>
    <s v="OFICINA DE CONTROL INTERNO"/>
    <s v="R 73"/>
    <s v="Incumplimiento del Plan Anual de Auditoría Interna"/>
    <s v="Pérdida Reputacional"/>
    <s v="Posibilidad de pérdida reputacional en la credibilidad y confianza de las partes interesadas y organismos de control por falta de competencias y capacitaciones al personal de la entidad con respecto al trabajo en esta"/>
    <x v="167"/>
    <s v="OFICINA DE CONTROL INTERNO "/>
    <s v="Oficina de Control Interno  prioriza las actividades retrasadas del Programa/ Plan de Auditoria a través de la actualización del cronograma del Programa/ Plan de Auditoria donde se ejecutan aquellas actividades con rezago y poder realizar los informes de ley, seguimientos y/o auditorias"/>
    <x v="1"/>
  </r>
  <r>
    <x v="14"/>
    <s v="OFICINA DE CONTROL INTERNO"/>
    <s v="R 74"/>
    <s v="Incumplimiento en la ejecución del cronograma de monitoreo de los planes de mejoramiento"/>
    <s v="Pérdida Reputacional"/>
    <s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
    <x v="168"/>
    <s v="OFICINA DE CONTROL INTERNO "/>
    <s v="Oficina de Control Interno  valida la ejecución del cronograma de monitoreo de los Planes de Mejoramiento a través del Informe de Seguimiento al Estado de los Planes de Mejoramiento Institucional donde revisa el estado de gestión a los planes de mejoramiento institucional"/>
    <x v="2"/>
  </r>
  <r>
    <x v="14"/>
    <s v="OFICINA DE CONTROL INTERNO"/>
    <s v="R 74"/>
    <s v="Incumplimiento en la ejecución del cronograma de monitoreo de los planes de mejoramiento"/>
    <s v="Pérdida Reputacional"/>
    <s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
    <x v="169"/>
    <s v="OFICINA DE CONTROL INTERNO "/>
    <s v="Oficina de Control Interno  prioriza la revisión a los planes de mejoramiento que presentan incumplimiento a través de la matriz de seguimiento de las acciones de mejora producto de las auditorías realizadas por la Contraloría General de la Republica - CGR y la Oficina de Control Interno de la ANT donde valide la gestión oportuna a los planes de mejoramiento institucional con rezago"/>
    <x v="1"/>
  </r>
  <r>
    <x v="14"/>
    <s v="OFICINA DE CONTROL INTERNO"/>
    <s v="R 74"/>
    <s v="Incumplimiento en la ejecución del cronograma de monitoreo de los planes de mejoramiento"/>
    <s v="Pérdida Reputacional"/>
    <s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
    <x v="170"/>
    <s v=""/>
    <m/>
    <x v="3"/>
  </r>
</pivotCacheRecords>
</file>

<file path=xl/pivotCache/pivotCacheRecords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1">
  <r>
    <x v="0"/>
    <s v="R 1"/>
    <s v="Aprobar planes no pertinentes a la entidad"/>
    <s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
    <x v="0"/>
  </r>
  <r>
    <x v="0"/>
    <s v="R 1"/>
    <s v="Aprobar planes no pertinentes a la entidad"/>
    <s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
    <x v="1"/>
  </r>
  <r>
    <x v="0"/>
    <s v="R 2"/>
    <s v="Inscribir proyectos de inversión no adecuados a las necesidades de la entidad"/>
    <s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
    <x v="2"/>
  </r>
  <r>
    <x v="0"/>
    <s v="R 2"/>
    <s v="Inscribir proyectos de inversión no adecuados a las necesidades de la entidad"/>
    <s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
    <x v="3"/>
  </r>
  <r>
    <x v="0"/>
    <s v="R 2"/>
    <s v="Inscribir proyectos de inversión no adecuados a las necesidades de la entidad"/>
    <s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
    <x v="4"/>
  </r>
  <r>
    <x v="0"/>
    <s v="R 3"/>
    <s v="Planeación inoportuna de cada vigencia"/>
    <s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
    <x v="5"/>
  </r>
  <r>
    <x v="0"/>
    <s v="R 3"/>
    <s v="Planeación inoportuna de cada vigencia"/>
    <s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
    <x v="6"/>
  </r>
  <r>
    <x v="0"/>
    <s v="R 4"/>
    <s v="Reporte de información no pertinente a las necesidades de la Dirección General"/>
    <s v="Posibilidad de pérdida reputacional en la imagen institucional debido al desconocimiento de las dependencias en la metodología, roles, responsabilidades y los criterios explícitos para reporte de indicadores, y además tener los Sistemas de información no unificados"/>
    <x v="7"/>
  </r>
  <r>
    <x v="0"/>
    <s v="R 4"/>
    <s v="Reporte de información no pertinente a las necesidades de la Dirección General"/>
    <s v="Posibilidad de pérdida reputacional en la imagen institucional debido al desconocimiento de las dependencias en la metodología, roles, responsabilidades y los criterios explícitos para reporte de indicadores, y además tener los Sistemas de información no unificados"/>
    <x v="8"/>
  </r>
  <r>
    <x v="0"/>
    <s v="R 5"/>
    <s v="Planeación y gestión de procesos con inadecuada valoración de riesgos y oportunidades"/>
    <s v="Posibilidad de pérdida reputacional en la imagen institucional por la inadecuada identificación y control de riesgos que afectan los procesos de la entidad"/>
    <x v="9"/>
  </r>
  <r>
    <x v="0"/>
    <s v="R 5"/>
    <s v="Planeación y gestión de procesos con inadecuada valoración de riesgos y oportunidades"/>
    <s v="Posibilidad de pérdida reputacional en la imagen institucional por la inadecuada identificación y control de riesgos que afectan los procesos de la entidad"/>
    <x v="10"/>
  </r>
  <r>
    <x v="1"/>
    <s v="R 6"/>
    <s v="Dar información imprecisa o errónea a la ciudadanía a través de cualquier medio de comunicación por parte de  personas autorizadas y NO autorizadas"/>
    <s v="Posibilidad de pérdida reputacional en la credibilidad y mala imagen institucional por deficiencia en la información interna y externa de la entidad"/>
    <x v="11"/>
  </r>
  <r>
    <x v="1"/>
    <s v="R 6"/>
    <s v="Dar información imprecisa o errónea a la ciudadanía a través de cualquier medio de comunicación por parte de  personas autorizadas y NO autorizadas"/>
    <s v="Posibilidad de pérdida reputacional en la credibilidad y mala imagen institucional por deficiencia en la información interna y externa de la entidad"/>
    <x v="12"/>
  </r>
  <r>
    <x v="1"/>
    <s v="R 6"/>
    <s v="Dar información imprecisa o errónea a la ciudadanía a través de cualquier medio de comunicación por parte de  personas autorizadas y NO autorizadas"/>
    <s v="Posibilidad de pérdida reputacional en la credibilidad y mala imagen institucional por deficiencia en la información interna y externa de la entidad"/>
    <x v="13"/>
  </r>
  <r>
    <x v="1"/>
    <s v="R 7"/>
    <s v="Inadecuada utilización de la imagen institucional"/>
    <s v="Posibilidad de pérdida reputacional en la imagen institucional por el manejo inadecuado de la imagen institucional (símbolos, nombre, colores, manual de imagen, entre otros)"/>
    <x v="14"/>
  </r>
  <r>
    <x v="1"/>
    <s v="R 7"/>
    <s v="Inadecuada utilización de la imagen institucional"/>
    <s v="Posibilidad de pérdida reputacional en la imagen institucional por el manejo inadecuado de la imagen institucional (símbolos, nombre, colores, manual de imagen, entre otros)"/>
    <x v="15"/>
  </r>
  <r>
    <x v="1"/>
    <s v="R 8"/>
    <s v="Información de la ANT no llega al público objetivo"/>
    <s v="Posibilidad de pérdida reputacional en la imagen institucional en los grupo de interés por que los canales de comunicación no son efectivos y su es limitado"/>
    <x v="16"/>
  </r>
  <r>
    <x v="1"/>
    <s v="R 8"/>
    <s v="Información de la ANT no llega al público objetivo"/>
    <s v="Posibilidad de pérdida reputacional en la imagen institucional en los grupo de interés por que los canales de comunicación no son efectivos y su es limitado"/>
    <x v="17"/>
  </r>
  <r>
    <x v="1"/>
    <s v="R 8"/>
    <s v="Información de la ANT no llega al público objetivo"/>
    <s v="Posibilidad de pérdida reputacional en la imagen institucional en los grupo de interés por que los canales de comunicación no son efectivos y su es limitado"/>
    <x v="18"/>
  </r>
  <r>
    <x v="1"/>
    <s v="R 9"/>
    <s v="Omitir la gestión y/o respuesta  a las denuncias por posibles hechos de corrupción"/>
    <s v="Posibilidad de pérdida reputacional en la imagen institucional por el desconocimiento en el registro, gestión y tramite de denuncias"/>
    <x v="19"/>
  </r>
  <r>
    <x v="1"/>
    <s v="R 9"/>
    <s v="Omitir la gestión y/o respuesta  a las denuncias por posibles hechos de corrupción"/>
    <s v="Posibilidad de pérdida reputacional en la imagen institucional por el desconocimiento en el registro, gestión y tramite de denuncias"/>
    <x v="20"/>
  </r>
  <r>
    <x v="2"/>
    <s v="R 10"/>
    <s v="Aprobación y publicación de información documentada no pertinente a los Procesos de la entidad"/>
    <s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
    <x v="21"/>
  </r>
  <r>
    <x v="2"/>
    <s v="R 10"/>
    <s v="Aprobación y publicación de información documentada no pertinente a los Procesos de la entidad"/>
    <s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
    <x v="22"/>
  </r>
  <r>
    <x v="2"/>
    <s v="R 11"/>
    <s v="Fuga parcial o completa del conocimiento tácito o explicito de la Entidad"/>
    <s v="Posibilidad de pérdida reputacional en la desaparición del conocimiento organizacional por falta de mecanismos que permitan retener el conocimiento tácito y explícito tanto individual como grupal u organizacional"/>
    <x v="23"/>
  </r>
  <r>
    <x v="2"/>
    <s v="R 11"/>
    <s v="Fuga parcial o completa del conocimiento tácito o explicito de la Entidad"/>
    <s v="Posibilidad de pérdida reputacional en la desaparición del conocimiento organizacional por falta de mecanismos que permitan retener el conocimiento tácito y explícito tanto individual como grupal u organizacional"/>
    <x v="24"/>
  </r>
  <r>
    <x v="2"/>
    <s v="R 12"/>
    <s v="Incumplimiento en la implementación del PETI"/>
    <s v="Posibilidad de afectación económica en los costos de la ejecución de las actividades de la política de gobierno digital y arquitectura de TI  de la entidad por una ejecución inadecuada debido a inconsistencias presupuestales en la planeación de los proyectos PETI"/>
    <x v="25"/>
  </r>
  <r>
    <x v="2"/>
    <s v="R 12"/>
    <s v="Incumplimiento en la implementación del PETI"/>
    <s v="Posibilidad de afectación económica en los costos de la ejecución de las actividades de la política de gobierno digital y arquitectura de TI  de la entidad por una ejecución inadecuada debido a inconsistencias presupuestales en la planeación de los proyectos PETI"/>
    <x v="26"/>
  </r>
  <r>
    <x v="2"/>
    <s v="R 13"/>
    <s v="Definición y evolución de la arquitectura empresarial de TI que no responda a las necesidades de la entidad"/>
    <s v="Posibilidad de pérdida reputacional en la imagen institucional para los usuarios dado el incumplimiento en la misión y visión, afectando la prestación de los servicios debido a un diagnóstico equivocado e incompleto de las necesidades de la entidad y su entorno"/>
    <x v="27"/>
  </r>
  <r>
    <x v="2"/>
    <s v="R 13"/>
    <s v="Definición y evolución de la arquitectura empresarial de TI que no responda a las necesidades de la entidad"/>
    <s v="Posibilidad de pérdida reputacional en la imagen institucional para los usuarios dado el incumplimiento en la misión y visión, afectando la prestación de los servicios debido a un diagnóstico equivocado e incompleto de las necesidades de la entidad y su entorno"/>
    <x v="28"/>
  </r>
  <r>
    <x v="2"/>
    <s v="R 13"/>
    <s v="Definición y evolución de la arquitectura empresarial de TI que no responda a las necesidades de la entidad"/>
    <s v="Posibilidad de pérdida reputacional en la imagen institucional para los usuarios dado el incumplimiento en la misión y visión, afectando la prestación de los servicios debido a un diagnóstico equivocado e incompleto de las necesidades de la entidad y su entorno"/>
    <x v="29"/>
  </r>
  <r>
    <x v="2"/>
    <s v="R 14"/>
    <s v="Incumplimiento en la implementación del Modelo de Seguridad y Privacidad  de la información de la estrategia de Gobierno Digital"/>
    <s v="Posibilidad de pérdida reputacional en la imagen institucional debido a la inadecuada priorización de las tareas necesarias para planificar e implementar el componente de seguridad digital de la estrategia de gobierno digital"/>
    <x v="30"/>
  </r>
  <r>
    <x v="2"/>
    <s v="R 14"/>
    <s v="Incumplimiento en la implementación del Modelo de Seguridad y Privacidad  de la información de la estrategia de Gobierno Digital"/>
    <s v="Posibilidad de pérdida reputacional en la imagen institucional debido a la inadecuada priorización de las tareas necesarias para planificar e implementar el componente de seguridad digital de la estrategia de gobierno digital"/>
    <x v="31"/>
  </r>
  <r>
    <x v="3"/>
    <s v="R 15"/>
    <s v="Programar municipios que posteriormente presenten limitantes para su intervención"/>
    <s v="Posibilidad de afectación económica en los sobrecostos de la operación debido a las Inconsistencias de la información considerada para la programación de los municipios frente a la situación real del territorio"/>
    <x v="32"/>
  </r>
  <r>
    <x v="3"/>
    <s v="R 15"/>
    <s v="Programar municipios que posteriormente presenten limitantes para su intervención"/>
    <s v="Posibilidad de afectación económica en los sobrecostos de la operación debido a las Inconsistencias de la información considerada para la programación de los municipios frente a la situación real del territorio"/>
    <x v="33"/>
  </r>
  <r>
    <x v="3"/>
    <s v="R 16"/>
    <s v="Respuesta inoportuna a las PQRSD"/>
    <s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
    <x v="34"/>
  </r>
  <r>
    <x v="3"/>
    <s v="R 16"/>
    <s v="Respuesta inoportuna a las PQRSD"/>
    <s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
    <x v="35"/>
  </r>
  <r>
    <x v="3"/>
    <s v="R 16"/>
    <s v="Respuesta inoportuna a las PQRSD"/>
    <s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
    <x v="36"/>
  </r>
  <r>
    <x v="4"/>
    <s v="R 17"/>
    <s v="Expedir Acto administrativo que resuelve solicitud de inclusión en el RESO, sin la completitud del análisis dentro del proceso de valoración para determinar el cumplimiento de requisitos mínimos (omisión de validaciones en bases de datos/soportes documentales) "/>
    <s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
    <x v="37"/>
  </r>
  <r>
    <x v="4"/>
    <s v="R 17"/>
    <s v="Expedir Acto administrativo que resuelve solicitud de inclusión en el RESO, sin la completitud del análisis dentro del proceso de valoración para determinar el cumplimiento de requisitos mínimos (omisión de validaciones en bases de datos/soportes documentales) "/>
    <s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
    <x v="38"/>
  </r>
  <r>
    <x v="4"/>
    <s v="R 18"/>
    <s v="Incumplimiento en la formulación e implementación de los POSPR en los municipios programados por razones técnicas y operativas"/>
    <s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
    <x v="39"/>
  </r>
  <r>
    <x v="4"/>
    <s v="R 18"/>
    <s v="Incumplimiento en la formulación e implementación de los POSPR en los municipios programados por razones técnicas y operativas"/>
    <s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
    <x v="40"/>
  </r>
  <r>
    <x v="4"/>
    <s v="R 19"/>
    <s v="Retrasos o suspensión en la formulación e implementación de POSPR en los municipios programados por condiciones de seguridad adversas a la operación"/>
    <s v="Posibilidad de afectación económica en sobrecostos de operación debido a las situaciones de orden público sobrevinientes, que impidan desarrollar las actividades operativas en la formulación e implementación de POSPR en los municipios programados"/>
    <x v="41"/>
  </r>
  <r>
    <x v="4"/>
    <s v="R 19"/>
    <s v="Retrasos o suspensión en la formulación e implementación de POSPR en los municipios programados por condiciones de seguridad adversas a la operación"/>
    <s v="Posibilidad de afectación económica en sobrecostos de operación debido a las situaciones de orden público sobrevinientes, que impidan desarrollar las actividades operativas en la formulación e implementación de POSPR en los municipios programados"/>
    <x v="42"/>
  </r>
  <r>
    <x v="4"/>
    <s v="R 19"/>
    <s v="Retrasos o suspensión en la formulación e implementación de POSPR en los municipios programados por condiciones de seguridad adversas a la operación"/>
    <s v="Posibilidad de afectación económica en sobrecostos de operación debido a las situaciones de orden público sobrevinientes, que impidan desarrollar las actividades operativas en la formulación e implementación de POSPR en los municipios programados"/>
    <x v="43"/>
  </r>
  <r>
    <x v="4"/>
    <s v="R 20"/>
    <s v="Incumplimientos por parte de los socios estratégicos y/u operadores de catastro en la entrega de insumos / productos requeridos para la formulación e implementación de POSPR, en el marco de los convenios celebrados"/>
    <s v="Posibilidad de afectación económica por multa y sanción del ente regulador debido al inadecuado seguimiento a la ejecución en las actividades desarrolladas por socios estratégicos y/u operadores de catastro en la formulación e implementación de POSPR"/>
    <x v="44"/>
  </r>
  <r>
    <x v="4"/>
    <s v="R 20"/>
    <s v="Incumplimientos por parte de los socios estratégicos y/u operadores de catastro en la entrega de insumos / productos requeridos para la formulación e implementación de POSPR, en el marco de los convenios celebrados"/>
    <s v="Posibilidad de afectación económica por multa y sanción del ente regulador debido al inadecuado seguimiento a la ejecución en las actividades desarrolladas por socios estratégicos y/u operadores de catastro en la formulación e implementación de POSPR"/>
    <x v="45"/>
  </r>
  <r>
    <x v="5"/>
    <s v="R 21"/>
    <s v="Tomar decisiones incorrectas en los procesos agrarios y la formalización de la propiedad privada rural (zonas no focalizadas)"/>
    <s v="Posibilidad de pérdida reputacional en la credibilidad institucional por la decisión generada erradamente en el acto administrativo para las zonas no focalizadas"/>
    <x v="46"/>
  </r>
  <r>
    <x v="5"/>
    <s v="R 21"/>
    <s v="Tomar decisiones incorrectas en los procesos agrarios y la formalización de la propiedad privada rural (zonas no focalizadas)"/>
    <s v="Posibilidad de pérdida reputacional en la credibilidad institucional por la decisión generada erradamente en el acto administrativo para las zonas no focalizadas"/>
    <x v="47"/>
  </r>
  <r>
    <x v="5"/>
    <s v="R 22"/>
    <s v="Tomar decisiones incorrectas en los procesos agrarios y la formalización de la propiedad privada rural (zonas focalizadas)"/>
    <s v="Posibilidad de pérdida reputacional en la credibilidad institucional por la decisión generada erradamente en el acto administrativo para las zonas focalizadas y formalización de la propiedad privada rural"/>
    <x v="48"/>
  </r>
  <r>
    <x v="5"/>
    <s v="R 22"/>
    <s v="Tomar decisiones incorrectas en los procesos agrarios y la formalización de la propiedad privada rural (zonas focalizadas)"/>
    <s v="Posibilidad de pérdida reputacional en la credibilidad institucional por la decisión generada erradamente en el acto administrativo para las zonas focalizadas y formalización de la propiedad privada rural"/>
    <x v="49"/>
  </r>
  <r>
    <x v="5"/>
    <s v="R 23"/>
    <s v="Incumplimiento de términos para dar respuesta a las nuevas solicitudes de recursos, de decisiones finales de procesos agrarios y formalización de la propiedad privada rural"/>
    <s v="Posibilidad de pérdida reputacional en la credibilidad institucional por el incumpliendo de los términos para resolver un recurso"/>
    <x v="50"/>
  </r>
  <r>
    <x v="5"/>
    <s v="R 23"/>
    <s v="Incumplimiento de términos para dar respuesta a las nuevas solicitudes de recursos, de decisiones finales de procesos agrarios y formalización de la propiedad privada rural"/>
    <s v="Posibilidad de pérdida reputacional en la credibilidad institucional por el incumpliendo de los términos para resolver un recurso"/>
    <x v="51"/>
  </r>
  <r>
    <x v="5"/>
    <s v="R 23"/>
    <s v="Incumplimiento de términos para dar respuesta a las nuevas solicitudes de recursos, de decisiones finales de procesos agrarios y formalización de la propiedad privada rural"/>
    <s v="Posibilidad de pérdida reputacional en la credibilidad institucional por el incumpliendo de los términos para resolver un recurso"/>
    <x v="52"/>
  </r>
  <r>
    <x v="5"/>
    <s v="R 23"/>
    <s v="Incumplimiento de términos para dar respuesta a las nuevas solicitudes de recursos, de decisiones finales de procesos agrarios y formalización de la propiedad privada rural"/>
    <s v="Posibilidad de pérdida reputacional en la credibilidad institucional por el incumpliendo de los términos para resolver un recurso"/>
    <x v="53"/>
  </r>
  <r>
    <x v="5"/>
    <s v="R 24"/>
    <s v="Realizar el reparto de una solicitud a dos o más, diferentes dependencias"/>
    <s v="Posibilidad de pérdida reputacional en la credibilidad institucional por falta de bases de datos unificadas y estandarizadas como única matriz de control y seguimiento a respuestas"/>
    <x v="54"/>
  </r>
  <r>
    <x v="5"/>
    <s v="R 24"/>
    <s v="Realizar el reparto de una solicitud a dos o más, diferentes dependencias"/>
    <s v="Posibilidad de pérdida reputacional en la credibilidad institucional por falta de bases de datos unificadas y estandarizadas como única matriz de control y seguimiento a respuestas"/>
    <x v="55"/>
  </r>
  <r>
    <x v="5"/>
    <s v="R 24"/>
    <s v="Realizar el reparto de una solicitud a dos o más, diferentes dependencias"/>
    <s v="Posibilidad de pérdida reputacional en la credibilidad institucional por falta de bases de datos unificadas y estandarizadas como única matriz de control y seguimiento a respuestas"/>
    <x v="56"/>
  </r>
  <r>
    <x v="5"/>
    <s v="R 24"/>
    <s v="Realizar el reparto de una solicitud a dos o más, diferentes dependencias"/>
    <s v="Posibilidad de pérdida reputacional en la credibilidad institucional por falta de bases de datos unificadas y estandarizadas como única matriz de control y seguimiento a respuestas"/>
    <x v="56"/>
  </r>
  <r>
    <x v="6"/>
    <s v="R 25"/>
    <s v="Incumplimiento por parte de los proveedores de servicios e insumos de las Iniciativas Cofinanciadas"/>
    <s v="Posibilidad de afectación económica  presentando incrementos en los costos por la suspensión de la iniciativa cofinanciada debido a la falta de verificación de la capacidad operativa de los proveedores en la región"/>
    <x v="57"/>
  </r>
  <r>
    <x v="6"/>
    <s v="R 25"/>
    <s v="Incumplimiento por parte de los proveedores de servicios e insumos de las Iniciativas Cofinanciadas"/>
    <s v="Posibilidad de afectación económica  presentando incrementos en los costos por la suspensión de la iniciativa cofinanciada debido a la falta de verificación de la capacidad operativa de los proveedores en la región"/>
    <x v="58"/>
  </r>
  <r>
    <x v="6"/>
    <s v="R 25"/>
    <s v="Incumplimiento por parte de los proveedores de servicios e insumos de las Iniciativas Cofinanciadas"/>
    <s v="Posibilidad de afectación económica  presentando incrementos en los costos por la suspensión de la iniciativa cofinanciada debido a la falta de verificación de la capacidad operativa de los proveedores en la región"/>
    <x v="59"/>
  </r>
  <r>
    <x v="6"/>
    <s v="R 26"/>
    <s v="Interrupción del proceso de compra directa de un predio y/o mejora"/>
    <s v="Posibilidad de afectación económica  en los incrementos de los costos por el desarrollo del procedimiento y/o el cumplimiento a Fallos judiciales debido a falta de articulación entre los diversos actores que inciden en el procedimiento de compra directa de un predio y/o mejora"/>
    <x v="60"/>
  </r>
  <r>
    <x v="6"/>
    <s v="R 26"/>
    <s v="Interrupción del proceso de compra directa de un predio y/o mejora"/>
    <s v="Posibilidad de afectación económica  en los incrementos de los costos por el desarrollo del procedimiento y/o el cumplimiento a Fallos judiciales debido a falta de articulación entre los diversos actores que inciden en el procedimiento de compra directa de un predio y/o mejora"/>
    <x v="61"/>
  </r>
  <r>
    <x v="6"/>
    <s v="R 26"/>
    <s v="Interrupción del proceso de compra directa de un predio y/o mejora"/>
    <s v="Posibilidad de afectación económica  en los incrementos de los costos por el desarrollo del procedimiento y/o el cumplimiento a Fallos judiciales debido a falta de articulación entre los diversos actores que inciden en el procedimiento de compra directa de un predio y/o mejora"/>
    <x v="62"/>
  </r>
  <r>
    <x v="6"/>
    <s v="R 27"/>
    <s v="Falta de unificación en la información reportada"/>
    <s v="Posibilidad de Pérdida Reputacional por reporte de información imprecisa y variada debido a las diferentes archivos de datos para almacenamiento de la información y las distintas fuentes finales para el envío de la información"/>
    <x v="63"/>
  </r>
  <r>
    <x v="6"/>
    <s v="R 27"/>
    <s v="Falta de unificación en la información reportada"/>
    <s v="Posibilidad de Pérdida Reputacional por reporte de información imprecisa y variada debido a las diferentes archivos de datos para almacenamiento de la información y las distintas fuentes finales para el envío de la información"/>
    <x v="64"/>
  </r>
  <r>
    <x v="6"/>
    <s v="R 28"/>
    <s v="Demora en la revisión de las diferentes peticiones presentadas por las comunidades étnicas a cargo de la DAE"/>
    <s v="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étnicas cargo de la DAE_x000a_"/>
    <x v="65"/>
  </r>
  <r>
    <x v="6"/>
    <s v="R 28"/>
    <s v="Demora en la revisión de las diferentes peticiones presentadas por las comunidades étnicas a cargo de la DAE"/>
    <s v="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étnicas cargo de la DAE_x000a_"/>
    <x v="66"/>
  </r>
  <r>
    <x v="6"/>
    <s v="R 29"/>
    <s v="Incumplimiento  de adquisición de predios en el marco de Políticas del Gobierno"/>
    <s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
    <x v="67"/>
  </r>
  <r>
    <x v="6"/>
    <s v="R 29"/>
    <s v="Incumplimiento  de adquisición de predios en el marco de Políticas del Gobierno"/>
    <s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
    <x v="68"/>
  </r>
  <r>
    <x v="6"/>
    <s v="R 29"/>
    <s v="Incumplimiento  de adquisición de predios en el marco de Políticas del Gobierno"/>
    <s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
    <x v="69"/>
  </r>
  <r>
    <x v="6"/>
    <s v="R 30"/>
    <s v="Materializar un subsidio que no cumpla con los requisitos establecidos"/>
    <s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
    <x v="70"/>
  </r>
  <r>
    <x v="6"/>
    <s v="R 30"/>
    <s v="Materializar un subsidio que no cumpla con los requisitos establecidos"/>
    <s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
    <x v="71"/>
  </r>
  <r>
    <x v="6"/>
    <s v="R 30"/>
    <s v="Materializar un subsidio que no cumpla con los requisitos establecidos"/>
    <s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
    <x v="72"/>
  </r>
  <r>
    <x v="6"/>
    <s v="R 30"/>
    <s v="Materializar un subsidio que no cumpla con los requisitos establecidos"/>
    <s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
    <x v="73"/>
  </r>
  <r>
    <x v="6"/>
    <s v="R 31"/>
    <s v="Adjudicación de baldíos a persona natural, sin el cumplimiento de requisitos jurídicos, agronómicos y catastrales en los municipios focalizados"/>
    <s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
    <x v="74"/>
  </r>
  <r>
    <x v="6"/>
    <s v="R 31"/>
    <s v="Adjudicación de baldíos a persona natural, sin el cumplimiento de requisitos jurídicos, agronómicos y catastrales en los municipios focalizados"/>
    <s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
    <x v="75"/>
  </r>
  <r>
    <x v="6"/>
    <s v="R 31"/>
    <s v="Adjudicación de baldíos a persona natural, sin el cumplimiento de requisitos jurídicos, agronómicos y catastrales en los municipios focalizados"/>
    <s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
    <x v="76"/>
  </r>
  <r>
    <x v="6"/>
    <s v="R 32"/>
    <s v="Demoras en ejecutar las etapas propias del procedimiento por causas internas de revocatoria de predios no focalizados "/>
    <s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
    <x v="77"/>
  </r>
  <r>
    <x v="6"/>
    <s v="R 32"/>
    <s v="Demoras en ejecutar las etapas propias del procedimiento por causas internas de revocatoria de predios no focalizados "/>
    <s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
    <x v="78"/>
  </r>
  <r>
    <x v="6"/>
    <s v="R 32"/>
    <s v="Demoras en ejecutar las etapas propias del procedimiento por causas internas de revocatoria de predios no focalizados "/>
    <s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
    <x v="79"/>
  </r>
  <r>
    <x v="6"/>
    <s v="R 33"/>
    <s v="Demoras en ejecutar las etapas propias del procedimiento por causas internas de revocatoria de predios focalizados "/>
    <s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
    <x v="80"/>
  </r>
  <r>
    <x v="6"/>
    <s v="R 33"/>
    <s v="Demoras en ejecutar las etapas propias del procedimiento por causas internas de revocatoria de predios focalizados "/>
    <s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
    <x v="81"/>
  </r>
  <r>
    <x v="6"/>
    <s v="R 33"/>
    <s v="Demoras en ejecutar las etapas propias del procedimiento por causas internas de revocatoria de predios focalizados "/>
    <s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
    <x v="82"/>
  </r>
  <r>
    <x v="6"/>
    <s v="R 34"/>
    <s v="Redireccionamiento equivocado de las solicitudes que ingresan a la DAT"/>
    <s v="Posibilidad de pérdida reputacional en la imagen institucional secundario a peticiones, quejas y/o reclamos de la comunidad y por in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
    <x v="83"/>
  </r>
  <r>
    <x v="6"/>
    <s v="R 34"/>
    <s v="Redireccionamiento equivocado de las solicitudes que ingresan a la DAT"/>
    <s v="Posibilidad de pérdida reputacional en la imagen institucional secundario a peticiones, quejas y/o reclamos de la comunidad y por in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
    <x v="84"/>
  </r>
  <r>
    <x v="7"/>
    <e v="#REF!"/>
    <e v="#REF!"/>
    <e v="#REF!"/>
    <x v="85"/>
  </r>
  <r>
    <x v="7"/>
    <e v="#REF!"/>
    <e v="#REF!"/>
    <e v="#REF!"/>
    <x v="86"/>
  </r>
  <r>
    <x v="8"/>
    <s v="R 36"/>
    <s v="Inventario de predios desactualizado de Fondo de Tierras para la Reforma Rural Integral"/>
    <s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
    <x v="87"/>
  </r>
  <r>
    <x v="8"/>
    <s v="R 36"/>
    <s v="Inventario de predios desactualizado de Fondo de Tierras para la Reforma Rural Integral"/>
    <s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
    <x v="88"/>
  </r>
  <r>
    <x v="7"/>
    <e v="#REF!"/>
    <e v="#REF!"/>
    <e v="#REF!"/>
    <x v="89"/>
  </r>
  <r>
    <x v="7"/>
    <e v="#REF!"/>
    <e v="#REF!"/>
    <e v="#REF!"/>
    <x v="90"/>
  </r>
  <r>
    <x v="7"/>
    <e v="#REF!"/>
    <e v="#REF!"/>
    <e v="#REF!"/>
    <x v="91"/>
  </r>
  <r>
    <x v="7"/>
    <e v="#REF!"/>
    <e v="#REF!"/>
    <e v="#REF!"/>
    <x v="92"/>
  </r>
  <r>
    <x v="9"/>
    <s v="R 39"/>
    <s v="Incumplimiento en la entrega de productos y servicios en la construcción de soluciones de software"/>
    <s v="Posibilidad de afectación económica en los costos que han sido definidos en los rubros presupuestales para los proyectos de desarrollo de software debido a la estimación errada para cada una de las etapas del ciclo de desarrollo de la solución"/>
    <x v="93"/>
  </r>
  <r>
    <x v="9"/>
    <s v="R 39"/>
    <s v="Incumplimiento en la entrega de productos y servicios en la construcción de soluciones de software"/>
    <s v="Posibilidad de afectación económica en los costos que han sido definidos en los rubros presupuestales para los proyectos de desarrollo de software debido a la estimación errada para cada una de las etapas del ciclo de desarrollo de la solución"/>
    <x v="94"/>
  </r>
  <r>
    <x v="9"/>
    <s v="R 39"/>
    <s v="Incumplimiento en la entrega de productos y servicios en la construcción de soluciones de software"/>
    <s v="Posibilidad de afectación económica en los costos que han sido definidos en los rubros presupuestales para los proyectos de desarrollo de software debido a la estimación errada para cada una de las etapas del ciclo de desarrollo de la solución"/>
    <x v="95"/>
  </r>
  <r>
    <x v="9"/>
    <s v="R 40"/>
    <s v="Incumplir los tiempos de entrega de desarrollo y ajustes a las aplicaciones de la Agencia"/>
    <s v="Posibilidad de afectación económica en los costos que han sido definidos en los rubros presupuestales para los proyectos de desarrollo de software debido a la estimación errada para cada una de las etapas del ciclo de desarrollo de la solución"/>
    <x v="96"/>
  </r>
  <r>
    <x v="9"/>
    <s v="R 40"/>
    <s v="Incumplir los tiempos de entrega de desarrollo y ajustes a las aplicaciones de la Agencia"/>
    <s v="Posibilidad de afectación económica en los costos que han sido definidos en los rubros presupuestales para los proyectos de desarrollo de software debido a la estimación errada para cada una de las etapas del ciclo de desarrollo de la solución"/>
    <x v="97"/>
  </r>
  <r>
    <x v="9"/>
    <s v="R 41"/>
    <s v="Realizar actividades relacionadas con los procedimientos misionales fuera del sistema integrado de tierras (SIT), dispuesto  por la Entidad"/>
    <s v="Posibilidad de afectación económica en los costos que han sido definidos en los rubros presupuestales para los proyectos de desarrollo de software debido al desconocimiento que tiene las áreas misionales de gestionar sus procesos por medio del Sistema Integrado de Tierras "/>
    <x v="98"/>
  </r>
  <r>
    <x v="9"/>
    <s v="R 41"/>
    <s v="Realizar actividades relacionadas con los procedimientos misionales fuera del sistema integrado de tierras (SIT), dispuesto  por la Entidad"/>
    <s v="Posibilidad de afectación económica en los costos que han sido definidos en los rubros presupuestales para los proyectos de desarrollo de software debido al desconocimiento que tiene las áreas misionales de gestionar sus procesos por medio del Sistema Integrado de Tierras "/>
    <x v="99"/>
  </r>
  <r>
    <x v="9"/>
    <s v="R 41"/>
    <s v="Realizar actividades relacionadas con los procedimientos misionales fuera del sistema integrado de tierras (SIT), dispuesto  por la Entidad"/>
    <s v="Posibilidad de afectación económica en los costos que han sido definidos en los rubros presupuestales para los proyectos de desarrollo de software debido al desconocimiento que tiene las áreas misionales de gestionar sus procesos por medio del Sistema Integrado de Tierras "/>
    <x v="100"/>
  </r>
  <r>
    <x v="10"/>
    <s v="R 42"/>
    <s v="Posibilidad de incumplir metas del Plan Estratégico de Talento Humano"/>
    <s v="Posibilidad de pérdida reputacional en la imagen institucional debido  a falta de ejecución de las actividades y de recursos para el Plan Estratégico de Talento Humano"/>
    <x v="101"/>
  </r>
  <r>
    <x v="10"/>
    <s v="R 42"/>
    <s v="Posibilidad de incumplir metas del Plan Estratégico de Talento Humano"/>
    <s v="Posibilidad de pérdida reputacional en la imagen institucional debido  a falta de ejecución de las actividades y de recursos para el Plan Estratégico de Talento Humano"/>
    <x v="102"/>
  </r>
  <r>
    <x v="10"/>
    <s v="R 42"/>
    <s v="Posibilidad de incumplir metas del Plan Estratégico de Talento Humano"/>
    <s v="Posibilidad de pérdida reputacional en la imagen institucional debido  a falta de ejecución de las actividades y de recursos para el Plan Estratégico de Talento Humano"/>
    <x v="103"/>
  </r>
  <r>
    <x v="10"/>
    <s v="R 43"/>
    <s v="Inconsistencias en el reporte y liquidación de las novedades laborales y prestacionales"/>
    <s v="Posibilidad de afectación económica por errores en la liquidación de la nomina y presentando fallas en el pago debido al desconocimiento del reporte de novedades"/>
    <x v="104"/>
  </r>
  <r>
    <x v="10"/>
    <s v="R 43"/>
    <s v="Inconsistencias en el reporte y liquidación de las novedades laborales y prestacionales"/>
    <s v="Posibilidad de afectación económica por errores en la liquidación de la nomina y presentando fallas en el pago debido al desconocimiento del reporte de novedades"/>
    <x v="105"/>
  </r>
  <r>
    <x v="10"/>
    <s v="R 44"/>
    <s v="Prescripción de la acción disciplinaria"/>
    <s v="Posibilidad de pérdida reputacional en la imagen interna de Control Interno Disciplinario de la Oficina Jurídica por falta de impulso procesal en los expedientes a prescribir"/>
    <x v="106"/>
  </r>
  <r>
    <x v="10"/>
    <s v="R 44"/>
    <s v="Prescripción de la acción disciplinaria"/>
    <s v="Posibilidad de pérdida reputacional en la imagen interna de Control Interno Disciplinario de la Oficina Jurídica por falta de impulso procesal en los expedientes a prescribir"/>
    <x v="107"/>
  </r>
  <r>
    <x v="10"/>
    <s v="R 45"/>
    <s v="Caducidad de la acción disciplinaria"/>
    <s v="Posibilidad de pérdida reputacional en la imagen interna de Control Interno Disciplinario de la Oficina Jurídica por falta de impulso procesal en los expedientes a caducar"/>
    <x v="108"/>
  </r>
  <r>
    <x v="10"/>
    <s v="R 45"/>
    <s v="Caducidad de la acción disciplinaria"/>
    <s v="Posibilidad de pérdida reputacional en la imagen interna de Control Interno Disciplinario de la Oficina Jurídica por falta de impulso procesal en los expedientes a caducar"/>
    <x v="109"/>
  </r>
  <r>
    <x v="10"/>
    <s v="R 46"/>
    <s v="Perdida de expedientes disciplinarios"/>
    <s v="Posibilidad de pérdida reputacional en la imagen interna de Control Interno Disciplinario de la Oficina Jurídica por el indebido tramite de los expedientes en gestión documental"/>
    <x v="110"/>
  </r>
  <r>
    <x v="10"/>
    <s v="R 46"/>
    <s v="Perdida de expedientes disciplinarios"/>
    <s v="Posibilidad de pérdida reputacional en la imagen interna de Control Interno Disciplinario de la Oficina Jurídica por el indebido tramite de los expedientes en gestión documental"/>
    <x v="111"/>
  </r>
  <r>
    <x v="11"/>
    <s v="R 47"/>
    <s v="Emitir conceptos sobre el mismo tema con distinta interpretación"/>
    <s v="Posibilidad de pérdida reputacional en la imagen institucional interna y externa por falta de razonabilidad y búsqueda de unificación de criterios o línea de interpretación para la toma de decisiones"/>
    <x v="112"/>
  </r>
  <r>
    <x v="11"/>
    <s v="R 47"/>
    <s v="Emitir conceptos sobre el mismo tema con distinta interpretación"/>
    <s v="Posibilidad de pérdida reputacional en la imagen institucional interna y externa por falta de razonabilidad y búsqueda de unificación de criterios o línea de interpretación para la toma de decisiones"/>
    <x v="113"/>
  </r>
  <r>
    <x v="11"/>
    <s v="R 48"/>
    <s v="Vencimiento de términos"/>
    <s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
    <x v="114"/>
  </r>
  <r>
    <x v="11"/>
    <s v="R 48"/>
    <s v="Vencimiento de términos"/>
    <s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
    <x v="115"/>
  </r>
  <r>
    <x v="11"/>
    <s v="R 48"/>
    <s v="Vencimiento de términos"/>
    <s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
    <x v="116"/>
  </r>
  <r>
    <x v="11"/>
    <s v="R 49"/>
    <s v="Emisión de viabilidades positivas contrarias a la normatividad"/>
    <s v="Posibilidad de pérdida reputacional en la imagen de entidad por interpretaciones variadas a la normatividad y vacíos jurídicos que podrían generar la toma de decisiones erróneas"/>
    <x v="117"/>
  </r>
  <r>
    <x v="11"/>
    <s v="R 49"/>
    <s v="Emisión de viabilidades positivas contrarias a la normatividad"/>
    <s v="Posibilidad de pérdida reputacional en la imagen de entidad por interpretaciones variadas a la normatividad y vacíos jurídicos que podrían generar la toma de decisiones erróneas"/>
    <x v="118"/>
  </r>
  <r>
    <x v="12"/>
    <s v="R 50"/>
    <s v="Liquidación de contratos y/o convenios fuera del plazo previsto."/>
    <s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
    <x v="119"/>
  </r>
  <r>
    <x v="12"/>
    <s v="R 50"/>
    <s v="Liquidación de contratos y/o convenios fuera del plazo previsto."/>
    <s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
    <x v="120"/>
  </r>
  <r>
    <x v="12"/>
    <s v="R 50"/>
    <s v="Liquidación de contratos y/o convenios fuera del plazo previsto."/>
    <s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
    <x v="121"/>
  </r>
  <r>
    <x v="12"/>
    <s v="R 51"/>
    <s v="Configuración del contrato realidad."/>
    <s v="Posibilidad de afectación económica por costos en liquidación de contrato y pago de prestaciones de ley debido a demandas o reclamaciones judiciales por la constitución de dependencia, subordinación y horarios de la labor por parte del supervisor del contrato"/>
    <x v="122"/>
  </r>
  <r>
    <x v="12"/>
    <s v="R 51"/>
    <s v="Configuración del contrato realidad."/>
    <s v="Posibilidad de afectación económica por costos en liquidación de contrato y pago de prestaciones de ley debido a demandas o reclamaciones judiciales por la constitución de dependencia, subordinación y horarios de la labor por parte del supervisor del contrato"/>
    <x v="123"/>
  </r>
  <r>
    <x v="13"/>
    <s v="R 52"/>
    <s v="Perdidas o daños en los bienes de la Entidad"/>
    <s v="Posibilidad de afectación económica por generar incertidumbre en los estados financieros y/o posible apertura a procesos disciplinarios y/o sancionatorios debido falta de control y lineamientos en el manejo de los bienes de la Entidad"/>
    <x v="124"/>
  </r>
  <r>
    <x v="13"/>
    <s v="R 52"/>
    <s v="Perdidas o daños en los bienes de la Entidad"/>
    <s v="Posibilidad de afectación económica por generar incertidumbre en los estados financieros y/o posible apertura a procesos disciplinarios y/o sancionatorios debido falta de control y lineamientos en el manejo de los bienes de la Entidad"/>
    <x v="125"/>
  </r>
  <r>
    <x v="13"/>
    <s v="R 52"/>
    <s v="Perdidas o daños en los bienes de la Entidad"/>
    <s v="Posibilidad de afectación económica por generar incertidumbre en los estados financieros y/o posible apertura a procesos disciplinarios y/o sancionatorios debido falta de control y lineamientos en el manejo de los bienes de la Entidad"/>
    <x v="126"/>
  </r>
  <r>
    <x v="13"/>
    <s v="R 53"/>
    <s v="Incumplimiento en la aplicación de los mantenimientos preventivos a los bienes de la Entidad"/>
    <s v="Posibilidad de afectación económica por sobrecostos en mantenimientos debido a la falta de control en la implementación de mantenimientos de acuerdo a sus fichas técnicas"/>
    <x v="127"/>
  </r>
  <r>
    <x v="13"/>
    <s v="R 53"/>
    <s v="Incumplimiento en la aplicación de los mantenimientos preventivos a los bienes de la Entidad"/>
    <s v="Posibilidad de afectación económica por sobrecostos en mantenimientos debido a la falta de control en la implementación de mantenimientos de acuerdo a sus fichas técnicas"/>
    <x v="128"/>
  </r>
  <r>
    <x v="13"/>
    <s v="R 54"/>
    <s v="Legalización de comisión o viáticos sin el cumplimiento de requisitos"/>
    <s v="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
    <x v="129"/>
  </r>
  <r>
    <x v="13"/>
    <s v="R 54"/>
    <s v="Legalización de comisión o viáticos sin el cumplimiento de requisitos"/>
    <s v="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
    <x v="130"/>
  </r>
  <r>
    <x v="13"/>
    <s v="R 54"/>
    <s v="Legalización de comisión o viáticos sin el cumplimiento de requisitos"/>
    <s v="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
    <x v="131"/>
  </r>
  <r>
    <x v="13"/>
    <s v="R 55"/>
    <s v="Pérdida o daño en la documentación de la Agencia"/>
    <s v="Posibilidad de pérdida reputacional en la imagen institucional ante los grupos de interés debido a la falta de control para los lineamientos de manejo y de conservación en documentos"/>
    <x v="132"/>
  </r>
  <r>
    <x v="13"/>
    <s v="R 55"/>
    <s v="Pérdida o daño en la documentación de la Agencia"/>
    <s v="Posibilidad de pérdida reputacional en la imagen institucional ante los grupos de interés debido a la falta de control para los lineamientos de manejo y de conservación en documentos"/>
    <x v="133"/>
  </r>
  <r>
    <x v="13"/>
    <s v="R 55"/>
    <s v="Pérdida o daño en la documentación de la Agencia"/>
    <s v="Posibilidad de pérdida reputacional en la imagen institucional ante los grupos de interés debido a la falta de control para los lineamientos de manejo y de conservación en documentos"/>
    <x v="134"/>
  </r>
  <r>
    <x v="13"/>
    <s v="R 55"/>
    <s v="Pérdida o daño en la documentación de la Agencia"/>
    <s v="Posibilidad de pérdida reputacional en la imagen institucional ante los grupos de interés debido a la falta de control para los lineamientos de manejo y de conservación en documentos"/>
    <x v="135"/>
  </r>
  <r>
    <x v="13"/>
    <s v="R 56"/>
    <s v="Asignación incorrecta de comunicaciones oficiales recibidas (documentos) en el momento de la radicación. "/>
    <s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
    <x v="136"/>
  </r>
  <r>
    <x v="13"/>
    <s v="R 56"/>
    <s v="Asignación incorrecta de comunicaciones oficiales recibidas (documentos) en el momento de la radicación. "/>
    <s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
    <x v="137"/>
  </r>
  <r>
    <x v="13"/>
    <s v="R 56"/>
    <s v="Asignación incorrecta de comunicaciones oficiales recibidas (documentos) en el momento de la radicación. "/>
    <s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
    <x v="138"/>
  </r>
  <r>
    <x v="13"/>
    <s v="R 57"/>
    <s v="Demoras en la respuesta a solicitudes internas de documentos en atención de los requerimientos de expedientes por parte de las dependencias"/>
    <s v="Posibilidad de pérdida reputacional derivando en acciones jurídicas en contra de la entidad debido a los vencimientos de términos debido a personal insuficiente para atender la alta demanda y la inexactitud o complejidad de la solicitud del expediente o información por parte de la dependencia"/>
    <x v="139"/>
  </r>
  <r>
    <x v="13"/>
    <s v="R 57"/>
    <s v="Demoras en la respuesta a solicitudes internas de documentos en atención de los requerimientos de expedientes por parte de las dependencias"/>
    <s v="Posibilidad de pérdida reputacional derivando en acciones jurídicas en contra de la entidad debido a los vencimientos de términos debido a personal insuficiente para atender la alta demanda y la inexactitud o complejidad de la solicitud del expediente o información por parte de la dependencia"/>
    <x v="140"/>
  </r>
  <r>
    <x v="13"/>
    <s v="R 58"/>
    <s v="Incumplimiento del Plan de Gestión Integral de Residuos Peligrosos (PGIRESPEL)"/>
    <s v="Posibilidad de afectación económica por sanciones legales por entes de control debido al desconocimiento en la normatividad ambiental aplicable"/>
    <x v="141"/>
  </r>
  <r>
    <x v="13"/>
    <s v="R 58"/>
    <s v="Incumplimiento del Plan de Gestión Integral de Residuos Peligrosos (PGIRESPEL)"/>
    <s v="Posibilidad de afectación económica por sanciones legales por entes de control debido al desconocimiento en la normatividad ambiental aplicable"/>
    <x v="142"/>
  </r>
  <r>
    <x v="13"/>
    <s v="R 59"/>
    <s v="Incumplimiento de requisitos y trámites legales ambientales en la adquisición de bienes y servicios"/>
    <s v="Posibilidad de afectación económica por sanciones legales por entes de control debido al desconocimiento e incumplimiento de la normatividad ambiental aplicable"/>
    <x v="143"/>
  </r>
  <r>
    <x v="13"/>
    <s v="R 59"/>
    <s v="Incumplimiento de requisitos y trámites legales ambientales en la adquisición de bienes y servicios"/>
    <s v="Posibilidad de afectación económica por sanciones legales por entes de control debido al desconocimiento e incumplimiento de la normatividad ambiental aplicable"/>
    <x v="144"/>
  </r>
  <r>
    <x v="13"/>
    <s v="R 60"/>
    <s v="Desactualización del Sistema de Gestión Ambiental con requisitos legales ambientales"/>
    <s v="Posibilidad de afectación económica por sanciones legales por entes de control debido al desconocimiento de la normatividad ambiental y la insuficiencia de recursos físicos, financieros y de talento humanos"/>
    <x v="145"/>
  </r>
  <r>
    <x v="13"/>
    <s v="R 60"/>
    <s v="Desactualización del Sistema de Gestión Ambiental con requisitos legales ambientales"/>
    <s v="Posibilidad de afectación económica por sanciones legales por entes de control debido al desconocimiento de la normatividad ambiental y la insuficiencia de recursos físicos, financieros y de talento humanos"/>
    <x v="146"/>
  </r>
  <r>
    <x v="13"/>
    <s v="R 61"/>
    <s v="Disposición de residuos ordinarios sin cumplir las prácticas establecidas en la entidad"/>
    <s v="Posibilidad de afectación económica por sanciones legales por entes de control debido a la disposición incorrecta para los residuos ordinarios de acuerdo con las prácticas establecidas en la entidad"/>
    <x v="147"/>
  </r>
  <r>
    <x v="13"/>
    <s v="R 61"/>
    <s v="Disposición de residuos ordinarios sin cumplir las prácticas establecidas en la entidad"/>
    <s v="Posibilidad de afectación económica por sanciones legales por entes de control debido a la disposición incorrecta para los residuos ordinarios de acuerdo con las prácticas establecidas en la entidad"/>
    <x v="147"/>
  </r>
  <r>
    <x v="14"/>
    <s v="R 62"/>
    <s v="Registro de gastos y pagos sin cumplimiento de requisitos legales"/>
    <s v="Posibilidad de afectación económica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
    <x v="148"/>
  </r>
  <r>
    <x v="14"/>
    <s v="R 62"/>
    <s v="Registro de gastos y pagos sin cumplimiento de requisitos legales"/>
    <s v="Posibilidad de afectación económica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
    <x v="149"/>
  </r>
  <r>
    <x v="14"/>
    <s v="R 63"/>
    <s v="Programación del PAC que no corresponde a las necesidades reales"/>
    <s v="Posibilidad de afectación económica por sanción del Ministerio de Hacienda debido al  el envío inoportuno y/o inexacto de las solicitudes de pago a la Subdirección Administrativa y Financiera por parte de los supervisores de los contratos"/>
    <x v="150"/>
  </r>
  <r>
    <x v="14"/>
    <s v="R 63"/>
    <s v="Programación del PAC que no corresponde a las necesidades reales"/>
    <s v="Posibilidad de afectación económica por sanción del Ministerio de Hacienda debido al  el envío inoportuno y/o inexacto de las solicitudes de pago a la Subdirección Administrativa y Financiera por parte de los supervisores de los contratos"/>
    <x v="151"/>
  </r>
  <r>
    <x v="14"/>
    <s v="R 64"/>
    <s v="Generacion y presentacion de declaraciones tributarias fuera de los plazos establecidos por las Entidades Administradoras de impuestos."/>
    <s v="Posibilidad de afectación economica por sanción de las unidades Administradoras de impuestos Nacionales, Municipales y Distritales debido a la presentación extemporanea de las declaraciones tributarias."/>
    <x v="152"/>
  </r>
  <r>
    <x v="14"/>
    <s v="R 64"/>
    <s v="Generacion y presentacion de declaraciones tributarias fuera de los plazos establecidos por las Entidades Administradoras de impuestos."/>
    <s v="Posibilidad de afectación economica por sanción de las unidades Administradoras de impuestos Nacionales, Municipales y Distritales debido a la presentación extemporanea de las declaraciones tributarias."/>
    <x v="153"/>
  </r>
  <r>
    <x v="14"/>
    <s v="R 65"/>
    <s v="Generar Estados Financieros que no sean razonables"/>
    <s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
    <x v="154"/>
  </r>
  <r>
    <x v="14"/>
    <s v="R 65"/>
    <s v="Generar Estados Financieros que no sean razonables"/>
    <s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
    <x v="155"/>
  </r>
  <r>
    <x v="14"/>
    <s v="R 65"/>
    <s v="Generar Estados Financieros que no sean razonables"/>
    <s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
    <x v="156"/>
  </r>
  <r>
    <x v="14"/>
    <s v="R 66"/>
    <s v="Imprecisión en el registro de la información financiera a nombre de terceros que presenten obligaciones a favor de la entidad."/>
    <s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
    <x v="157"/>
  </r>
  <r>
    <x v="14"/>
    <s v="R 66"/>
    <s v="Imprecisión en el registro de la información financiera a nombre de terceros que presenten obligaciones a favor de la entidad."/>
    <s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
    <x v="158"/>
  </r>
  <r>
    <x v="14"/>
    <s v="R 67"/>
    <s v="Fallas en la ejecución de la reserva presupuestal constituida"/>
    <s v="Posibilidad de afectación económica por reducción en la asignación del presupuesto de la vigencia debido un mal seguimiento y control de la reserva constituida por parte de los supervisores de los contratos"/>
    <x v="159"/>
  </r>
  <r>
    <x v="14"/>
    <s v="R 67"/>
    <s v="Fallas en la ejecución de la reserva presupuestal constituida"/>
    <s v="Posibilidad de afectación económica por reducción en la asignación del presupuesto de la vigencia debido un mal seguimiento y control de la reserva constituida por parte de los supervisores de los contratos"/>
    <x v="160"/>
  </r>
  <r>
    <x v="14"/>
    <s v="R 67"/>
    <s v="Fallas en la ejecución de la reserva presupuestal constituida"/>
    <s v="Posibilidad de afectación económica por reducción en la asignación del presupuesto de la vigencia debido un mal seguimiento y control de la reserva constituida por parte de los supervisores de los contratos"/>
    <x v="161"/>
  </r>
  <r>
    <x v="14"/>
    <s v="R 68"/>
    <s v="Falla en la formulación del anteproyecto de presupuesto en el rubro de Funcionamiento"/>
    <s v="Posibilidad de afectación económica por la limitación en la ejecución para los  objetivos planteados en el rubro de funcionamiento del presupuesto debido a que no se cumple con una actividad de planeación de las actividades a desarrollar en una vigencia"/>
    <x v="162"/>
  </r>
  <r>
    <x v="14"/>
    <s v="R 68"/>
    <s v="Falla en la formulación del anteproyecto de presupuesto en el rubro de Funcionamiento"/>
    <s v="Posibilidad de afectación económica por la limitación en la ejecución para los  objetivos planteados en el rubro de funcionamiento del presupuesto debido a que no se cumple con una actividad de planeación de las actividades a desarrollar en una vigencia"/>
    <x v="163"/>
  </r>
  <r>
    <x v="14"/>
    <s v="R 69"/>
    <s v="Falla en el registro de un Compromiso Presupuestal"/>
    <s v="Posibilidad de afectación económica en sanciones disciplinarias y hallazgos en los entes de control por una mala interpretación de las solicitudes"/>
    <x v="164"/>
  </r>
  <r>
    <x v="14"/>
    <s v="R 69"/>
    <s v="Falla en el registro de un Compromiso Presupuestal"/>
    <s v="Posibilidad de afectación económica en sanciones disciplinarias y hallazgos en los entes de control por una mala interpretación de las solicitudes"/>
    <x v="165"/>
  </r>
  <r>
    <x v="15"/>
    <s v="R 70"/>
    <s v="Incumplimiento y no conformidad de reportes e informes de avance de planes de acción y proyectos de inversión "/>
    <s v="Posibilidad de pérdida reputacional en la imagen institucional debido a la omisión de la tarea referente al reporte de ejecución presupuestal y físico de proyectos de inversión, del procedimiento SEYM-P-006 SEGUIMIENTO A LA EJECUCIÓN PRESUPUESTAL Y DE METAS"/>
    <x v="166"/>
  </r>
  <r>
    <x v="15"/>
    <s v="R 70"/>
    <s v="Incumplimiento y no conformidad de reportes e informes de avance de planes de acción y proyectos de inversión "/>
    <s v="Posibilidad de pérdida reputacional en la imagen institucional debido a la omisión de la tarea referente al reporte de ejecución presupuestal y físico de proyectos de inversión, del procedimiento SEYM-P-006 SEGUIMIENTO A LA EJECUCIÓN PRESUPUESTAL Y DE METAS"/>
    <x v="167"/>
  </r>
  <r>
    <x v="7"/>
    <e v="#REF!"/>
    <e v="#REF!"/>
    <e v="#REF!"/>
    <x v="168"/>
  </r>
  <r>
    <x v="7"/>
    <e v="#REF!"/>
    <e v="#REF!"/>
    <e v="#REF!"/>
    <x v="169"/>
  </r>
  <r>
    <x v="15"/>
    <s v="R 72"/>
    <s v="Incumplimiento en la ejecución de los planes y proyectos Institucionales"/>
    <s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
    <x v="170"/>
  </r>
  <r>
    <x v="15"/>
    <s v="R 72"/>
    <s v="Incumplimiento en la ejecución de los planes y proyectos Institucionales"/>
    <s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
    <x v="171"/>
  </r>
  <r>
    <x v="15"/>
    <s v="R 73"/>
    <s v="Incumplimiento del Plan Anual de Auditoría Interna"/>
    <s v="Posibilidad de pérdida reputacional en la credibilidad y confianza de las partes interesadas y organismos de control por falta de competencias y capacitaciones al personal de la entidad con respecto al trabajo en esta"/>
    <x v="172"/>
  </r>
  <r>
    <x v="15"/>
    <s v="R 73"/>
    <s v="Incumplimiento del Plan Anual de Auditoría Interna"/>
    <s v="Posibilidad de pérdida reputacional en la credibilidad y confianza de las partes interesadas y organismos de control por falta de competencias y capacitaciones al personal de la entidad con respecto al trabajo en esta"/>
    <x v="173"/>
  </r>
  <r>
    <x v="15"/>
    <s v="R 73"/>
    <s v="Incumplimiento del Plan Anual de Auditoría Interna"/>
    <s v="Posibilidad de pérdida reputacional en la credibilidad y confianza de las partes interesadas y organismos de control por falta de competencias y capacitaciones al personal de la entidad con respecto al trabajo en esta"/>
    <x v="174"/>
  </r>
  <r>
    <x v="15"/>
    <s v="R 73"/>
    <s v="Incumplimiento del Plan Anual de Auditoría Interna"/>
    <s v="Posibilidad de pérdida reputacional en la credibilidad y confianza de las partes interesadas y organismos de control por falta de competencias y capacitaciones al personal de la entidad con respecto al trabajo en esta"/>
    <x v="175"/>
  </r>
  <r>
    <x v="15"/>
    <s v="R 74"/>
    <s v="Incumplimiento en la ejecución del cronograma de monitoreo de los planes de mejoramiento"/>
    <s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
    <x v="176"/>
  </r>
  <r>
    <x v="15"/>
    <s v="R 74"/>
    <s v="Incumplimiento en la ejecución del cronograma de monitoreo de los planes de mejoramiento"/>
    <s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
    <x v="177"/>
  </r>
  <r>
    <x v="15"/>
    <s v="R 74"/>
    <s v="Incumplimiento en la ejecución del cronograma de monitoreo de los planes de mejoramiento"/>
    <s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
    <x v="17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1A00-000000000000}" name="TablaDinámica3" cacheId="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2:B11" firstHeaderRow="1" firstDataRow="1" firstDataCol="1"/>
  <pivotFields count="10">
    <pivotField showAll="0"/>
    <pivotField showAll="0"/>
    <pivotField showAll="0"/>
    <pivotField showAll="0"/>
    <pivotField showAll="0"/>
    <pivotField dataField="1" showAll="0"/>
    <pivotField showAll="0"/>
    <pivotField showAll="0"/>
    <pivotField showAll="0"/>
    <pivotField axis="axisRow" showAll="0">
      <items count="9">
        <item x="4"/>
        <item x="2"/>
        <item x="0"/>
        <item x="7"/>
        <item x="1"/>
        <item x="3"/>
        <item x="5"/>
        <item x="6"/>
        <item t="default"/>
      </items>
    </pivotField>
  </pivotFields>
  <rowFields count="1">
    <field x="9"/>
  </rowFields>
  <rowItems count="9">
    <i>
      <x/>
    </i>
    <i>
      <x v="1"/>
    </i>
    <i>
      <x v="2"/>
    </i>
    <i>
      <x v="3"/>
    </i>
    <i>
      <x v="4"/>
    </i>
    <i>
      <x v="5"/>
    </i>
    <i>
      <x v="6"/>
    </i>
    <i>
      <x v="7"/>
    </i>
    <i t="grand">
      <x/>
    </i>
  </rowItems>
  <colItems count="1">
    <i/>
  </colItems>
  <dataFields count="1">
    <dataField name="Cuenta de NÚMERO DE RIESGO" fld="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1A00-000009000000}" name="TablaDinámica26" cacheId="1"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13">
  <location ref="N9:O25" firstHeaderRow="1" firstDataRow="1" firstDataCol="1"/>
  <pivotFields count="6">
    <pivotField compact="0" outline="0" showAll="0" defaultSubtotal="0">
      <items count="6">
        <item x="1"/>
        <item m="1" x="5"/>
        <item x="0"/>
        <item m="1" x="4"/>
        <item x="2"/>
        <item x="3"/>
      </items>
    </pivotField>
    <pivotField axis="axisRow" dataField="1" compact="0" outline="0" showAll="0" defaultSubtotal="0">
      <items count="15">
        <item x="0"/>
        <item x="1"/>
        <item x="2"/>
        <item x="3"/>
        <item x="4"/>
        <item x="5"/>
        <item x="6"/>
        <item x="7"/>
        <item x="8"/>
        <item x="9"/>
        <item x="10"/>
        <item x="11"/>
        <item x="12"/>
        <item x="13"/>
        <item x="14"/>
      </items>
    </pivotField>
    <pivotField compact="0" outline="0" showAll="0" defaultSubtotal="0">
      <items count="8">
        <item x="2"/>
        <item x="3"/>
        <item x="0"/>
        <item x="7"/>
        <item x="4"/>
        <item x="1"/>
        <item x="5"/>
        <item x="6"/>
      </items>
    </pivotField>
    <pivotField compact="0" outline="0" showAll="0" defaultSubtotal="0">
      <items count="4">
        <item x="3"/>
        <item x="0"/>
        <item x="2"/>
        <item x="1"/>
      </items>
    </pivotField>
    <pivotField compact="0" outline="0" showAll="0">
      <items count="75">
        <item x="1"/>
        <item x="60"/>
        <item x="31"/>
        <item x="20"/>
        <item x="43"/>
        <item x="23"/>
        <item x="27"/>
        <item x="56"/>
        <item x="8"/>
        <item x="11"/>
        <item x="2"/>
        <item x="3"/>
        <item x="21"/>
        <item x="12"/>
        <item x="14"/>
        <item x="24"/>
        <item x="26"/>
        <item x="38"/>
        <item x="36"/>
        <item x="62"/>
        <item x="54"/>
        <item x="55"/>
        <item x="48"/>
        <item x="4"/>
        <item x="57"/>
        <item x="49"/>
        <item x="50"/>
        <item x="51"/>
        <item x="28"/>
        <item x="46"/>
        <item x="0"/>
        <item x="13"/>
        <item x="70"/>
        <item x="68"/>
        <item x="15"/>
        <item x="16"/>
        <item x="65"/>
        <item x="66"/>
        <item x="39"/>
        <item x="63"/>
        <item x="58"/>
        <item x="59"/>
        <item x="9"/>
        <item x="67"/>
        <item x="64"/>
        <item x="37"/>
        <item x="29"/>
        <item x="32"/>
        <item x="5"/>
        <item x="10"/>
        <item x="17"/>
        <item x="69"/>
        <item x="22"/>
        <item x="6"/>
        <item x="30"/>
        <item x="47"/>
        <item x="18"/>
        <item x="19"/>
        <item x="33"/>
        <item x="34"/>
        <item x="45"/>
        <item x="44"/>
        <item x="52"/>
        <item x="42"/>
        <item x="40"/>
        <item x="71"/>
        <item x="7"/>
        <item x="53"/>
        <item x="35"/>
        <item x="41"/>
        <item x="61"/>
        <item x="72"/>
        <item x="73"/>
        <item x="25"/>
        <item t="default"/>
      </items>
    </pivotField>
    <pivotField compact="0" outline="0" showAll="0"/>
  </pivotFields>
  <rowFields count="1">
    <field x="1"/>
  </rowFields>
  <rowItems count="16">
    <i>
      <x/>
    </i>
    <i>
      <x v="1"/>
    </i>
    <i>
      <x v="2"/>
    </i>
    <i>
      <x v="3"/>
    </i>
    <i>
      <x v="4"/>
    </i>
    <i>
      <x v="5"/>
    </i>
    <i>
      <x v="6"/>
    </i>
    <i>
      <x v="7"/>
    </i>
    <i>
      <x v="8"/>
    </i>
    <i>
      <x v="9"/>
    </i>
    <i>
      <x v="10"/>
    </i>
    <i>
      <x v="11"/>
    </i>
    <i>
      <x v="12"/>
    </i>
    <i>
      <x v="13"/>
    </i>
    <i>
      <x v="14"/>
    </i>
    <i t="grand">
      <x/>
    </i>
  </rowItems>
  <colItems count="1">
    <i/>
  </colItems>
  <dataFields count="1">
    <dataField name="Cuenta de PROCESO" fld="1" subtotal="count" baseField="0" baseItem="0"/>
  </dataFields>
  <formats count="16">
    <format dxfId="1096">
      <pivotArea type="all" dataOnly="0" outline="0" fieldPosition="0"/>
    </format>
    <format dxfId="1095">
      <pivotArea outline="0" collapsedLevelsAreSubtotals="1" fieldPosition="0"/>
    </format>
    <format dxfId="1094">
      <pivotArea field="3" type="button" dataOnly="0" labelOnly="1" outline="0"/>
    </format>
    <format dxfId="1093">
      <pivotArea field="2" type="button" dataOnly="0" labelOnly="1" outline="0"/>
    </format>
    <format dxfId="1092">
      <pivotArea field="0" type="button" dataOnly="0" labelOnly="1" outline="0"/>
    </format>
    <format dxfId="1091">
      <pivotArea field="1" type="button" dataOnly="0" labelOnly="1" outline="0" axis="axisRow" fieldPosition="0"/>
    </format>
    <format dxfId="1090">
      <pivotArea dataOnly="0" labelOnly="1" grandRow="1" outline="0" fieldPosition="0"/>
    </format>
    <format dxfId="1089">
      <pivotArea dataOnly="0" labelOnly="1" outline="0" axis="axisValues" fieldPosition="0"/>
    </format>
    <format dxfId="1088">
      <pivotArea type="all" dataOnly="0" outline="0" fieldPosition="0"/>
    </format>
    <format dxfId="1087">
      <pivotArea outline="0" collapsedLevelsAreSubtotals="1" fieldPosition="0"/>
    </format>
    <format dxfId="1086">
      <pivotArea field="3" type="button" dataOnly="0" labelOnly="1" outline="0"/>
    </format>
    <format dxfId="1085">
      <pivotArea field="2" type="button" dataOnly="0" labelOnly="1" outline="0"/>
    </format>
    <format dxfId="1084">
      <pivotArea field="0" type="button" dataOnly="0" labelOnly="1" outline="0"/>
    </format>
    <format dxfId="1083">
      <pivotArea field="1" type="button" dataOnly="0" labelOnly="1" outline="0" axis="axisRow" fieldPosition="0"/>
    </format>
    <format dxfId="1082">
      <pivotArea dataOnly="0" labelOnly="1" grandRow="1" outline="0" fieldPosition="0"/>
    </format>
    <format dxfId="1081">
      <pivotArea dataOnly="0" labelOnly="1" outline="0" axis="axisValues" fieldPosition="0"/>
    </format>
  </formats>
  <chartFormats count="28">
    <chartFormat chart="3" format="0" series="1">
      <pivotArea type="data" outline="0" fieldPosition="0">
        <references count="1">
          <reference field="4294967294" count="1" selected="0">
            <x v="0"/>
          </reference>
        </references>
      </pivotArea>
    </chartFormat>
    <chartFormat chart="3" format="1">
      <pivotArea type="data" outline="0" fieldPosition="0">
        <references count="2">
          <reference field="4294967294" count="1" selected="0">
            <x v="0"/>
          </reference>
          <reference field="1" count="1" selected="0">
            <x v="14"/>
          </reference>
        </references>
      </pivotArea>
    </chartFormat>
    <chartFormat chart="3" format="2">
      <pivotArea type="data" outline="0" fieldPosition="0">
        <references count="2">
          <reference field="4294967294" count="1" selected="0">
            <x v="0"/>
          </reference>
          <reference field="1" count="1" selected="0">
            <x v="13"/>
          </reference>
        </references>
      </pivotArea>
    </chartFormat>
    <chartFormat chart="3" format="3">
      <pivotArea type="data" outline="0" fieldPosition="0">
        <references count="2">
          <reference field="4294967294" count="1" selected="0">
            <x v="0"/>
          </reference>
          <reference field="1" count="1" selected="0">
            <x v="1"/>
          </reference>
        </references>
      </pivotArea>
    </chartFormat>
    <chartFormat chart="3" format="4">
      <pivotArea type="data" outline="0" fieldPosition="0">
        <references count="2">
          <reference field="4294967294" count="1" selected="0">
            <x v="0"/>
          </reference>
          <reference field="1" count="1" selected="0">
            <x v="3"/>
          </reference>
        </references>
      </pivotArea>
    </chartFormat>
    <chartFormat chart="3" format="5">
      <pivotArea type="data" outline="0" fieldPosition="0">
        <references count="2">
          <reference field="4294967294" count="1" selected="0">
            <x v="0"/>
          </reference>
          <reference field="1" count="1" selected="0">
            <x v="9"/>
          </reference>
        </references>
      </pivotArea>
    </chartFormat>
    <chartFormat chart="3" format="6">
      <pivotArea type="data" outline="0" fieldPosition="0">
        <references count="2">
          <reference field="4294967294" count="1" selected="0">
            <x v="0"/>
          </reference>
          <reference field="1" count="1" selected="0">
            <x v="2"/>
          </reference>
        </references>
      </pivotArea>
    </chartFormat>
    <chartFormat chart="3" format="7">
      <pivotArea type="data" outline="0" fieldPosition="0">
        <references count="2">
          <reference field="4294967294" count="1" selected="0">
            <x v="0"/>
          </reference>
          <reference field="1" count="1" selected="0">
            <x v="12"/>
          </reference>
        </references>
      </pivotArea>
    </chartFormat>
    <chartFormat chart="3" format="8">
      <pivotArea type="data" outline="0" fieldPosition="0">
        <references count="2">
          <reference field="4294967294" count="1" selected="0">
            <x v="0"/>
          </reference>
          <reference field="1" count="1" selected="0">
            <x v="11"/>
          </reference>
        </references>
      </pivotArea>
    </chartFormat>
    <chartFormat chart="3" format="9">
      <pivotArea type="data" outline="0" fieldPosition="0">
        <references count="2">
          <reference field="4294967294" count="1" selected="0">
            <x v="0"/>
          </reference>
          <reference field="1" count="1" selected="0">
            <x v="10"/>
          </reference>
        </references>
      </pivotArea>
    </chartFormat>
    <chartFormat chart="3" format="10">
      <pivotArea type="data" outline="0" fieldPosition="0">
        <references count="2">
          <reference field="4294967294" count="1" selected="0">
            <x v="0"/>
          </reference>
          <reference field="1" count="1" selected="0">
            <x v="8"/>
          </reference>
        </references>
      </pivotArea>
    </chartFormat>
    <chartFormat chart="3" format="11">
      <pivotArea type="data" outline="0" fieldPosition="0">
        <references count="2">
          <reference field="4294967294" count="1" selected="0">
            <x v="0"/>
          </reference>
          <reference field="1" count="1" selected="0">
            <x v="7"/>
          </reference>
        </references>
      </pivotArea>
    </chartFormat>
    <chartFormat chart="3" format="12">
      <pivotArea type="data" outline="0" fieldPosition="0">
        <references count="2">
          <reference field="4294967294" count="1" selected="0">
            <x v="0"/>
          </reference>
          <reference field="1" count="1" selected="0">
            <x v="0"/>
          </reference>
        </references>
      </pivotArea>
    </chartFormat>
    <chartFormat chart="3" format="13">
      <pivotArea type="data" outline="0" fieldPosition="0">
        <references count="2">
          <reference field="4294967294" count="1" selected="0">
            <x v="0"/>
          </reference>
          <reference field="1" count="1" selected="0">
            <x v="6"/>
          </reference>
        </references>
      </pivotArea>
    </chartFormat>
    <chartFormat chart="3" format="14">
      <pivotArea type="data" outline="0" fieldPosition="0">
        <references count="2">
          <reference field="4294967294" count="1" selected="0">
            <x v="0"/>
          </reference>
          <reference field="1" count="1" selected="0">
            <x v="4"/>
          </reference>
        </references>
      </pivotArea>
    </chartFormat>
    <chartFormat chart="3" format="15">
      <pivotArea type="data" outline="0" fieldPosition="0">
        <references count="2">
          <reference field="4294967294" count="1" selected="0">
            <x v="0"/>
          </reference>
          <reference field="1" count="1" selected="0">
            <x v="5"/>
          </reference>
        </references>
      </pivotArea>
    </chartFormat>
    <chartFormat chart="12" format="16" series="1">
      <pivotArea type="data" outline="0" fieldPosition="0">
        <references count="1">
          <reference field="4294967294" count="1" selected="0">
            <x v="0"/>
          </reference>
        </references>
      </pivotArea>
    </chartFormat>
    <chartFormat chart="12" format="17">
      <pivotArea type="data" outline="0" fieldPosition="0">
        <references count="2">
          <reference field="4294967294" count="1" selected="0">
            <x v="0"/>
          </reference>
          <reference field="1" count="1" selected="0">
            <x v="0"/>
          </reference>
        </references>
      </pivotArea>
    </chartFormat>
    <chartFormat chart="12" format="18">
      <pivotArea type="data" outline="0" fieldPosition="0">
        <references count="2">
          <reference field="4294967294" count="1" selected="0">
            <x v="0"/>
          </reference>
          <reference field="1" count="1" selected="0">
            <x v="1"/>
          </reference>
        </references>
      </pivotArea>
    </chartFormat>
    <chartFormat chart="12" format="19">
      <pivotArea type="data" outline="0" fieldPosition="0">
        <references count="2">
          <reference field="4294967294" count="1" selected="0">
            <x v="0"/>
          </reference>
          <reference field="1" count="1" selected="0">
            <x v="2"/>
          </reference>
        </references>
      </pivotArea>
    </chartFormat>
    <chartFormat chart="12" format="20">
      <pivotArea type="data" outline="0" fieldPosition="0">
        <references count="2">
          <reference field="4294967294" count="1" selected="0">
            <x v="0"/>
          </reference>
          <reference field="1" count="1" selected="0">
            <x v="6"/>
          </reference>
        </references>
      </pivotArea>
    </chartFormat>
    <chartFormat chart="12" format="21">
      <pivotArea type="data" outline="0" fieldPosition="0">
        <references count="2">
          <reference field="4294967294" count="1" selected="0">
            <x v="0"/>
          </reference>
          <reference field="1" count="1" selected="0">
            <x v="7"/>
          </reference>
        </references>
      </pivotArea>
    </chartFormat>
    <chartFormat chart="12" format="22">
      <pivotArea type="data" outline="0" fieldPosition="0">
        <references count="2">
          <reference field="4294967294" count="1" selected="0">
            <x v="0"/>
          </reference>
          <reference field="1" count="1" selected="0">
            <x v="8"/>
          </reference>
        </references>
      </pivotArea>
    </chartFormat>
    <chartFormat chart="12" format="23">
      <pivotArea type="data" outline="0" fieldPosition="0">
        <references count="2">
          <reference field="4294967294" count="1" selected="0">
            <x v="0"/>
          </reference>
          <reference field="1" count="1" selected="0">
            <x v="9"/>
          </reference>
        </references>
      </pivotArea>
    </chartFormat>
    <chartFormat chart="12" format="24">
      <pivotArea type="data" outline="0" fieldPosition="0">
        <references count="2">
          <reference field="4294967294" count="1" selected="0">
            <x v="0"/>
          </reference>
          <reference field="1" count="1" selected="0">
            <x v="10"/>
          </reference>
        </references>
      </pivotArea>
    </chartFormat>
    <chartFormat chart="12" format="25">
      <pivotArea type="data" outline="0" fieldPosition="0">
        <references count="2">
          <reference field="4294967294" count="1" selected="0">
            <x v="0"/>
          </reference>
          <reference field="1" count="1" selected="0">
            <x v="11"/>
          </reference>
        </references>
      </pivotArea>
    </chartFormat>
    <chartFormat chart="12" format="26">
      <pivotArea type="data" outline="0" fieldPosition="0">
        <references count="2">
          <reference field="4294967294" count="1" selected="0">
            <x v="0"/>
          </reference>
          <reference field="1" count="1" selected="0">
            <x v="12"/>
          </reference>
        </references>
      </pivotArea>
    </chartFormat>
    <chartFormat chart="12" format="27">
      <pivotArea type="data" outline="0" fieldPosition="0">
        <references count="2">
          <reference field="4294967294" count="1" selected="0">
            <x v="0"/>
          </reference>
          <reference field="1" count="1" selected="0">
            <x v="1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1A00-00000A000000}" name="TablaDinámica25" cacheId="1"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14">
  <location ref="H9:J24" firstHeaderRow="1" firstDataRow="1" firstDataCol="2" rowPageCount="2" colPageCount="1"/>
  <pivotFields count="6">
    <pivotField axis="axisPage" compact="0" outline="0" showAll="0" defaultSubtotal="0">
      <items count="6">
        <item x="1"/>
        <item m="1" x="5"/>
        <item x="0"/>
        <item m="1" x="4"/>
        <item x="2"/>
        <item x="3"/>
      </items>
    </pivotField>
    <pivotField axis="axisPage" dataField="1" compact="0" outline="0" showAll="0">
      <items count="16">
        <item x="0"/>
        <item x="1"/>
        <item x="2"/>
        <item x="3"/>
        <item x="4"/>
        <item x="5"/>
        <item x="6"/>
        <item x="7"/>
        <item x="8"/>
        <item x="9"/>
        <item x="10"/>
        <item x="11"/>
        <item x="12"/>
        <item x="13"/>
        <item x="14"/>
        <item t="default"/>
      </items>
    </pivotField>
    <pivotField axis="axisRow" compact="0" outline="0" showAll="0" defaultSubtotal="0">
      <items count="8">
        <item x="2"/>
        <item x="3"/>
        <item x="0"/>
        <item x="7"/>
        <item x="4"/>
        <item x="1"/>
        <item x="5"/>
        <item x="6"/>
      </items>
    </pivotField>
    <pivotField axis="axisRow" compact="0" outline="0" showAll="0" defaultSubtotal="0">
      <items count="4">
        <item x="3"/>
        <item x="0"/>
        <item x="2"/>
        <item x="1"/>
      </items>
    </pivotField>
    <pivotField compact="0" outline="0" showAll="0"/>
    <pivotField compact="0" outline="0" showAll="0"/>
  </pivotFields>
  <rowFields count="2">
    <field x="2"/>
    <field x="3"/>
  </rowFields>
  <rowItems count="15">
    <i>
      <x/>
      <x v="1"/>
    </i>
    <i r="1">
      <x v="2"/>
    </i>
    <i r="1">
      <x v="3"/>
    </i>
    <i>
      <x v="1"/>
      <x v="3"/>
    </i>
    <i>
      <x v="2"/>
      <x v="1"/>
    </i>
    <i r="1">
      <x v="3"/>
    </i>
    <i>
      <x v="3"/>
      <x v="1"/>
    </i>
    <i>
      <x v="4"/>
      <x v="1"/>
    </i>
    <i>
      <x v="5"/>
      <x/>
    </i>
    <i r="1">
      <x v="1"/>
    </i>
    <i r="1">
      <x v="3"/>
    </i>
    <i>
      <x v="6"/>
      <x v="1"/>
    </i>
    <i r="1">
      <x v="3"/>
    </i>
    <i>
      <x v="7"/>
      <x v="1"/>
    </i>
    <i t="grand">
      <x/>
    </i>
  </rowItems>
  <colItems count="1">
    <i/>
  </colItems>
  <pageFields count="2">
    <pageField fld="0" hier="-1"/>
    <pageField fld="1" hier="-1"/>
  </pageFields>
  <dataFields count="1">
    <dataField name="Cuenta de PROCESO" fld="1" subtotal="count" baseField="0" baseItem="0"/>
  </dataFields>
  <formats count="100">
    <format dxfId="1196">
      <pivotArea dataOnly="0" outline="0" fieldPosition="0">
        <references count="1">
          <reference field="3" count="0" defaultSubtotal="1"/>
        </references>
      </pivotArea>
    </format>
    <format dxfId="1195">
      <pivotArea type="all" dataOnly="0" outline="0" fieldPosition="0"/>
    </format>
    <format dxfId="1194">
      <pivotArea outline="0" collapsedLevelsAreSubtotals="1" fieldPosition="0"/>
    </format>
    <format dxfId="1193">
      <pivotArea field="3" type="button" dataOnly="0" labelOnly="1" outline="0" axis="axisRow" fieldPosition="1"/>
    </format>
    <format dxfId="1192">
      <pivotArea field="2" type="button" dataOnly="0" labelOnly="1" outline="0" axis="axisRow" fieldPosition="0"/>
    </format>
    <format dxfId="1191">
      <pivotArea field="0" type="button" dataOnly="0" labelOnly="1" outline="0" axis="axisPage" fieldPosition="0"/>
    </format>
    <format dxfId="1190">
      <pivotArea field="1" type="button" dataOnly="0" labelOnly="1" outline="0" axis="axisPage" fieldPosition="1"/>
    </format>
    <format dxfId="1189">
      <pivotArea dataOnly="0" labelOnly="1" outline="0" fieldPosition="0">
        <references count="1">
          <reference field="3" count="0"/>
        </references>
      </pivotArea>
    </format>
    <format dxfId="1188">
      <pivotArea dataOnly="0" labelOnly="1" outline="0" fieldPosition="0">
        <references count="1">
          <reference field="3" count="0" defaultSubtotal="1"/>
        </references>
      </pivotArea>
    </format>
    <format dxfId="1187">
      <pivotArea dataOnly="0" labelOnly="1" grandRow="1" outline="0" fieldPosition="0"/>
    </format>
    <format dxfId="1186">
      <pivotArea dataOnly="0" labelOnly="1" outline="0" fieldPosition="0">
        <references count="2">
          <reference field="2" count="1">
            <x v="5"/>
          </reference>
          <reference field="3" count="1" selected="0">
            <x v="0"/>
          </reference>
        </references>
      </pivotArea>
    </format>
    <format dxfId="1185">
      <pivotArea dataOnly="0" labelOnly="1" outline="0" fieldPosition="0">
        <references count="2">
          <reference field="2" count="7">
            <x v="0"/>
            <x v="2"/>
            <x v="3"/>
            <x v="4"/>
            <x v="5"/>
            <x v="6"/>
            <x v="7"/>
          </reference>
          <reference field="3" count="1" selected="0">
            <x v="1"/>
          </reference>
        </references>
      </pivotArea>
    </format>
    <format dxfId="1184">
      <pivotArea dataOnly="0" labelOnly="1" outline="0" fieldPosition="0">
        <references count="2">
          <reference field="2" count="1">
            <x v="0"/>
          </reference>
          <reference field="3" count="1" selected="0">
            <x v="2"/>
          </reference>
        </references>
      </pivotArea>
    </format>
    <format dxfId="1183">
      <pivotArea dataOnly="0" labelOnly="1" outline="0" fieldPosition="0">
        <references count="2">
          <reference field="2" count="5">
            <x v="0"/>
            <x v="1"/>
            <x v="2"/>
            <x v="5"/>
            <x v="6"/>
          </reference>
          <reference field="3" count="1" selected="0">
            <x v="3"/>
          </reference>
        </references>
      </pivotArea>
    </format>
    <format dxfId="1182">
      <pivotArea dataOnly="0" labelOnly="1" outline="0" fieldPosition="0">
        <references count="3">
          <reference field="0" count="1">
            <x v="2"/>
          </reference>
          <reference field="2" count="1" selected="0">
            <x v="5"/>
          </reference>
          <reference field="3" count="1" selected="0">
            <x v="0"/>
          </reference>
        </references>
      </pivotArea>
    </format>
    <format dxfId="1181">
      <pivotArea dataOnly="0" labelOnly="1" outline="0" fieldPosition="0">
        <references count="3">
          <reference field="0" count="2">
            <x v="0"/>
            <x v="2"/>
          </reference>
          <reference field="2" count="1" selected="0">
            <x v="0"/>
          </reference>
          <reference field="3" count="1" selected="0">
            <x v="1"/>
          </reference>
        </references>
      </pivotArea>
    </format>
    <format dxfId="1180">
      <pivotArea dataOnly="0" labelOnly="1" outline="0" fieldPosition="0">
        <references count="3">
          <reference field="0" count="3">
            <x v="0"/>
            <x v="2"/>
            <x v="4"/>
          </reference>
          <reference field="2" count="1" selected="0">
            <x v="2"/>
          </reference>
          <reference field="3" count="1" selected="0">
            <x v="1"/>
          </reference>
        </references>
      </pivotArea>
    </format>
    <format dxfId="1179">
      <pivotArea dataOnly="0" labelOnly="1" outline="0" fieldPosition="0">
        <references count="3">
          <reference field="0" count="1">
            <x v="0"/>
          </reference>
          <reference field="2" count="1" selected="0">
            <x v="3"/>
          </reference>
          <reference field="3" count="1" selected="0">
            <x v="1"/>
          </reference>
        </references>
      </pivotArea>
    </format>
    <format dxfId="1178">
      <pivotArea dataOnly="0" labelOnly="1" outline="0" fieldPosition="0">
        <references count="3">
          <reference field="0" count="1">
            <x v="4"/>
          </reference>
          <reference field="2" count="1" selected="0">
            <x v="4"/>
          </reference>
          <reference field="3" count="1" selected="0">
            <x v="1"/>
          </reference>
        </references>
      </pivotArea>
    </format>
    <format dxfId="1177">
      <pivotArea dataOnly="0" labelOnly="1" outline="0" fieldPosition="0">
        <references count="3">
          <reference field="0" count="3">
            <x v="0"/>
            <x v="2"/>
            <x v="5"/>
          </reference>
          <reference field="2" count="1" selected="0">
            <x v="5"/>
          </reference>
          <reference field="3" count="1" selected="0">
            <x v="1"/>
          </reference>
        </references>
      </pivotArea>
    </format>
    <format dxfId="1176">
      <pivotArea dataOnly="0" labelOnly="1" outline="0" fieldPosition="0">
        <references count="3">
          <reference field="0" count="1">
            <x v="2"/>
          </reference>
          <reference field="2" count="1" selected="0">
            <x v="6"/>
          </reference>
          <reference field="3" count="1" selected="0">
            <x v="1"/>
          </reference>
        </references>
      </pivotArea>
    </format>
    <format dxfId="1175">
      <pivotArea dataOnly="0" labelOnly="1" outline="0" fieldPosition="0">
        <references count="3">
          <reference field="0" count="1">
            <x v="0"/>
          </reference>
          <reference field="2" count="1" selected="0">
            <x v="0"/>
          </reference>
          <reference field="3" count="1" selected="0">
            <x v="2"/>
          </reference>
        </references>
      </pivotArea>
    </format>
    <format dxfId="1174">
      <pivotArea dataOnly="0" labelOnly="1" outline="0" fieldPosition="0">
        <references count="3">
          <reference field="0" count="1">
            <x v="2"/>
          </reference>
          <reference field="2" count="1" selected="0">
            <x v="0"/>
          </reference>
          <reference field="3" count="1" selected="0">
            <x v="3"/>
          </reference>
        </references>
      </pivotArea>
    </format>
    <format dxfId="1173">
      <pivotArea dataOnly="0" labelOnly="1" outline="0" fieldPosition="0">
        <references count="3">
          <reference field="0" count="1">
            <x v="4"/>
          </reference>
          <reference field="2" count="1" selected="0">
            <x v="1"/>
          </reference>
          <reference field="3" count="1" selected="0">
            <x v="3"/>
          </reference>
        </references>
      </pivotArea>
    </format>
    <format dxfId="1172">
      <pivotArea dataOnly="0" labelOnly="1" outline="0" fieldPosition="0">
        <references count="3">
          <reference field="0" count="1">
            <x v="5"/>
          </reference>
          <reference field="2" count="1" selected="0">
            <x v="2"/>
          </reference>
          <reference field="3" count="1" selected="0">
            <x v="3"/>
          </reference>
        </references>
      </pivotArea>
    </format>
    <format dxfId="1171">
      <pivotArea dataOnly="0" labelOnly="1" outline="0" fieldPosition="0">
        <references count="3">
          <reference field="0" count="0"/>
          <reference field="2" count="1" selected="0">
            <x v="5"/>
          </reference>
          <reference field="3" count="1" selected="0">
            <x v="3"/>
          </reference>
        </references>
      </pivotArea>
    </format>
    <format dxfId="1170">
      <pivotArea dataOnly="0" labelOnly="1" outline="0" fieldPosition="0">
        <references count="4">
          <reference field="0" count="1" selected="0">
            <x v="2"/>
          </reference>
          <reference field="1" count="1">
            <x v="12"/>
          </reference>
          <reference field="2" count="1" selected="0">
            <x v="5"/>
          </reference>
          <reference field="3" count="1" selected="0">
            <x v="0"/>
          </reference>
        </references>
      </pivotArea>
    </format>
    <format dxfId="1169">
      <pivotArea dataOnly="0" labelOnly="1" outline="0" fieldPosition="0">
        <references count="4">
          <reference field="0" count="1" selected="0">
            <x v="0"/>
          </reference>
          <reference field="1" count="4">
            <x v="2"/>
            <x v="3"/>
            <x v="4"/>
            <x v="9"/>
          </reference>
          <reference field="2" count="1" selected="0">
            <x v="0"/>
          </reference>
          <reference field="3" count="1" selected="0">
            <x v="1"/>
          </reference>
        </references>
      </pivotArea>
    </format>
    <format dxfId="1168">
      <pivotArea dataOnly="0" labelOnly="1" outline="0" fieldPosition="0">
        <references count="4">
          <reference field="0" count="1" selected="0">
            <x v="2"/>
          </reference>
          <reference field="1" count="1">
            <x v="7"/>
          </reference>
          <reference field="2" count="1" selected="0">
            <x v="0"/>
          </reference>
          <reference field="3" count="1" selected="0">
            <x v="1"/>
          </reference>
        </references>
      </pivotArea>
    </format>
    <format dxfId="1167">
      <pivotArea dataOnly="0" labelOnly="1" outline="0" fieldPosition="0">
        <references count="4">
          <reference field="0" count="1" selected="0">
            <x v="0"/>
          </reference>
          <reference field="1" count="1">
            <x v="9"/>
          </reference>
          <reference field="2" count="1" selected="0">
            <x v="2"/>
          </reference>
          <reference field="3" count="1" selected="0">
            <x v="1"/>
          </reference>
        </references>
      </pivotArea>
    </format>
    <format dxfId="1166">
      <pivotArea dataOnly="0" labelOnly="1" outline="0" fieldPosition="0">
        <references count="4">
          <reference field="0" count="1" selected="0">
            <x v="2"/>
          </reference>
          <reference field="1" count="2">
            <x v="0"/>
            <x v="1"/>
          </reference>
          <reference field="2" count="1" selected="0">
            <x v="2"/>
          </reference>
          <reference field="3" count="1" selected="0">
            <x v="1"/>
          </reference>
        </references>
      </pivotArea>
    </format>
    <format dxfId="1165">
      <pivotArea dataOnly="0" labelOnly="1" outline="0" fieldPosition="0">
        <references count="4">
          <reference field="0" count="1" selected="0">
            <x v="4"/>
          </reference>
          <reference field="1" count="2">
            <x v="6"/>
            <x v="11"/>
          </reference>
          <reference field="2" count="1" selected="0">
            <x v="2"/>
          </reference>
          <reference field="3" count="1" selected="0">
            <x v="1"/>
          </reference>
        </references>
      </pivotArea>
    </format>
    <format dxfId="1164">
      <pivotArea dataOnly="0" labelOnly="1" outline="0" fieldPosition="0">
        <references count="4">
          <reference field="0" count="1" selected="0">
            <x v="0"/>
          </reference>
          <reference field="1" count="1">
            <x v="10"/>
          </reference>
          <reference field="2" count="1" selected="0">
            <x v="3"/>
          </reference>
          <reference field="3" count="1" selected="0">
            <x v="1"/>
          </reference>
        </references>
      </pivotArea>
    </format>
    <format dxfId="1163">
      <pivotArea dataOnly="0" labelOnly="1" outline="0" fieldPosition="0">
        <references count="4">
          <reference field="0" count="1" selected="0">
            <x v="4"/>
          </reference>
          <reference field="1" count="2">
            <x v="6"/>
            <x v="11"/>
          </reference>
          <reference field="2" count="1" selected="0">
            <x v="4"/>
          </reference>
          <reference field="3" count="1" selected="0">
            <x v="1"/>
          </reference>
        </references>
      </pivotArea>
    </format>
    <format dxfId="1162">
      <pivotArea dataOnly="0" labelOnly="1" outline="0" fieldPosition="0">
        <references count="4">
          <reference field="0" count="1" selected="0">
            <x v="0"/>
          </reference>
          <reference field="1" count="3">
            <x v="2"/>
            <x v="9"/>
            <x v="10"/>
          </reference>
          <reference field="2" count="1" selected="0">
            <x v="5"/>
          </reference>
          <reference field="3" count="1" selected="0">
            <x v="1"/>
          </reference>
        </references>
      </pivotArea>
    </format>
    <format dxfId="1161">
      <pivotArea dataOnly="0" labelOnly="1" outline="0" fieldPosition="0">
        <references count="4">
          <reference field="0" count="1" selected="0">
            <x v="2"/>
          </reference>
          <reference field="1" count="5">
            <x v="0"/>
            <x v="7"/>
            <x v="8"/>
            <x v="12"/>
            <x v="14"/>
          </reference>
          <reference field="2" count="1" selected="0">
            <x v="5"/>
          </reference>
          <reference field="3" count="1" selected="0">
            <x v="1"/>
          </reference>
        </references>
      </pivotArea>
    </format>
    <format dxfId="1160">
      <pivotArea dataOnly="0" labelOnly="1" outline="0" fieldPosition="0">
        <references count="4">
          <reference field="0" count="1" selected="0">
            <x v="5"/>
          </reference>
          <reference field="1" count="1">
            <x v="13"/>
          </reference>
          <reference field="2" count="1" selected="0">
            <x v="5"/>
          </reference>
          <reference field="3" count="1" selected="0">
            <x v="1"/>
          </reference>
        </references>
      </pivotArea>
    </format>
    <format dxfId="1159">
      <pivotArea dataOnly="0" labelOnly="1" outline="0" fieldPosition="0">
        <references count="4">
          <reference field="0" count="1" selected="0">
            <x v="2"/>
          </reference>
          <reference field="1" count="1">
            <x v="7"/>
          </reference>
          <reference field="2" count="1" selected="0">
            <x v="6"/>
          </reference>
          <reference field="3" count="1" selected="0">
            <x v="1"/>
          </reference>
        </references>
      </pivotArea>
    </format>
    <format dxfId="1158">
      <pivotArea dataOnly="0" labelOnly="1" outline="0" fieldPosition="0">
        <references count="4">
          <reference field="0" count="1" selected="0">
            <x v="2"/>
          </reference>
          <reference field="1" count="1">
            <x v="7"/>
          </reference>
          <reference field="2" count="1" selected="0">
            <x v="7"/>
          </reference>
          <reference field="3" count="1" selected="0">
            <x v="1"/>
          </reference>
        </references>
      </pivotArea>
    </format>
    <format dxfId="1157">
      <pivotArea dataOnly="0" labelOnly="1" outline="0" fieldPosition="0">
        <references count="4">
          <reference field="0" count="1" selected="0">
            <x v="0"/>
          </reference>
          <reference field="1" count="1">
            <x v="3"/>
          </reference>
          <reference field="2" count="1" selected="0">
            <x v="0"/>
          </reference>
          <reference field="3" count="1" selected="0">
            <x v="2"/>
          </reference>
        </references>
      </pivotArea>
    </format>
    <format dxfId="1156">
      <pivotArea dataOnly="0" labelOnly="1" outline="0" fieldPosition="0">
        <references count="4">
          <reference field="0" count="1" selected="0">
            <x v="2"/>
          </reference>
          <reference field="1" count="2">
            <x v="8"/>
            <x v="14"/>
          </reference>
          <reference field="2" count="1" selected="0">
            <x v="0"/>
          </reference>
          <reference field="3" count="1" selected="0">
            <x v="3"/>
          </reference>
        </references>
      </pivotArea>
    </format>
    <format dxfId="1155">
      <pivotArea dataOnly="0" labelOnly="1" outline="0" fieldPosition="0">
        <references count="4">
          <reference field="0" count="1" selected="0">
            <x v="4"/>
          </reference>
          <reference field="1" count="1">
            <x v="5"/>
          </reference>
          <reference field="2" count="1" selected="0">
            <x v="1"/>
          </reference>
          <reference field="3" count="1" selected="0">
            <x v="3"/>
          </reference>
        </references>
      </pivotArea>
    </format>
    <format dxfId="1154">
      <pivotArea dataOnly="0" labelOnly="1" outline="0" fieldPosition="0">
        <references count="4">
          <reference field="0" count="1" selected="0">
            <x v="5"/>
          </reference>
          <reference field="1" count="1">
            <x v="13"/>
          </reference>
          <reference field="2" count="1" selected="0">
            <x v="2"/>
          </reference>
          <reference field="3" count="1" selected="0">
            <x v="3"/>
          </reference>
        </references>
      </pivotArea>
    </format>
    <format dxfId="1153">
      <pivotArea dataOnly="0" labelOnly="1" outline="0" fieldPosition="0">
        <references count="4">
          <reference field="0" count="1" selected="0">
            <x v="0"/>
          </reference>
          <reference field="1" count="2">
            <x v="2"/>
            <x v="4"/>
          </reference>
          <reference field="2" count="1" selected="0">
            <x v="5"/>
          </reference>
          <reference field="3" count="1" selected="0">
            <x v="3"/>
          </reference>
        </references>
      </pivotArea>
    </format>
    <format dxfId="1152">
      <pivotArea dataOnly="0" labelOnly="1" outline="0" fieldPosition="0">
        <references count="4">
          <reference field="0" count="1" selected="0">
            <x v="2"/>
          </reference>
          <reference field="1" count="3">
            <x v="0"/>
            <x v="1"/>
            <x v="7"/>
          </reference>
          <reference field="2" count="1" selected="0">
            <x v="5"/>
          </reference>
          <reference field="3" count="1" selected="0">
            <x v="3"/>
          </reference>
        </references>
      </pivotArea>
    </format>
    <format dxfId="1151">
      <pivotArea dataOnly="0" labelOnly="1" outline="0" fieldPosition="0">
        <references count="4">
          <reference field="0" count="1" selected="0">
            <x v="4"/>
          </reference>
          <reference field="1" count="1">
            <x v="5"/>
          </reference>
          <reference field="2" count="1" selected="0">
            <x v="5"/>
          </reference>
          <reference field="3" count="1" selected="0">
            <x v="3"/>
          </reference>
        </references>
      </pivotArea>
    </format>
    <format dxfId="1150">
      <pivotArea dataOnly="0" labelOnly="1" outline="0" fieldPosition="0">
        <references count="4">
          <reference field="0" count="1" selected="0">
            <x v="5"/>
          </reference>
          <reference field="1" count="1">
            <x v="13"/>
          </reference>
          <reference field="2" count="1" selected="0">
            <x v="5"/>
          </reference>
          <reference field="3" count="1" selected="0">
            <x v="3"/>
          </reference>
        </references>
      </pivotArea>
    </format>
    <format dxfId="1149">
      <pivotArea dataOnly="0" labelOnly="1" outline="0" fieldPosition="0">
        <references count="4">
          <reference field="0" count="1" selected="0">
            <x v="5"/>
          </reference>
          <reference field="1" count="1">
            <x v="13"/>
          </reference>
          <reference field="2" count="1" selected="0">
            <x v="6"/>
          </reference>
          <reference field="3" count="1" selected="0">
            <x v="3"/>
          </reference>
        </references>
      </pivotArea>
    </format>
    <format dxfId="1148">
      <pivotArea dataOnly="0" labelOnly="1" outline="0" axis="axisValues" fieldPosition="0"/>
    </format>
    <format dxfId="1147">
      <pivotArea type="all" dataOnly="0" outline="0" fieldPosition="0"/>
    </format>
    <format dxfId="1146">
      <pivotArea outline="0" collapsedLevelsAreSubtotals="1" fieldPosition="0"/>
    </format>
    <format dxfId="1145">
      <pivotArea field="3" type="button" dataOnly="0" labelOnly="1" outline="0" axis="axisRow" fieldPosition="1"/>
    </format>
    <format dxfId="1144">
      <pivotArea field="2" type="button" dataOnly="0" labelOnly="1" outline="0" axis="axisRow" fieldPosition="0"/>
    </format>
    <format dxfId="1143">
      <pivotArea field="0" type="button" dataOnly="0" labelOnly="1" outline="0" axis="axisPage" fieldPosition="0"/>
    </format>
    <format dxfId="1142">
      <pivotArea field="1" type="button" dataOnly="0" labelOnly="1" outline="0" axis="axisPage" fieldPosition="1"/>
    </format>
    <format dxfId="1141">
      <pivotArea dataOnly="0" labelOnly="1" outline="0" fieldPosition="0">
        <references count="1">
          <reference field="3" count="0"/>
        </references>
      </pivotArea>
    </format>
    <format dxfId="1140">
      <pivotArea dataOnly="0" labelOnly="1" outline="0" fieldPosition="0">
        <references count="1">
          <reference field="3" count="0" defaultSubtotal="1"/>
        </references>
      </pivotArea>
    </format>
    <format dxfId="1139">
      <pivotArea dataOnly="0" labelOnly="1" grandRow="1" outline="0" fieldPosition="0"/>
    </format>
    <format dxfId="1138">
      <pivotArea dataOnly="0" labelOnly="1" outline="0" fieldPosition="0">
        <references count="2">
          <reference field="2" count="1">
            <x v="5"/>
          </reference>
          <reference field="3" count="1" selected="0">
            <x v="0"/>
          </reference>
        </references>
      </pivotArea>
    </format>
    <format dxfId="1137">
      <pivotArea dataOnly="0" labelOnly="1" outline="0" fieldPosition="0">
        <references count="2">
          <reference field="2" count="7">
            <x v="0"/>
            <x v="2"/>
            <x v="3"/>
            <x v="4"/>
            <x v="5"/>
            <x v="6"/>
            <x v="7"/>
          </reference>
          <reference field="3" count="1" selected="0">
            <x v="1"/>
          </reference>
        </references>
      </pivotArea>
    </format>
    <format dxfId="1136">
      <pivotArea dataOnly="0" labelOnly="1" outline="0" fieldPosition="0">
        <references count="2">
          <reference field="2" count="1">
            <x v="0"/>
          </reference>
          <reference field="3" count="1" selected="0">
            <x v="2"/>
          </reference>
        </references>
      </pivotArea>
    </format>
    <format dxfId="1135">
      <pivotArea dataOnly="0" labelOnly="1" outline="0" fieldPosition="0">
        <references count="2">
          <reference field="2" count="5">
            <x v="0"/>
            <x v="1"/>
            <x v="2"/>
            <x v="5"/>
            <x v="6"/>
          </reference>
          <reference field="3" count="1" selected="0">
            <x v="3"/>
          </reference>
        </references>
      </pivotArea>
    </format>
    <format dxfId="1134">
      <pivotArea dataOnly="0" labelOnly="1" outline="0" fieldPosition="0">
        <references count="3">
          <reference field="0" count="1">
            <x v="2"/>
          </reference>
          <reference field="2" count="1" selected="0">
            <x v="5"/>
          </reference>
          <reference field="3" count="1" selected="0">
            <x v="0"/>
          </reference>
        </references>
      </pivotArea>
    </format>
    <format dxfId="1133">
      <pivotArea dataOnly="0" labelOnly="1" outline="0" fieldPosition="0">
        <references count="3">
          <reference field="0" count="2">
            <x v="0"/>
            <x v="2"/>
          </reference>
          <reference field="2" count="1" selected="0">
            <x v="0"/>
          </reference>
          <reference field="3" count="1" selected="0">
            <x v="1"/>
          </reference>
        </references>
      </pivotArea>
    </format>
    <format dxfId="1132">
      <pivotArea dataOnly="0" labelOnly="1" outline="0" fieldPosition="0">
        <references count="3">
          <reference field="0" count="3">
            <x v="0"/>
            <x v="2"/>
            <x v="4"/>
          </reference>
          <reference field="2" count="1" selected="0">
            <x v="2"/>
          </reference>
          <reference field="3" count="1" selected="0">
            <x v="1"/>
          </reference>
        </references>
      </pivotArea>
    </format>
    <format dxfId="1131">
      <pivotArea dataOnly="0" labelOnly="1" outline="0" fieldPosition="0">
        <references count="3">
          <reference field="0" count="1">
            <x v="0"/>
          </reference>
          <reference field="2" count="1" selected="0">
            <x v="3"/>
          </reference>
          <reference field="3" count="1" selected="0">
            <x v="1"/>
          </reference>
        </references>
      </pivotArea>
    </format>
    <format dxfId="1130">
      <pivotArea dataOnly="0" labelOnly="1" outline="0" fieldPosition="0">
        <references count="3">
          <reference field="0" count="1">
            <x v="4"/>
          </reference>
          <reference field="2" count="1" selected="0">
            <x v="4"/>
          </reference>
          <reference field="3" count="1" selected="0">
            <x v="1"/>
          </reference>
        </references>
      </pivotArea>
    </format>
    <format dxfId="1129">
      <pivotArea dataOnly="0" labelOnly="1" outline="0" fieldPosition="0">
        <references count="3">
          <reference field="0" count="3">
            <x v="0"/>
            <x v="2"/>
            <x v="5"/>
          </reference>
          <reference field="2" count="1" selected="0">
            <x v="5"/>
          </reference>
          <reference field="3" count="1" selected="0">
            <x v="1"/>
          </reference>
        </references>
      </pivotArea>
    </format>
    <format dxfId="1128">
      <pivotArea dataOnly="0" labelOnly="1" outline="0" fieldPosition="0">
        <references count="3">
          <reference field="0" count="1">
            <x v="2"/>
          </reference>
          <reference field="2" count="1" selected="0">
            <x v="6"/>
          </reference>
          <reference field="3" count="1" selected="0">
            <x v="1"/>
          </reference>
        </references>
      </pivotArea>
    </format>
    <format dxfId="1127">
      <pivotArea dataOnly="0" labelOnly="1" outline="0" fieldPosition="0">
        <references count="3">
          <reference field="0" count="1">
            <x v="0"/>
          </reference>
          <reference field="2" count="1" selected="0">
            <x v="0"/>
          </reference>
          <reference field="3" count="1" selected="0">
            <x v="2"/>
          </reference>
        </references>
      </pivotArea>
    </format>
    <format dxfId="1126">
      <pivotArea dataOnly="0" labelOnly="1" outline="0" fieldPosition="0">
        <references count="3">
          <reference field="0" count="1">
            <x v="2"/>
          </reference>
          <reference field="2" count="1" selected="0">
            <x v="0"/>
          </reference>
          <reference field="3" count="1" selected="0">
            <x v="3"/>
          </reference>
        </references>
      </pivotArea>
    </format>
    <format dxfId="1125">
      <pivotArea dataOnly="0" labelOnly="1" outline="0" fieldPosition="0">
        <references count="3">
          <reference field="0" count="1">
            <x v="4"/>
          </reference>
          <reference field="2" count="1" selected="0">
            <x v="1"/>
          </reference>
          <reference field="3" count="1" selected="0">
            <x v="3"/>
          </reference>
        </references>
      </pivotArea>
    </format>
    <format dxfId="1124">
      <pivotArea dataOnly="0" labelOnly="1" outline="0" fieldPosition="0">
        <references count="3">
          <reference field="0" count="1">
            <x v="5"/>
          </reference>
          <reference field="2" count="1" selected="0">
            <x v="2"/>
          </reference>
          <reference field="3" count="1" selected="0">
            <x v="3"/>
          </reference>
        </references>
      </pivotArea>
    </format>
    <format dxfId="1123">
      <pivotArea dataOnly="0" labelOnly="1" outline="0" fieldPosition="0">
        <references count="3">
          <reference field="0" count="0"/>
          <reference field="2" count="1" selected="0">
            <x v="5"/>
          </reference>
          <reference field="3" count="1" selected="0">
            <x v="3"/>
          </reference>
        </references>
      </pivotArea>
    </format>
    <format dxfId="1122">
      <pivotArea dataOnly="0" labelOnly="1" outline="0" fieldPosition="0">
        <references count="4">
          <reference field="0" count="1" selected="0">
            <x v="2"/>
          </reference>
          <reference field="1" count="1">
            <x v="12"/>
          </reference>
          <reference field="2" count="1" selected="0">
            <x v="5"/>
          </reference>
          <reference field="3" count="1" selected="0">
            <x v="0"/>
          </reference>
        </references>
      </pivotArea>
    </format>
    <format dxfId="1121">
      <pivotArea dataOnly="0" labelOnly="1" outline="0" fieldPosition="0">
        <references count="4">
          <reference field="0" count="1" selected="0">
            <x v="0"/>
          </reference>
          <reference field="1" count="4">
            <x v="2"/>
            <x v="3"/>
            <x v="4"/>
            <x v="9"/>
          </reference>
          <reference field="2" count="1" selected="0">
            <x v="0"/>
          </reference>
          <reference field="3" count="1" selected="0">
            <x v="1"/>
          </reference>
        </references>
      </pivotArea>
    </format>
    <format dxfId="1120">
      <pivotArea dataOnly="0" labelOnly="1" outline="0" fieldPosition="0">
        <references count="4">
          <reference field="0" count="1" selected="0">
            <x v="2"/>
          </reference>
          <reference field="1" count="1">
            <x v="7"/>
          </reference>
          <reference field="2" count="1" selected="0">
            <x v="0"/>
          </reference>
          <reference field="3" count="1" selected="0">
            <x v="1"/>
          </reference>
        </references>
      </pivotArea>
    </format>
    <format dxfId="1119">
      <pivotArea dataOnly="0" labelOnly="1" outline="0" fieldPosition="0">
        <references count="4">
          <reference field="0" count="1" selected="0">
            <x v="0"/>
          </reference>
          <reference field="1" count="1">
            <x v="9"/>
          </reference>
          <reference field="2" count="1" selected="0">
            <x v="2"/>
          </reference>
          <reference field="3" count="1" selected="0">
            <x v="1"/>
          </reference>
        </references>
      </pivotArea>
    </format>
    <format dxfId="1118">
      <pivotArea dataOnly="0" labelOnly="1" outline="0" fieldPosition="0">
        <references count="4">
          <reference field="0" count="1" selected="0">
            <x v="2"/>
          </reference>
          <reference field="1" count="2">
            <x v="0"/>
            <x v="1"/>
          </reference>
          <reference field="2" count="1" selected="0">
            <x v="2"/>
          </reference>
          <reference field="3" count="1" selected="0">
            <x v="1"/>
          </reference>
        </references>
      </pivotArea>
    </format>
    <format dxfId="1117">
      <pivotArea dataOnly="0" labelOnly="1" outline="0" fieldPosition="0">
        <references count="4">
          <reference field="0" count="1" selected="0">
            <x v="4"/>
          </reference>
          <reference field="1" count="2">
            <x v="6"/>
            <x v="11"/>
          </reference>
          <reference field="2" count="1" selected="0">
            <x v="2"/>
          </reference>
          <reference field="3" count="1" selected="0">
            <x v="1"/>
          </reference>
        </references>
      </pivotArea>
    </format>
    <format dxfId="1116">
      <pivotArea dataOnly="0" labelOnly="1" outline="0" fieldPosition="0">
        <references count="4">
          <reference field="0" count="1" selected="0">
            <x v="0"/>
          </reference>
          <reference field="1" count="1">
            <x v="10"/>
          </reference>
          <reference field="2" count="1" selected="0">
            <x v="3"/>
          </reference>
          <reference field="3" count="1" selected="0">
            <x v="1"/>
          </reference>
        </references>
      </pivotArea>
    </format>
    <format dxfId="1115">
      <pivotArea dataOnly="0" labelOnly="1" outline="0" fieldPosition="0">
        <references count="4">
          <reference field="0" count="1" selected="0">
            <x v="4"/>
          </reference>
          <reference field="1" count="2">
            <x v="6"/>
            <x v="11"/>
          </reference>
          <reference field="2" count="1" selected="0">
            <x v="4"/>
          </reference>
          <reference field="3" count="1" selected="0">
            <x v="1"/>
          </reference>
        </references>
      </pivotArea>
    </format>
    <format dxfId="1114">
      <pivotArea dataOnly="0" labelOnly="1" outline="0" fieldPosition="0">
        <references count="4">
          <reference field="0" count="1" selected="0">
            <x v="0"/>
          </reference>
          <reference field="1" count="3">
            <x v="2"/>
            <x v="9"/>
            <x v="10"/>
          </reference>
          <reference field="2" count="1" selected="0">
            <x v="5"/>
          </reference>
          <reference field="3" count="1" selected="0">
            <x v="1"/>
          </reference>
        </references>
      </pivotArea>
    </format>
    <format dxfId="1113">
      <pivotArea dataOnly="0" labelOnly="1" outline="0" fieldPosition="0">
        <references count="4">
          <reference field="0" count="1" selected="0">
            <x v="2"/>
          </reference>
          <reference field="1" count="5">
            <x v="0"/>
            <x v="7"/>
            <x v="8"/>
            <x v="12"/>
            <x v="14"/>
          </reference>
          <reference field="2" count="1" selected="0">
            <x v="5"/>
          </reference>
          <reference field="3" count="1" selected="0">
            <x v="1"/>
          </reference>
        </references>
      </pivotArea>
    </format>
    <format dxfId="1112">
      <pivotArea dataOnly="0" labelOnly="1" outline="0" fieldPosition="0">
        <references count="4">
          <reference field="0" count="1" selected="0">
            <x v="5"/>
          </reference>
          <reference field="1" count="1">
            <x v="13"/>
          </reference>
          <reference field="2" count="1" selected="0">
            <x v="5"/>
          </reference>
          <reference field="3" count="1" selected="0">
            <x v="1"/>
          </reference>
        </references>
      </pivotArea>
    </format>
    <format dxfId="1111">
      <pivotArea dataOnly="0" labelOnly="1" outline="0" fieldPosition="0">
        <references count="4">
          <reference field="0" count="1" selected="0">
            <x v="2"/>
          </reference>
          <reference field="1" count="1">
            <x v="7"/>
          </reference>
          <reference field="2" count="1" selected="0">
            <x v="6"/>
          </reference>
          <reference field="3" count="1" selected="0">
            <x v="1"/>
          </reference>
        </references>
      </pivotArea>
    </format>
    <format dxfId="1110">
      <pivotArea dataOnly="0" labelOnly="1" outline="0" fieldPosition="0">
        <references count="4">
          <reference field="0" count="1" selected="0">
            <x v="2"/>
          </reference>
          <reference field="1" count="1">
            <x v="7"/>
          </reference>
          <reference field="2" count="1" selected="0">
            <x v="7"/>
          </reference>
          <reference field="3" count="1" selected="0">
            <x v="1"/>
          </reference>
        </references>
      </pivotArea>
    </format>
    <format dxfId="1109">
      <pivotArea dataOnly="0" labelOnly="1" outline="0" fieldPosition="0">
        <references count="4">
          <reference field="0" count="1" selected="0">
            <x v="0"/>
          </reference>
          <reference field="1" count="1">
            <x v="3"/>
          </reference>
          <reference field="2" count="1" selected="0">
            <x v="0"/>
          </reference>
          <reference field="3" count="1" selected="0">
            <x v="2"/>
          </reference>
        </references>
      </pivotArea>
    </format>
    <format dxfId="1108">
      <pivotArea dataOnly="0" labelOnly="1" outline="0" fieldPosition="0">
        <references count="4">
          <reference field="0" count="1" selected="0">
            <x v="2"/>
          </reference>
          <reference field="1" count="2">
            <x v="8"/>
            <x v="14"/>
          </reference>
          <reference field="2" count="1" selected="0">
            <x v="0"/>
          </reference>
          <reference field="3" count="1" selected="0">
            <x v="3"/>
          </reference>
        </references>
      </pivotArea>
    </format>
    <format dxfId="1107">
      <pivotArea dataOnly="0" labelOnly="1" outline="0" fieldPosition="0">
        <references count="4">
          <reference field="0" count="1" selected="0">
            <x v="4"/>
          </reference>
          <reference field="1" count="1">
            <x v="5"/>
          </reference>
          <reference field="2" count="1" selected="0">
            <x v="1"/>
          </reference>
          <reference field="3" count="1" selected="0">
            <x v="3"/>
          </reference>
        </references>
      </pivotArea>
    </format>
    <format dxfId="1106">
      <pivotArea dataOnly="0" labelOnly="1" outline="0" fieldPosition="0">
        <references count="4">
          <reference field="0" count="1" selected="0">
            <x v="5"/>
          </reference>
          <reference field="1" count="1">
            <x v="13"/>
          </reference>
          <reference field="2" count="1" selected="0">
            <x v="2"/>
          </reference>
          <reference field="3" count="1" selected="0">
            <x v="3"/>
          </reference>
        </references>
      </pivotArea>
    </format>
    <format dxfId="1105">
      <pivotArea dataOnly="0" labelOnly="1" outline="0" fieldPosition="0">
        <references count="4">
          <reference field="0" count="1" selected="0">
            <x v="0"/>
          </reference>
          <reference field="1" count="2">
            <x v="2"/>
            <x v="4"/>
          </reference>
          <reference field="2" count="1" selected="0">
            <x v="5"/>
          </reference>
          <reference field="3" count="1" selected="0">
            <x v="3"/>
          </reference>
        </references>
      </pivotArea>
    </format>
    <format dxfId="1104">
      <pivotArea dataOnly="0" labelOnly="1" outline="0" fieldPosition="0">
        <references count="4">
          <reference field="0" count="1" selected="0">
            <x v="2"/>
          </reference>
          <reference field="1" count="3">
            <x v="0"/>
            <x v="1"/>
            <x v="7"/>
          </reference>
          <reference field="2" count="1" selected="0">
            <x v="5"/>
          </reference>
          <reference field="3" count="1" selected="0">
            <x v="3"/>
          </reference>
        </references>
      </pivotArea>
    </format>
    <format dxfId="1103">
      <pivotArea dataOnly="0" labelOnly="1" outline="0" fieldPosition="0">
        <references count="4">
          <reference field="0" count="1" selected="0">
            <x v="4"/>
          </reference>
          <reference field="1" count="1">
            <x v="5"/>
          </reference>
          <reference field="2" count="1" selected="0">
            <x v="5"/>
          </reference>
          <reference field="3" count="1" selected="0">
            <x v="3"/>
          </reference>
        </references>
      </pivotArea>
    </format>
    <format dxfId="1102">
      <pivotArea dataOnly="0" labelOnly="1" outline="0" fieldPosition="0">
        <references count="4">
          <reference field="0" count="1" selected="0">
            <x v="5"/>
          </reference>
          <reference field="1" count="1">
            <x v="13"/>
          </reference>
          <reference field="2" count="1" selected="0">
            <x v="5"/>
          </reference>
          <reference field="3" count="1" selected="0">
            <x v="3"/>
          </reference>
        </references>
      </pivotArea>
    </format>
    <format dxfId="1101">
      <pivotArea dataOnly="0" labelOnly="1" outline="0" fieldPosition="0">
        <references count="4">
          <reference field="0" count="1" selected="0">
            <x v="5"/>
          </reference>
          <reference field="1" count="1">
            <x v="13"/>
          </reference>
          <reference field="2" count="1" selected="0">
            <x v="6"/>
          </reference>
          <reference field="3" count="1" selected="0">
            <x v="3"/>
          </reference>
        </references>
      </pivotArea>
    </format>
    <format dxfId="1100">
      <pivotArea dataOnly="0" labelOnly="1" outline="0" axis="axisValues" fieldPosition="0"/>
    </format>
    <format dxfId="1099">
      <pivotArea dataOnly="0" outline="0" fieldPosition="0">
        <references count="1">
          <reference field="3" count="0" defaultSubtotal="1"/>
        </references>
      </pivotArea>
    </format>
    <format dxfId="1098">
      <pivotArea dataOnly="0" outline="0" fieldPosition="0">
        <references count="1">
          <reference field="2" count="0" defaultSubtotal="1"/>
        </references>
      </pivotArea>
    </format>
    <format dxfId="1097">
      <pivotArea dataOnly="0" outline="0" fieldPosition="0">
        <references count="1">
          <reference field="2" count="0" defaultSubtotal="1"/>
        </references>
      </pivotArea>
    </format>
  </formats>
  <chartFormats count="24">
    <chartFormat chart="0" format="0" series="1">
      <pivotArea type="data" outline="0" fieldPosition="0">
        <references count="1">
          <reference field="4294967294" count="1" selected="0">
            <x v="0"/>
          </reference>
        </references>
      </pivotArea>
    </chartFormat>
    <chartFormat chart="0" format="1">
      <pivotArea type="data" outline="0" fieldPosition="0">
        <references count="3">
          <reference field="4294967294" count="1" selected="0">
            <x v="0"/>
          </reference>
          <reference field="2" count="1" selected="0">
            <x v="1"/>
          </reference>
          <reference field="3" count="1" selected="0">
            <x v="3"/>
          </reference>
        </references>
      </pivotArea>
    </chartFormat>
    <chartFormat chart="0" format="2">
      <pivotArea type="data" outline="0" fieldPosition="0">
        <references count="3">
          <reference field="4294967294" count="1" selected="0">
            <x v="0"/>
          </reference>
          <reference field="2" count="1" selected="0">
            <x v="2"/>
          </reference>
          <reference field="3" count="1" selected="0">
            <x v="1"/>
          </reference>
        </references>
      </pivotArea>
    </chartFormat>
    <chartFormat chart="0" format="3">
      <pivotArea type="data" outline="0" fieldPosition="0">
        <references count="3">
          <reference field="4294967294" count="1" selected="0">
            <x v="0"/>
          </reference>
          <reference field="2" count="1" selected="0">
            <x v="2"/>
          </reference>
          <reference field="3" count="1" selected="0">
            <x v="3"/>
          </reference>
        </references>
      </pivotArea>
    </chartFormat>
    <chartFormat chart="0" format="4">
      <pivotArea type="data" outline="0" fieldPosition="0">
        <references count="3">
          <reference field="4294967294" count="1" selected="0">
            <x v="0"/>
          </reference>
          <reference field="2" count="1" selected="0">
            <x v="3"/>
          </reference>
          <reference field="3" count="1" selected="0">
            <x v="1"/>
          </reference>
        </references>
      </pivotArea>
    </chartFormat>
    <chartFormat chart="0" format="5">
      <pivotArea type="data" outline="0" fieldPosition="0">
        <references count="3">
          <reference field="4294967294" count="1" selected="0">
            <x v="0"/>
          </reference>
          <reference field="2" count="1" selected="0">
            <x v="4"/>
          </reference>
          <reference field="3" count="1" selected="0">
            <x v="1"/>
          </reference>
        </references>
      </pivotArea>
    </chartFormat>
    <chartFormat chart="0" format="6">
      <pivotArea type="data" outline="0" fieldPosition="0">
        <references count="3">
          <reference field="4294967294" count="1" selected="0">
            <x v="0"/>
          </reference>
          <reference field="2" count="1" selected="0">
            <x v="5"/>
          </reference>
          <reference field="3" count="1" selected="0">
            <x v="0"/>
          </reference>
        </references>
      </pivotArea>
    </chartFormat>
    <chartFormat chart="0" format="7">
      <pivotArea type="data" outline="0" fieldPosition="0">
        <references count="3">
          <reference field="4294967294" count="1" selected="0">
            <x v="0"/>
          </reference>
          <reference field="2" count="1" selected="0">
            <x v="5"/>
          </reference>
          <reference field="3" count="1" selected="0">
            <x v="1"/>
          </reference>
        </references>
      </pivotArea>
    </chartFormat>
    <chartFormat chart="0" format="8">
      <pivotArea type="data" outline="0" fieldPosition="0">
        <references count="3">
          <reference field="4294967294" count="1" selected="0">
            <x v="0"/>
          </reference>
          <reference field="2" count="1" selected="0">
            <x v="5"/>
          </reference>
          <reference field="3" count="1" selected="0">
            <x v="3"/>
          </reference>
        </references>
      </pivotArea>
    </chartFormat>
    <chartFormat chart="0" format="9">
      <pivotArea type="data" outline="0" fieldPosition="0">
        <references count="3">
          <reference field="4294967294" count="1" selected="0">
            <x v="0"/>
          </reference>
          <reference field="2" count="1" selected="0">
            <x v="6"/>
          </reference>
          <reference field="3" count="1" selected="0">
            <x v="1"/>
          </reference>
        </references>
      </pivotArea>
    </chartFormat>
    <chartFormat chart="0" format="10">
      <pivotArea type="data" outline="0" fieldPosition="0">
        <references count="3">
          <reference field="4294967294" count="1" selected="0">
            <x v="0"/>
          </reference>
          <reference field="2" count="1" selected="0">
            <x v="6"/>
          </reference>
          <reference field="3" count="1" selected="0">
            <x v="3"/>
          </reference>
        </references>
      </pivotArea>
    </chartFormat>
    <chartFormat chart="0" format="11">
      <pivotArea type="data" outline="0" fieldPosition="0">
        <references count="3">
          <reference field="4294967294" count="1" selected="0">
            <x v="0"/>
          </reference>
          <reference field="2" count="1" selected="0">
            <x v="7"/>
          </reference>
          <reference field="3" count="1" selected="0">
            <x v="1"/>
          </reference>
        </references>
      </pivotArea>
    </chartFormat>
    <chartFormat chart="13" format="12" series="1">
      <pivotArea type="data" outline="0" fieldPosition="0">
        <references count="1">
          <reference field="4294967294" count="1" selected="0">
            <x v="0"/>
          </reference>
        </references>
      </pivotArea>
    </chartFormat>
    <chartFormat chart="13" format="13">
      <pivotArea type="data" outline="0" fieldPosition="0">
        <references count="3">
          <reference field="4294967294" count="1" selected="0">
            <x v="0"/>
          </reference>
          <reference field="2" count="1" selected="0">
            <x v="1"/>
          </reference>
          <reference field="3" count="1" selected="0">
            <x v="3"/>
          </reference>
        </references>
      </pivotArea>
    </chartFormat>
    <chartFormat chart="13" format="14">
      <pivotArea type="data" outline="0" fieldPosition="0">
        <references count="3">
          <reference field="4294967294" count="1" selected="0">
            <x v="0"/>
          </reference>
          <reference field="2" count="1" selected="0">
            <x v="2"/>
          </reference>
          <reference field="3" count="1" selected="0">
            <x v="1"/>
          </reference>
        </references>
      </pivotArea>
    </chartFormat>
    <chartFormat chart="13" format="15">
      <pivotArea type="data" outline="0" fieldPosition="0">
        <references count="3">
          <reference field="4294967294" count="1" selected="0">
            <x v="0"/>
          </reference>
          <reference field="2" count="1" selected="0">
            <x v="2"/>
          </reference>
          <reference field="3" count="1" selected="0">
            <x v="3"/>
          </reference>
        </references>
      </pivotArea>
    </chartFormat>
    <chartFormat chart="13" format="16">
      <pivotArea type="data" outline="0" fieldPosition="0">
        <references count="3">
          <reference field="4294967294" count="1" selected="0">
            <x v="0"/>
          </reference>
          <reference field="2" count="1" selected="0">
            <x v="3"/>
          </reference>
          <reference field="3" count="1" selected="0">
            <x v="1"/>
          </reference>
        </references>
      </pivotArea>
    </chartFormat>
    <chartFormat chart="13" format="17">
      <pivotArea type="data" outline="0" fieldPosition="0">
        <references count="3">
          <reference field="4294967294" count="1" selected="0">
            <x v="0"/>
          </reference>
          <reference field="2" count="1" selected="0">
            <x v="4"/>
          </reference>
          <reference field="3" count="1" selected="0">
            <x v="1"/>
          </reference>
        </references>
      </pivotArea>
    </chartFormat>
    <chartFormat chart="13" format="18">
      <pivotArea type="data" outline="0" fieldPosition="0">
        <references count="3">
          <reference field="4294967294" count="1" selected="0">
            <x v="0"/>
          </reference>
          <reference field="2" count="1" selected="0">
            <x v="5"/>
          </reference>
          <reference field="3" count="1" selected="0">
            <x v="0"/>
          </reference>
        </references>
      </pivotArea>
    </chartFormat>
    <chartFormat chart="13" format="19">
      <pivotArea type="data" outline="0" fieldPosition="0">
        <references count="3">
          <reference field="4294967294" count="1" selected="0">
            <x v="0"/>
          </reference>
          <reference field="2" count="1" selected="0">
            <x v="5"/>
          </reference>
          <reference field="3" count="1" selected="0">
            <x v="1"/>
          </reference>
        </references>
      </pivotArea>
    </chartFormat>
    <chartFormat chart="13" format="20">
      <pivotArea type="data" outline="0" fieldPosition="0">
        <references count="3">
          <reference field="4294967294" count="1" selected="0">
            <x v="0"/>
          </reference>
          <reference field="2" count="1" selected="0">
            <x v="5"/>
          </reference>
          <reference field="3" count="1" selected="0">
            <x v="3"/>
          </reference>
        </references>
      </pivotArea>
    </chartFormat>
    <chartFormat chart="13" format="21">
      <pivotArea type="data" outline="0" fieldPosition="0">
        <references count="3">
          <reference field="4294967294" count="1" selected="0">
            <x v="0"/>
          </reference>
          <reference field="2" count="1" selected="0">
            <x v="6"/>
          </reference>
          <reference field="3" count="1" selected="0">
            <x v="1"/>
          </reference>
        </references>
      </pivotArea>
    </chartFormat>
    <chartFormat chart="13" format="22">
      <pivotArea type="data" outline="0" fieldPosition="0">
        <references count="3">
          <reference field="4294967294" count="1" selected="0">
            <x v="0"/>
          </reference>
          <reference field="2" count="1" selected="0">
            <x v="6"/>
          </reference>
          <reference field="3" count="1" selected="0">
            <x v="3"/>
          </reference>
        </references>
      </pivotArea>
    </chartFormat>
    <chartFormat chart="13" format="23">
      <pivotArea type="data" outline="0" fieldPosition="0">
        <references count="3">
          <reference field="4294967294" count="1" selected="0">
            <x v="0"/>
          </reference>
          <reference field="2" count="1" selected="0">
            <x v="7"/>
          </reference>
          <reference field="3"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1A00-00000C000000}" name="TablaDinámica28" cacheId="5" applyNumberFormats="0" applyBorderFormats="0" applyFontFormats="0" applyPatternFormats="0" applyAlignmentFormats="0" applyWidthHeightFormats="1" dataCaption="Valores" updatedVersion="8" minRefreshableVersion="3" useAutoFormatting="1" itemPrintTitles="1" createdVersion="7" indent="0" compact="0" compactData="0" multipleFieldFilters="0">
  <location ref="A3:C84" firstHeaderRow="1" firstDataRow="1" firstDataCol="3"/>
  <pivotFields count="11">
    <pivotField axis="axisRow" compact="0" outline="0" showAll="0" defaultSubtotal="0">
      <items count="15">
        <item x="6"/>
        <item x="12"/>
        <item x="7"/>
        <item x="11"/>
        <item x="10"/>
        <item x="1"/>
        <item x="0"/>
        <item x="8"/>
        <item x="3"/>
        <item x="9"/>
        <item x="13"/>
        <item x="2"/>
        <item x="4"/>
        <item x="14"/>
        <item x="5"/>
      </items>
    </pivotField>
    <pivotField compact="0" outline="0" showAll="0"/>
    <pivotField axis="axisRow" compact="0" outline="0" showAll="0" defaultSubtotal="0">
      <items count="74">
        <item x="0"/>
        <item x="9"/>
        <item x="10"/>
        <item x="11"/>
        <item x="12"/>
        <item x="13"/>
        <item x="14"/>
        <item x="15"/>
        <item x="16"/>
        <item x="17"/>
        <item x="18"/>
        <item x="1"/>
        <item x="19"/>
        <item x="20"/>
        <item x="21"/>
        <item x="22"/>
        <item x="23"/>
        <item x="24"/>
        <item x="25"/>
        <item x="26"/>
        <item x="27"/>
        <item x="28"/>
        <item x="2"/>
        <item x="29"/>
        <item x="30"/>
        <item x="31"/>
        <item x="32"/>
        <item x="33"/>
        <item x="34"/>
        <item x="35"/>
        <item x="36"/>
        <item x="37"/>
        <item x="38"/>
        <item x="3"/>
        <item x="39"/>
        <item x="40"/>
        <item x="41"/>
        <item x="42"/>
        <item x="43"/>
        <item x="44"/>
        <item x="45"/>
        <item x="46"/>
        <item x="47"/>
        <item x="48"/>
        <item x="4"/>
        <item x="49"/>
        <item x="50"/>
        <item x="51"/>
        <item x="52"/>
        <item x="53"/>
        <item x="54"/>
        <item x="55"/>
        <item x="56"/>
        <item x="57"/>
        <item x="58"/>
        <item x="5"/>
        <item x="59"/>
        <item x="60"/>
        <item x="61"/>
        <item x="62"/>
        <item x="63"/>
        <item x="64"/>
        <item x="65"/>
        <item x="66"/>
        <item x="67"/>
        <item x="68"/>
        <item x="6"/>
        <item x="69"/>
        <item x="70"/>
        <item x="71"/>
        <item x="72"/>
        <item x="73"/>
        <item x="7"/>
        <item x="8"/>
      </items>
    </pivotField>
    <pivotField compact="0" outline="0" showAll="0"/>
    <pivotField compact="0" outline="0" showAll="0"/>
    <pivotField compact="0" outline="0" showAll="0"/>
    <pivotField compact="0" outline="0" showAll="0"/>
    <pivotField compact="0" outline="0" showAll="0" defaultSubtotal="0">
      <items count="4">
        <item x="2"/>
        <item x="3"/>
        <item x="0"/>
        <item x="1"/>
      </items>
    </pivotField>
    <pivotField compact="0" outline="0" showAll="0"/>
    <pivotField axis="axisRow" compact="0" outline="0" showAll="0" defaultSubtotal="0">
      <items count="5">
        <item x="3"/>
        <item x="4"/>
        <item x="0"/>
        <item x="2"/>
        <item h="1" x="1"/>
      </items>
    </pivotField>
    <pivotField compact="0" outline="0" showAll="0"/>
  </pivotFields>
  <rowFields count="3">
    <field x="2"/>
    <field x="9"/>
    <field x="0"/>
  </rowFields>
  <rowItems count="81">
    <i>
      <x/>
      <x v="2"/>
      <x v="6"/>
    </i>
    <i>
      <x v="1"/>
      <x v="3"/>
      <x v="11"/>
    </i>
    <i>
      <x v="2"/>
      <x/>
      <x v="11"/>
    </i>
    <i>
      <x v="3"/>
      <x/>
      <x v="11"/>
    </i>
    <i>
      <x v="4"/>
      <x v="3"/>
      <x v="11"/>
    </i>
    <i>
      <x v="5"/>
      <x/>
      <x v="11"/>
    </i>
    <i>
      <x v="6"/>
      <x v="2"/>
      <x v="8"/>
    </i>
    <i>
      <x v="7"/>
      <x/>
      <x v="8"/>
    </i>
    <i>
      <x v="8"/>
      <x v="2"/>
      <x v="12"/>
    </i>
    <i>
      <x v="9"/>
      <x v="2"/>
      <x v="12"/>
    </i>
    <i>
      <x v="10"/>
      <x v="2"/>
      <x v="12"/>
    </i>
    <i>
      <x v="11"/>
      <x v="2"/>
      <x v="6"/>
    </i>
    <i>
      <x v="12"/>
      <x/>
      <x v="12"/>
    </i>
    <i>
      <x v="13"/>
      <x/>
      <x v="14"/>
    </i>
    <i>
      <x v="14"/>
      <x/>
      <x v="14"/>
    </i>
    <i>
      <x v="15"/>
      <x v="2"/>
      <x v="14"/>
    </i>
    <i>
      <x v="16"/>
      <x v="3"/>
      <x v="14"/>
    </i>
    <i>
      <x v="17"/>
      <x/>
      <x/>
    </i>
    <i>
      <x v="18"/>
      <x v="2"/>
      <x/>
    </i>
    <i>
      <x v="19"/>
      <x v="3"/>
      <x/>
    </i>
    <i>
      <x v="20"/>
      <x v="2"/>
      <x/>
    </i>
    <i>
      <x v="21"/>
      <x v="2"/>
      <x/>
    </i>
    <i>
      <x v="22"/>
      <x v="3"/>
      <x v="6"/>
    </i>
    <i>
      <x v="23"/>
      <x/>
      <x/>
    </i>
    <i r="1">
      <x v="2"/>
      <x/>
    </i>
    <i>
      <x v="24"/>
      <x v="2"/>
      <x/>
    </i>
    <i>
      <x v="25"/>
      <x/>
      <x/>
    </i>
    <i r="1">
      <x v="2"/>
      <x/>
    </i>
    <i>
      <x v="26"/>
      <x/>
      <x/>
    </i>
    <i r="1">
      <x v="2"/>
      <x/>
    </i>
    <i>
      <x v="27"/>
      <x v="2"/>
      <x/>
    </i>
    <i>
      <x v="28"/>
      <x v="2"/>
      <x v="2"/>
    </i>
    <i>
      <x v="29"/>
      <x/>
      <x v="2"/>
    </i>
    <i>
      <x v="30"/>
      <x v="3"/>
      <x v="7"/>
    </i>
    <i>
      <x v="31"/>
      <x v="3"/>
      <x v="7"/>
    </i>
    <i>
      <x v="32"/>
      <x v="2"/>
      <x v="7"/>
    </i>
    <i r="1">
      <x v="3"/>
      <x v="7"/>
    </i>
    <i>
      <x v="33"/>
      <x v="3"/>
      <x v="6"/>
    </i>
    <i>
      <x v="34"/>
      <x v="2"/>
      <x v="7"/>
    </i>
    <i>
      <x v="35"/>
      <x v="2"/>
      <x v="7"/>
    </i>
    <i r="1">
      <x v="3"/>
      <x v="7"/>
    </i>
    <i>
      <x v="36"/>
      <x v="3"/>
      <x v="9"/>
    </i>
    <i>
      <x v="37"/>
      <x v="2"/>
      <x v="9"/>
    </i>
    <i>
      <x v="38"/>
      <x v="3"/>
      <x v="9"/>
    </i>
    <i>
      <x v="39"/>
      <x v="3"/>
      <x v="9"/>
    </i>
    <i>
      <x v="40"/>
      <x v="3"/>
      <x v="9"/>
    </i>
    <i>
      <x v="41"/>
      <x v="2"/>
      <x v="4"/>
    </i>
    <i>
      <x v="42"/>
      <x v="2"/>
      <x v="4"/>
    </i>
    <i>
      <x v="43"/>
      <x v="2"/>
      <x v="4"/>
    </i>
    <i>
      <x v="44"/>
      <x v="3"/>
      <x v="6"/>
    </i>
    <i>
      <x v="45"/>
      <x v="3"/>
      <x v="3"/>
    </i>
    <i>
      <x v="46"/>
      <x v="3"/>
      <x v="3"/>
    </i>
    <i>
      <x v="47"/>
      <x/>
      <x v="1"/>
    </i>
    <i>
      <x v="48"/>
      <x v="3"/>
      <x v="1"/>
    </i>
    <i>
      <x v="49"/>
      <x v="3"/>
      <x v="1"/>
    </i>
    <i>
      <x v="50"/>
      <x v="3"/>
      <x v="1"/>
    </i>
    <i>
      <x v="51"/>
      <x v="3"/>
      <x v="1"/>
    </i>
    <i>
      <x v="52"/>
      <x/>
      <x v="1"/>
    </i>
    <i>
      <x v="53"/>
      <x v="1"/>
      <x v="1"/>
    </i>
    <i>
      <x v="54"/>
      <x/>
      <x v="1"/>
    </i>
    <i>
      <x v="55"/>
      <x v="2"/>
      <x v="5"/>
    </i>
    <i>
      <x v="56"/>
      <x v="1"/>
      <x v="1"/>
    </i>
    <i>
      <x v="57"/>
      <x v="3"/>
      <x v="1"/>
    </i>
    <i>
      <x v="58"/>
      <x/>
      <x v="10"/>
    </i>
    <i>
      <x v="59"/>
      <x v="2"/>
      <x v="10"/>
    </i>
    <i>
      <x v="60"/>
      <x v="3"/>
      <x v="10"/>
    </i>
    <i>
      <x v="61"/>
      <x v="3"/>
      <x v="10"/>
    </i>
    <i>
      <x v="62"/>
      <x v="3"/>
      <x v="10"/>
    </i>
    <i>
      <x v="63"/>
      <x v="3"/>
      <x v="10"/>
    </i>
    <i>
      <x v="64"/>
      <x v="3"/>
      <x v="10"/>
    </i>
    <i>
      <x v="65"/>
      <x v="3"/>
      <x v="10"/>
    </i>
    <i>
      <x v="66"/>
      <x v="3"/>
      <x v="5"/>
    </i>
    <i>
      <x v="67"/>
      <x v="3"/>
      <x v="13"/>
    </i>
    <i>
      <x v="68"/>
      <x v="2"/>
      <x v="13"/>
    </i>
    <i>
      <x v="69"/>
      <x v="3"/>
      <x v="13"/>
    </i>
    <i>
      <x v="70"/>
      <x v="3"/>
      <x v="13"/>
    </i>
    <i>
      <x v="71"/>
      <x/>
      <x v="13"/>
    </i>
    <i>
      <x v="72"/>
      <x/>
      <x v="5"/>
    </i>
    <i r="1">
      <x v="2"/>
      <x v="5"/>
    </i>
    <i>
      <x v="73"/>
      <x v="2"/>
      <x v="5"/>
    </i>
    <i t="grand">
      <x/>
    </i>
  </rowItems>
  <colItems count="1">
    <i/>
  </colItems>
  <formats count="5">
    <format dxfId="1071">
      <pivotArea type="all" dataOnly="0" outline="0" fieldPosition="0"/>
    </format>
    <format dxfId="1070">
      <pivotArea field="7" type="button" dataOnly="0" labelOnly="1" outline="0"/>
    </format>
    <format dxfId="1069">
      <pivotArea field="0" type="button" dataOnly="0" labelOnly="1" outline="0" axis="axisRow" fieldPosition="2"/>
    </format>
    <format dxfId="1068">
      <pivotArea field="2" type="button" dataOnly="0" labelOnly="1" outline="0" axis="axisRow" fieldPosition="0"/>
    </format>
    <format dxfId="1067">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1A00-00000B000000}" name="TablaDinámica38" cacheId="3"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chartFormat="9">
  <location ref="K84:P101" firstHeaderRow="1" firstDataRow="2" firstDataCol="1"/>
  <pivotFields count="3">
    <pivotField axis="axisCol" showAll="0">
      <items count="5">
        <item x="2"/>
        <item x="3"/>
        <item x="0"/>
        <item x="1"/>
        <item t="default"/>
      </items>
    </pivotField>
    <pivotField axis="axisRow" dataField="1" showAll="0">
      <items count="16">
        <item x="5"/>
        <item x="11"/>
        <item x="6"/>
        <item x="10"/>
        <item x="9"/>
        <item x="12"/>
        <item x="0"/>
        <item x="7"/>
        <item x="2"/>
        <item x="8"/>
        <item x="13"/>
        <item x="1"/>
        <item x="3"/>
        <item x="14"/>
        <item x="4"/>
        <item t="default"/>
      </items>
    </pivotField>
    <pivotField showAll="0"/>
  </pivotFields>
  <rowFields count="1">
    <field x="1"/>
  </rowFields>
  <rowItems count="16">
    <i>
      <x/>
    </i>
    <i>
      <x v="1"/>
    </i>
    <i>
      <x v="2"/>
    </i>
    <i>
      <x v="3"/>
    </i>
    <i>
      <x v="4"/>
    </i>
    <i>
      <x v="5"/>
    </i>
    <i>
      <x v="6"/>
    </i>
    <i>
      <x v="7"/>
    </i>
    <i>
      <x v="8"/>
    </i>
    <i>
      <x v="9"/>
    </i>
    <i>
      <x v="10"/>
    </i>
    <i>
      <x v="11"/>
    </i>
    <i>
      <x v="12"/>
    </i>
    <i>
      <x v="13"/>
    </i>
    <i>
      <x v="14"/>
    </i>
    <i t="grand">
      <x/>
    </i>
  </rowItems>
  <colFields count="1">
    <field x="0"/>
  </colFields>
  <colItems count="5">
    <i>
      <x/>
    </i>
    <i>
      <x v="1"/>
    </i>
    <i>
      <x v="2"/>
    </i>
    <i>
      <x v="3"/>
    </i>
    <i t="grand">
      <x/>
    </i>
  </colItems>
  <dataFields count="1">
    <dataField name="Cuenta de PROCESO" fld="1" subtotal="count" baseField="0" baseItem="0"/>
  </dataFields>
  <chartFormats count="4">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1A00-00000D000000}" name="TablaDinámica37" cacheId="4"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chartFormat="13">
  <location ref="K3:L38" firstHeaderRow="1" firstDataRow="1" firstDataCol="1"/>
  <pivotFields count="3">
    <pivotField axis="axisRow" showAll="0">
      <items count="6">
        <item x="0"/>
        <item x="1"/>
        <item x="2"/>
        <item x="3"/>
        <item m="1" x="4"/>
        <item t="default"/>
      </items>
    </pivotField>
    <pivotField axis="axisRow" showAll="0">
      <items count="16">
        <item x="6"/>
        <item x="0"/>
        <item x="7"/>
        <item x="14"/>
        <item x="8"/>
        <item x="1"/>
        <item x="9"/>
        <item x="2"/>
        <item x="10"/>
        <item x="11"/>
        <item x="3"/>
        <item x="4"/>
        <item x="12"/>
        <item x="13"/>
        <item x="5"/>
        <item t="default"/>
      </items>
    </pivotField>
    <pivotField dataField="1" showAll="0"/>
  </pivotFields>
  <rowFields count="2">
    <field x="0"/>
    <field x="1"/>
  </rowFields>
  <rowItems count="35">
    <i>
      <x/>
    </i>
    <i r="1">
      <x v="1"/>
    </i>
    <i r="1">
      <x v="5"/>
    </i>
    <i r="1">
      <x v="7"/>
    </i>
    <i r="1">
      <x v="10"/>
    </i>
    <i r="1">
      <x v="11"/>
    </i>
    <i r="1">
      <x v="14"/>
    </i>
    <i>
      <x v="1"/>
    </i>
    <i r="1">
      <x v="1"/>
    </i>
    <i>
      <x v="2"/>
    </i>
    <i r="1">
      <x/>
    </i>
    <i r="1">
      <x v="1"/>
    </i>
    <i r="1">
      <x v="2"/>
    </i>
    <i r="1">
      <x v="4"/>
    </i>
    <i r="1">
      <x v="5"/>
    </i>
    <i r="1">
      <x v="6"/>
    </i>
    <i r="1">
      <x v="7"/>
    </i>
    <i r="1">
      <x v="8"/>
    </i>
    <i r="1">
      <x v="9"/>
    </i>
    <i r="1">
      <x v="10"/>
    </i>
    <i r="1">
      <x v="11"/>
    </i>
    <i r="1">
      <x v="12"/>
    </i>
    <i r="1">
      <x v="13"/>
    </i>
    <i r="1">
      <x v="14"/>
    </i>
    <i>
      <x v="3"/>
    </i>
    <i r="1">
      <x/>
    </i>
    <i r="1">
      <x v="1"/>
    </i>
    <i r="1">
      <x v="3"/>
    </i>
    <i r="1">
      <x v="6"/>
    </i>
    <i r="1">
      <x v="9"/>
    </i>
    <i r="1">
      <x v="10"/>
    </i>
    <i r="1">
      <x v="11"/>
    </i>
    <i r="1">
      <x v="13"/>
    </i>
    <i r="1">
      <x v="14"/>
    </i>
    <i t="grand">
      <x/>
    </i>
  </rowItems>
  <colItems count="1">
    <i/>
  </colItems>
  <dataFields count="1">
    <dataField name="Suma de NUMERO DEL RIESGO" fld="2" baseField="0" baseItem="0"/>
  </dataFields>
  <chartFormats count="31">
    <chartFormat chart="0" format="0" series="1">
      <pivotArea type="data" outline="0" fieldPosition="0">
        <references count="1">
          <reference field="4294967294" count="1" selected="0">
            <x v="0"/>
          </reference>
        </references>
      </pivotArea>
    </chartFormat>
    <chartFormat chart="0" format="1">
      <pivotArea type="data" outline="0" fieldPosition="0">
        <references count="3">
          <reference field="4294967294" count="1" selected="0">
            <x v="0"/>
          </reference>
          <reference field="0" count="1" selected="0">
            <x v="3"/>
          </reference>
          <reference field="1" count="1" selected="0">
            <x v="14"/>
          </reference>
        </references>
      </pivotArea>
    </chartFormat>
    <chartFormat chart="0" format="2">
      <pivotArea type="data" outline="0" fieldPosition="0">
        <references count="3">
          <reference field="4294967294" count="1" selected="0">
            <x v="0"/>
          </reference>
          <reference field="0" count="1" selected="0">
            <x v="3"/>
          </reference>
          <reference field="1" count="1" selected="0">
            <x v="13"/>
          </reference>
        </references>
      </pivotArea>
    </chartFormat>
    <chartFormat chart="0" format="3">
      <pivotArea type="data" outline="0" fieldPosition="0">
        <references count="3">
          <reference field="4294967294" count="1" selected="0">
            <x v="0"/>
          </reference>
          <reference field="0" count="1" selected="0">
            <x v="3"/>
          </reference>
          <reference field="1" count="1" selected="0">
            <x v="11"/>
          </reference>
        </references>
      </pivotArea>
    </chartFormat>
    <chartFormat chart="0" format="4">
      <pivotArea type="data" outline="0" fieldPosition="0">
        <references count="3">
          <reference field="4294967294" count="1" selected="0">
            <x v="0"/>
          </reference>
          <reference field="0" count="1" selected="0">
            <x v="3"/>
          </reference>
          <reference field="1" count="1" selected="0">
            <x v="10"/>
          </reference>
        </references>
      </pivotArea>
    </chartFormat>
    <chartFormat chart="0" format="5">
      <pivotArea type="data" outline="0" fieldPosition="0">
        <references count="3">
          <reference field="4294967294" count="1" selected="0">
            <x v="0"/>
          </reference>
          <reference field="0" count="1" selected="0">
            <x v="3"/>
          </reference>
          <reference field="1" count="1" selected="0">
            <x v="9"/>
          </reference>
        </references>
      </pivotArea>
    </chartFormat>
    <chartFormat chart="0" format="6">
      <pivotArea type="data" outline="0" fieldPosition="0">
        <references count="3">
          <reference field="4294967294" count="1" selected="0">
            <x v="0"/>
          </reference>
          <reference field="0" count="1" selected="0">
            <x v="3"/>
          </reference>
          <reference field="1" count="1" selected="0">
            <x v="6"/>
          </reference>
        </references>
      </pivotArea>
    </chartFormat>
    <chartFormat chart="0" format="7">
      <pivotArea type="data" outline="0" fieldPosition="0">
        <references count="3">
          <reference field="4294967294" count="1" selected="0">
            <x v="0"/>
          </reference>
          <reference field="0" count="1" selected="0">
            <x v="3"/>
          </reference>
          <reference field="1" count="1" selected="0">
            <x v="3"/>
          </reference>
        </references>
      </pivotArea>
    </chartFormat>
    <chartFormat chart="0" format="8">
      <pivotArea type="data" outline="0" fieldPosition="0">
        <references count="3">
          <reference field="4294967294" count="1" selected="0">
            <x v="0"/>
          </reference>
          <reference field="0" count="1" selected="0">
            <x v="3"/>
          </reference>
          <reference field="1" count="1" selected="0">
            <x v="1"/>
          </reference>
        </references>
      </pivotArea>
    </chartFormat>
    <chartFormat chart="0" format="9">
      <pivotArea type="data" outline="0" fieldPosition="0">
        <references count="3">
          <reference field="4294967294" count="1" selected="0">
            <x v="0"/>
          </reference>
          <reference field="0" count="1" selected="0">
            <x v="3"/>
          </reference>
          <reference field="1" count="1" selected="0">
            <x v="0"/>
          </reference>
        </references>
      </pivotArea>
    </chartFormat>
    <chartFormat chart="0" format="10">
      <pivotArea type="data" outline="0" fieldPosition="0">
        <references count="3">
          <reference field="4294967294" count="1" selected="0">
            <x v="0"/>
          </reference>
          <reference field="0" count="1" selected="0">
            <x v="2"/>
          </reference>
          <reference field="1" count="1" selected="0">
            <x v="14"/>
          </reference>
        </references>
      </pivotArea>
    </chartFormat>
    <chartFormat chart="0" format="11">
      <pivotArea type="data" outline="0" fieldPosition="0">
        <references count="3">
          <reference field="4294967294" count="1" selected="0">
            <x v="0"/>
          </reference>
          <reference field="0" count="1" selected="0">
            <x v="2"/>
          </reference>
          <reference field="1" count="1" selected="0">
            <x v="13"/>
          </reference>
        </references>
      </pivotArea>
    </chartFormat>
    <chartFormat chart="0" format="12">
      <pivotArea type="data" outline="0" fieldPosition="0">
        <references count="3">
          <reference field="4294967294" count="1" selected="0">
            <x v="0"/>
          </reference>
          <reference field="0" count="1" selected="0">
            <x v="2"/>
          </reference>
          <reference field="1" count="1" selected="0">
            <x v="12"/>
          </reference>
        </references>
      </pivotArea>
    </chartFormat>
    <chartFormat chart="0" format="13">
      <pivotArea type="data" outline="0" fieldPosition="0">
        <references count="3">
          <reference field="4294967294" count="1" selected="0">
            <x v="0"/>
          </reference>
          <reference field="0" count="1" selected="0">
            <x v="2"/>
          </reference>
          <reference field="1" count="1" selected="0">
            <x v="11"/>
          </reference>
        </references>
      </pivotArea>
    </chartFormat>
    <chartFormat chart="0" format="14">
      <pivotArea type="data" outline="0" fieldPosition="0">
        <references count="3">
          <reference field="4294967294" count="1" selected="0">
            <x v="0"/>
          </reference>
          <reference field="0" count="1" selected="0">
            <x v="2"/>
          </reference>
          <reference field="1" count="1" selected="0">
            <x v="10"/>
          </reference>
        </references>
      </pivotArea>
    </chartFormat>
    <chartFormat chart="0" format="15">
      <pivotArea type="data" outline="0" fieldPosition="0">
        <references count="3">
          <reference field="4294967294" count="1" selected="0">
            <x v="0"/>
          </reference>
          <reference field="0" count="1" selected="0">
            <x v="2"/>
          </reference>
          <reference field="1" count="1" selected="0">
            <x v="9"/>
          </reference>
        </references>
      </pivotArea>
    </chartFormat>
    <chartFormat chart="0" format="16">
      <pivotArea type="data" outline="0" fieldPosition="0">
        <references count="3">
          <reference field="4294967294" count="1" selected="0">
            <x v="0"/>
          </reference>
          <reference field="0" count="1" selected="0">
            <x v="2"/>
          </reference>
          <reference field="1" count="1" selected="0">
            <x v="8"/>
          </reference>
        </references>
      </pivotArea>
    </chartFormat>
    <chartFormat chart="0" format="17">
      <pivotArea type="data" outline="0" fieldPosition="0">
        <references count="3">
          <reference field="4294967294" count="1" selected="0">
            <x v="0"/>
          </reference>
          <reference field="0" count="1" selected="0">
            <x v="2"/>
          </reference>
          <reference field="1" count="1" selected="0">
            <x v="7"/>
          </reference>
        </references>
      </pivotArea>
    </chartFormat>
    <chartFormat chart="0" format="18">
      <pivotArea type="data" outline="0" fieldPosition="0">
        <references count="3">
          <reference field="4294967294" count="1" selected="0">
            <x v="0"/>
          </reference>
          <reference field="0" count="1" selected="0">
            <x v="2"/>
          </reference>
          <reference field="1" count="1" selected="0">
            <x v="6"/>
          </reference>
        </references>
      </pivotArea>
    </chartFormat>
    <chartFormat chart="0" format="19">
      <pivotArea type="data" outline="0" fieldPosition="0">
        <references count="3">
          <reference field="4294967294" count="1" selected="0">
            <x v="0"/>
          </reference>
          <reference field="0" count="1" selected="0">
            <x v="2"/>
          </reference>
          <reference field="1" count="1" selected="0">
            <x v="5"/>
          </reference>
        </references>
      </pivotArea>
    </chartFormat>
    <chartFormat chart="0" format="20">
      <pivotArea type="data" outline="0" fieldPosition="0">
        <references count="3">
          <reference field="4294967294" count="1" selected="0">
            <x v="0"/>
          </reference>
          <reference field="0" count="1" selected="0">
            <x v="2"/>
          </reference>
          <reference field="1" count="1" selected="0">
            <x v="4"/>
          </reference>
        </references>
      </pivotArea>
    </chartFormat>
    <chartFormat chart="0" format="21">
      <pivotArea type="data" outline="0" fieldPosition="0">
        <references count="3">
          <reference field="4294967294" count="1" selected="0">
            <x v="0"/>
          </reference>
          <reference field="0" count="1" selected="0">
            <x v="2"/>
          </reference>
          <reference field="1" count="1" selected="0">
            <x v="2"/>
          </reference>
        </references>
      </pivotArea>
    </chartFormat>
    <chartFormat chart="0" format="22">
      <pivotArea type="data" outline="0" fieldPosition="0">
        <references count="3">
          <reference field="4294967294" count="1" selected="0">
            <x v="0"/>
          </reference>
          <reference field="0" count="1" selected="0">
            <x v="2"/>
          </reference>
          <reference field="1" count="1" selected="0">
            <x v="1"/>
          </reference>
        </references>
      </pivotArea>
    </chartFormat>
    <chartFormat chart="0" format="23">
      <pivotArea type="data" outline="0" fieldPosition="0">
        <references count="3">
          <reference field="4294967294" count="1" selected="0">
            <x v="0"/>
          </reference>
          <reference field="0" count="1" selected="0">
            <x v="2"/>
          </reference>
          <reference field="1" count="1" selected="0">
            <x v="0"/>
          </reference>
        </references>
      </pivotArea>
    </chartFormat>
    <chartFormat chart="0" format="24">
      <pivotArea type="data" outline="0" fieldPosition="0">
        <references count="3">
          <reference field="4294967294" count="1" selected="0">
            <x v="0"/>
          </reference>
          <reference field="0" count="1" selected="0">
            <x v="1"/>
          </reference>
          <reference field="1" count="1" selected="0">
            <x v="1"/>
          </reference>
        </references>
      </pivotArea>
    </chartFormat>
    <chartFormat chart="0" format="25">
      <pivotArea type="data" outline="0" fieldPosition="0">
        <references count="3">
          <reference field="4294967294" count="1" selected="0">
            <x v="0"/>
          </reference>
          <reference field="0" count="1" selected="0">
            <x v="0"/>
          </reference>
          <reference field="1" count="1" selected="0">
            <x v="14"/>
          </reference>
        </references>
      </pivotArea>
    </chartFormat>
    <chartFormat chart="0" format="26">
      <pivotArea type="data" outline="0" fieldPosition="0">
        <references count="3">
          <reference field="4294967294" count="1" selected="0">
            <x v="0"/>
          </reference>
          <reference field="0" count="1" selected="0">
            <x v="0"/>
          </reference>
          <reference field="1" count="1" selected="0">
            <x v="11"/>
          </reference>
        </references>
      </pivotArea>
    </chartFormat>
    <chartFormat chart="0" format="27">
      <pivotArea type="data" outline="0" fieldPosition="0">
        <references count="3">
          <reference field="4294967294" count="1" selected="0">
            <x v="0"/>
          </reference>
          <reference field="0" count="1" selected="0">
            <x v="0"/>
          </reference>
          <reference field="1" count="1" selected="0">
            <x v="10"/>
          </reference>
        </references>
      </pivotArea>
    </chartFormat>
    <chartFormat chart="0" format="28">
      <pivotArea type="data" outline="0" fieldPosition="0">
        <references count="3">
          <reference field="4294967294" count="1" selected="0">
            <x v="0"/>
          </reference>
          <reference field="0" count="1" selected="0">
            <x v="0"/>
          </reference>
          <reference field="1" count="1" selected="0">
            <x v="7"/>
          </reference>
        </references>
      </pivotArea>
    </chartFormat>
    <chartFormat chart="0" format="29">
      <pivotArea type="data" outline="0" fieldPosition="0">
        <references count="3">
          <reference field="4294967294" count="1" selected="0">
            <x v="0"/>
          </reference>
          <reference field="0" count="1" selected="0">
            <x v="0"/>
          </reference>
          <reference field="1" count="1" selected="0">
            <x v="5"/>
          </reference>
        </references>
      </pivotArea>
    </chartFormat>
    <chartFormat chart="0" format="30">
      <pivotArea type="data" outline="0" fieldPosition="0">
        <references count="3">
          <reference field="4294967294" count="1" selected="0">
            <x v="0"/>
          </reference>
          <reference field="0" count="1" selected="0">
            <x v="0"/>
          </reference>
          <reference field="1"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A00-000002000000}" name="TablaDinámica4" cacheId="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4:B30" firstHeaderRow="1" firstDataRow="1" firstDataCol="1"/>
  <pivotFields count="10">
    <pivotField axis="axisRow" showAll="0">
      <items count="16">
        <item x="6"/>
        <item x="12"/>
        <item x="7"/>
        <item x="11"/>
        <item x="10"/>
        <item x="1"/>
        <item x="0"/>
        <item x="8"/>
        <item x="3"/>
        <item x="9"/>
        <item x="13"/>
        <item x="2"/>
        <item x="4"/>
        <item x="14"/>
        <item x="5"/>
        <item t="default"/>
      </items>
    </pivotField>
    <pivotField showAll="0"/>
    <pivotField showAll="0"/>
    <pivotField showAll="0"/>
    <pivotField showAll="0"/>
    <pivotField dataField="1" showAll="0"/>
    <pivotField showAll="0"/>
    <pivotField showAll="0"/>
    <pivotField showAll="0"/>
    <pivotField showAll="0">
      <items count="9">
        <item x="4"/>
        <item x="2"/>
        <item x="0"/>
        <item x="7"/>
        <item x="1"/>
        <item x="3"/>
        <item x="5"/>
        <item x="6"/>
        <item t="default"/>
      </items>
    </pivotField>
  </pivotFields>
  <rowFields count="1">
    <field x="0"/>
  </rowFields>
  <rowItems count="16">
    <i>
      <x/>
    </i>
    <i>
      <x v="1"/>
    </i>
    <i>
      <x v="2"/>
    </i>
    <i>
      <x v="3"/>
    </i>
    <i>
      <x v="4"/>
    </i>
    <i>
      <x v="5"/>
    </i>
    <i>
      <x v="6"/>
    </i>
    <i>
      <x v="7"/>
    </i>
    <i>
      <x v="8"/>
    </i>
    <i>
      <x v="9"/>
    </i>
    <i>
      <x v="10"/>
    </i>
    <i>
      <x v="11"/>
    </i>
    <i>
      <x v="12"/>
    </i>
    <i>
      <x v="13"/>
    </i>
    <i>
      <x v="14"/>
    </i>
    <i t="grand">
      <x/>
    </i>
  </rowItems>
  <colItems count="1">
    <i/>
  </colItems>
  <dataFields count="1">
    <dataField name="Cuenta de NÚMERO DE RIESGO" fld="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1A00-000001000000}" name="TablaDinámica5" cacheId="8"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3:B50" firstHeaderRow="1" firstDataRow="1" firstDataCol="1"/>
  <pivotFields count="5">
    <pivotField axis="axisRow" showAll="0">
      <items count="17">
        <item x="6"/>
        <item x="13"/>
        <item x="8"/>
        <item x="12"/>
        <item x="11"/>
        <item x="1"/>
        <item x="0"/>
        <item x="9"/>
        <item x="3"/>
        <item x="10"/>
        <item x="14"/>
        <item x="2"/>
        <item x="4"/>
        <item x="15"/>
        <item x="5"/>
        <item x="7"/>
        <item t="default"/>
      </items>
    </pivotField>
    <pivotField showAll="0"/>
    <pivotField showAll="0"/>
    <pivotField showAll="0"/>
    <pivotField dataField="1" showAll="0">
      <items count="180">
        <item x="0"/>
        <item x="1"/>
        <item x="21"/>
        <item x="22"/>
        <item x="23"/>
        <item x="24"/>
        <item x="25"/>
        <item x="26"/>
        <item x="27"/>
        <item x="28"/>
        <item x="29"/>
        <item x="30"/>
        <item x="31"/>
        <item x="32"/>
        <item x="33"/>
        <item x="34"/>
        <item x="35"/>
        <item x="36"/>
        <item x="37"/>
        <item x="38"/>
        <item x="39"/>
        <item x="40"/>
        <item x="41"/>
        <item x="42"/>
        <item x="43"/>
        <item x="2"/>
        <item x="3"/>
        <item x="4"/>
        <item x="44"/>
        <item x="45"/>
        <item x="46"/>
        <item x="47"/>
        <item x="48"/>
        <item x="49"/>
        <item x="50"/>
        <item x="51"/>
        <item x="52"/>
        <item x="53"/>
        <item x="54"/>
        <item x="55"/>
        <item x="56"/>
        <item x="57"/>
        <item x="58"/>
        <item x="59"/>
        <item x="60"/>
        <item x="61"/>
        <item x="62"/>
        <item x="63"/>
        <item x="64"/>
        <item x="65"/>
        <item x="66"/>
        <item x="67"/>
        <item x="68"/>
        <item x="69"/>
        <item x="5"/>
        <item x="6"/>
        <item x="70"/>
        <item x="71"/>
        <item x="72"/>
        <item x="73"/>
        <item x="74"/>
        <item x="75"/>
        <item x="76"/>
        <item x="77"/>
        <item x="78"/>
        <item x="79"/>
        <item x="80"/>
        <item x="81"/>
        <item x="82"/>
        <item x="83"/>
        <item x="84"/>
        <item x="85"/>
        <item x="86"/>
        <item x="87"/>
        <item x="88"/>
        <item x="89"/>
        <item x="90"/>
        <item x="91"/>
        <item x="92"/>
        <item x="93"/>
        <item x="94"/>
        <item x="95"/>
        <item x="7"/>
        <item x="8"/>
        <item x="96"/>
        <item x="97"/>
        <item x="98"/>
        <item x="99"/>
        <item x="100"/>
        <item x="101"/>
        <item x="102"/>
        <item x="103"/>
        <item x="104"/>
        <item x="105"/>
        <item x="106"/>
        <item x="107"/>
        <item x="108"/>
        <item x="109"/>
        <item x="110"/>
        <item x="111"/>
        <item x="112"/>
        <item x="113"/>
        <item x="114"/>
        <item x="115"/>
        <item x="116"/>
        <item x="117"/>
        <item x="118"/>
        <item x="9"/>
        <item x="10"/>
        <item x="119"/>
        <item x="120"/>
        <item x="121"/>
        <item x="122"/>
        <item x="123"/>
        <item x="124"/>
        <item x="125"/>
        <item x="126"/>
        <item x="127"/>
        <item x="128"/>
        <item x="129"/>
        <item x="130"/>
        <item x="131"/>
        <item x="132"/>
        <item x="133"/>
        <item x="134"/>
        <item x="135"/>
        <item x="136"/>
        <item x="137"/>
        <item x="138"/>
        <item x="139"/>
        <item x="140"/>
        <item x="141"/>
        <item x="142"/>
        <item x="143"/>
        <item x="144"/>
        <item x="11"/>
        <item x="12"/>
        <item x="13"/>
        <item x="145"/>
        <item x="146"/>
        <item x="147"/>
        <item x="148"/>
        <item x="149"/>
        <item x="150"/>
        <item x="151"/>
        <item x="152"/>
        <item x="153"/>
        <item x="154"/>
        <item x="155"/>
        <item x="156"/>
        <item x="157"/>
        <item x="158"/>
        <item x="159"/>
        <item x="160"/>
        <item x="161"/>
        <item x="162"/>
        <item x="163"/>
        <item x="164"/>
        <item x="165"/>
        <item x="14"/>
        <item x="15"/>
        <item x="166"/>
        <item x="167"/>
        <item x="168"/>
        <item x="169"/>
        <item x="170"/>
        <item x="171"/>
        <item x="172"/>
        <item x="173"/>
        <item x="174"/>
        <item x="175"/>
        <item x="176"/>
        <item x="177"/>
        <item x="178"/>
        <item x="16"/>
        <item x="17"/>
        <item x="18"/>
        <item x="19"/>
        <item x="20"/>
        <item t="default"/>
      </items>
    </pivotField>
  </pivotFields>
  <rowFields count="1">
    <field x="0"/>
  </rowFields>
  <rowItems count="17">
    <i>
      <x/>
    </i>
    <i>
      <x v="1"/>
    </i>
    <i>
      <x v="2"/>
    </i>
    <i>
      <x v="3"/>
    </i>
    <i>
      <x v="4"/>
    </i>
    <i>
      <x v="5"/>
    </i>
    <i>
      <x v="6"/>
    </i>
    <i>
      <x v="7"/>
    </i>
    <i>
      <x v="8"/>
    </i>
    <i>
      <x v="9"/>
    </i>
    <i>
      <x v="10"/>
    </i>
    <i>
      <x v="11"/>
    </i>
    <i>
      <x v="12"/>
    </i>
    <i>
      <x v="13"/>
    </i>
    <i>
      <x v="14"/>
    </i>
    <i>
      <x v="15"/>
    </i>
    <i t="grand">
      <x/>
    </i>
  </rowItems>
  <colItems count="1">
    <i/>
  </colItems>
  <dataFields count="1">
    <dataField name="Cuenta de NÚMERO DE LA ACCIÓN PREVENTIVA"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A00-000003000000}" name="TablaDinámica3" cacheId="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F20" firstHeaderRow="1" firstDataRow="2" firstDataCol="1"/>
  <pivotFields count="10">
    <pivotField axis="axisRow" showAll="0">
      <items count="16">
        <item x="6"/>
        <item x="12"/>
        <item x="7"/>
        <item x="11"/>
        <item x="10"/>
        <item x="1"/>
        <item x="0"/>
        <item x="8"/>
        <item x="3"/>
        <item x="9"/>
        <item x="13"/>
        <item x="2"/>
        <item x="4"/>
        <item x="14"/>
        <item x="5"/>
        <item t="default"/>
      </items>
    </pivotField>
    <pivotField showAll="0"/>
    <pivotField showAll="0"/>
    <pivotField showAll="0"/>
    <pivotField showAll="0"/>
    <pivotField showAll="0"/>
    <pivotField dataField="1" showAll="0">
      <items count="172">
        <item x="0"/>
        <item x="1"/>
        <item x="21"/>
        <item x="22"/>
        <item x="23"/>
        <item x="24"/>
        <item x="25"/>
        <item x="26"/>
        <item x="27"/>
        <item x="28"/>
        <item x="29"/>
        <item x="30"/>
        <item x="31"/>
        <item x="32"/>
        <item x="33"/>
        <item x="34"/>
        <item x="35"/>
        <item x="36"/>
        <item x="37"/>
        <item x="38"/>
        <item x="39"/>
        <item x="40"/>
        <item x="41"/>
        <item x="42"/>
        <item x="43"/>
        <item x="2"/>
        <item x="3"/>
        <item x="4"/>
        <item x="44"/>
        <item x="45"/>
        <item x="46"/>
        <item x="47"/>
        <item x="48"/>
        <item x="49"/>
        <item x="50"/>
        <item x="51"/>
        <item x="52"/>
        <item x="53"/>
        <item x="54"/>
        <item x="55"/>
        <item x="56"/>
        <item x="57"/>
        <item x="58"/>
        <item x="59"/>
        <item x="60"/>
        <item x="61"/>
        <item x="62"/>
        <item x="63"/>
        <item x="64"/>
        <item x="65"/>
        <item x="66"/>
        <item x="67"/>
        <item x="68"/>
        <item x="69"/>
        <item x="5"/>
        <item x="6"/>
        <item x="70"/>
        <item x="71"/>
        <item x="72"/>
        <item x="73"/>
        <item x="74"/>
        <item x="75"/>
        <item x="76"/>
        <item x="77"/>
        <item x="78"/>
        <item x="79"/>
        <item x="80"/>
        <item x="81"/>
        <item x="82"/>
        <item x="83"/>
        <item x="84"/>
        <item x="85"/>
        <item x="86"/>
        <item x="87"/>
        <item x="88"/>
        <item x="89"/>
        <item x="7"/>
        <item x="8"/>
        <item x="90"/>
        <item x="91"/>
        <item x="92"/>
        <item x="93"/>
        <item x="94"/>
        <item x="95"/>
        <item x="96"/>
        <item x="97"/>
        <item x="98"/>
        <item x="99"/>
        <item x="100"/>
        <item x="101"/>
        <item x="102"/>
        <item x="103"/>
        <item x="104"/>
        <item x="105"/>
        <item x="106"/>
        <item x="107"/>
        <item x="108"/>
        <item x="109"/>
        <item x="110"/>
        <item x="111"/>
        <item x="112"/>
        <item x="9"/>
        <item x="10"/>
        <item x="113"/>
        <item x="114"/>
        <item x="115"/>
        <item x="116"/>
        <item x="117"/>
        <item x="118"/>
        <item x="119"/>
        <item x="121"/>
        <item x="122"/>
        <item x="123"/>
        <item x="124"/>
        <item x="125"/>
        <item x="126"/>
        <item x="127"/>
        <item x="128"/>
        <item x="129"/>
        <item x="130"/>
        <item x="131"/>
        <item x="132"/>
        <item x="133"/>
        <item x="134"/>
        <item x="135"/>
        <item x="136"/>
        <item x="137"/>
        <item x="138"/>
        <item x="11"/>
        <item x="12"/>
        <item x="13"/>
        <item x="139"/>
        <item x="140"/>
        <item x="141"/>
        <item x="142"/>
        <item x="143"/>
        <item x="144"/>
        <item x="145"/>
        <item x="146"/>
        <item x="147"/>
        <item x="148"/>
        <item x="149"/>
        <item x="150"/>
        <item x="151"/>
        <item x="152"/>
        <item x="153"/>
        <item x="154"/>
        <item x="155"/>
        <item x="156"/>
        <item x="157"/>
        <item x="158"/>
        <item x="159"/>
        <item x="14"/>
        <item x="15"/>
        <item x="160"/>
        <item x="161"/>
        <item x="162"/>
        <item x="163"/>
        <item x="164"/>
        <item x="165"/>
        <item x="166"/>
        <item x="167"/>
        <item x="168"/>
        <item x="169"/>
        <item x="170"/>
        <item x="16"/>
        <item x="17"/>
        <item x="18"/>
        <item x="19"/>
        <item x="20"/>
        <item x="120"/>
        <item t="default"/>
      </items>
    </pivotField>
    <pivotField showAll="0"/>
    <pivotField showAll="0"/>
    <pivotField axis="axisCol" showAll="0">
      <items count="5">
        <item x="1"/>
        <item x="2"/>
        <item x="0"/>
        <item x="3"/>
        <item t="default"/>
      </items>
    </pivotField>
  </pivotFields>
  <rowFields count="1">
    <field x="0"/>
  </rowFields>
  <rowItems count="16">
    <i>
      <x/>
    </i>
    <i>
      <x v="1"/>
    </i>
    <i>
      <x v="2"/>
    </i>
    <i>
      <x v="3"/>
    </i>
    <i>
      <x v="4"/>
    </i>
    <i>
      <x v="5"/>
    </i>
    <i>
      <x v="6"/>
    </i>
    <i>
      <x v="7"/>
    </i>
    <i>
      <x v="8"/>
    </i>
    <i>
      <x v="9"/>
    </i>
    <i>
      <x v="10"/>
    </i>
    <i>
      <x v="11"/>
    </i>
    <i>
      <x v="12"/>
    </i>
    <i>
      <x v="13"/>
    </i>
    <i>
      <x v="14"/>
    </i>
    <i t="grand">
      <x/>
    </i>
  </rowItems>
  <colFields count="1">
    <field x="9"/>
  </colFields>
  <colItems count="5">
    <i>
      <x/>
    </i>
    <i>
      <x v="1"/>
    </i>
    <i>
      <x v="2"/>
    </i>
    <i>
      <x v="3"/>
    </i>
    <i t="grand">
      <x/>
    </i>
  </colItems>
  <dataFields count="1">
    <dataField name="Cuenta de NÚMERO DEL CONTROL"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1A00-000004000000}" name="TablaDinámica6" cacheId="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11" firstHeaderRow="1" firstDataRow="1" firstDataCol="1" rowPageCount="1" colPageCount="1"/>
  <pivotFields count="43">
    <pivotField showAll="0"/>
    <pivotField axis="axisRow" showAll="0">
      <items count="22">
        <item x="12"/>
        <item x="5"/>
        <item x="8"/>
        <item x="1"/>
        <item x="3"/>
        <item x="10"/>
        <item x="9"/>
        <item x="11"/>
        <item x="18"/>
        <item x="20"/>
        <item x="0"/>
        <item x="2"/>
        <item x="17"/>
        <item x="6"/>
        <item x="19"/>
        <item x="13"/>
        <item x="14"/>
        <item x="15"/>
        <item x="7"/>
        <item x="4"/>
        <item x="16"/>
        <item t="default"/>
      </items>
    </pivotField>
    <pivotField showAll="0"/>
    <pivotField showAll="0"/>
    <pivotField showAll="0"/>
    <pivotField showAll="0"/>
    <pivotField axis="axisRow" showAll="0">
      <items count="172">
        <item x="0"/>
        <item x="1"/>
        <item x="21"/>
        <item x="22"/>
        <item x="23"/>
        <item x="24"/>
        <item x="25"/>
        <item x="26"/>
        <item x="27"/>
        <item x="28"/>
        <item x="29"/>
        <item x="30"/>
        <item x="31"/>
        <item x="32"/>
        <item x="33"/>
        <item x="34"/>
        <item x="35"/>
        <item x="36"/>
        <item x="37"/>
        <item x="38"/>
        <item x="39"/>
        <item x="40"/>
        <item x="41"/>
        <item x="42"/>
        <item x="43"/>
        <item x="2"/>
        <item x="3"/>
        <item x="4"/>
        <item x="44"/>
        <item x="45"/>
        <item x="46"/>
        <item x="47"/>
        <item x="48"/>
        <item x="49"/>
        <item x="50"/>
        <item x="51"/>
        <item x="52"/>
        <item x="53"/>
        <item x="54"/>
        <item x="55"/>
        <item x="56"/>
        <item x="57"/>
        <item x="58"/>
        <item x="59"/>
        <item x="60"/>
        <item x="61"/>
        <item x="62"/>
        <item x="63"/>
        <item x="64"/>
        <item x="65"/>
        <item x="66"/>
        <item x="67"/>
        <item x="68"/>
        <item x="69"/>
        <item x="5"/>
        <item x="6"/>
        <item x="70"/>
        <item x="71"/>
        <item x="72"/>
        <item x="73"/>
        <item x="74"/>
        <item x="75"/>
        <item x="76"/>
        <item x="77"/>
        <item x="78"/>
        <item x="79"/>
        <item x="80"/>
        <item x="81"/>
        <item x="82"/>
        <item x="83"/>
        <item x="84"/>
        <item x="85"/>
        <item x="86"/>
        <item x="87"/>
        <item x="88"/>
        <item x="89"/>
        <item x="7"/>
        <item x="8"/>
        <item x="90"/>
        <item x="91"/>
        <item x="92"/>
        <item x="93"/>
        <item x="94"/>
        <item x="95"/>
        <item x="96"/>
        <item x="97"/>
        <item x="98"/>
        <item x="99"/>
        <item x="100"/>
        <item x="101"/>
        <item x="102"/>
        <item x="103"/>
        <item x="104"/>
        <item x="105"/>
        <item x="106"/>
        <item x="107"/>
        <item x="108"/>
        <item x="109"/>
        <item x="110"/>
        <item x="111"/>
        <item x="112"/>
        <item x="9"/>
        <item x="10"/>
        <item x="113"/>
        <item x="114"/>
        <item x="115"/>
        <item x="116"/>
        <item x="117"/>
        <item x="118"/>
        <item x="119"/>
        <item x="121"/>
        <item x="122"/>
        <item x="123"/>
        <item x="124"/>
        <item x="125"/>
        <item x="126"/>
        <item x="127"/>
        <item x="128"/>
        <item x="129"/>
        <item x="130"/>
        <item x="131"/>
        <item x="132"/>
        <item x="133"/>
        <item x="134"/>
        <item x="135"/>
        <item x="136"/>
        <item x="137"/>
        <item x="138"/>
        <item x="11"/>
        <item x="12"/>
        <item x="13"/>
        <item x="139"/>
        <item x="140"/>
        <item x="141"/>
        <item x="142"/>
        <item x="143"/>
        <item x="144"/>
        <item x="145"/>
        <item x="146"/>
        <item x="147"/>
        <item x="148"/>
        <item x="149"/>
        <item x="150"/>
        <item x="151"/>
        <item x="152"/>
        <item x="153"/>
        <item x="154"/>
        <item x="155"/>
        <item x="156"/>
        <item x="157"/>
        <item x="158"/>
        <item x="159"/>
        <item x="14"/>
        <item x="15"/>
        <item x="160"/>
        <item x="161"/>
        <item x="162"/>
        <item x="163"/>
        <item x="164"/>
        <item x="165"/>
        <item x="166"/>
        <item x="167"/>
        <item x="168"/>
        <item x="169"/>
        <item x="170"/>
        <item x="16"/>
        <item x="17"/>
        <item x="18"/>
        <item x="19"/>
        <item x="20"/>
        <item x="12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dataField="1" showAll="0">
      <items count="7">
        <item x="2"/>
        <item x="0"/>
        <item x="4"/>
        <item x="3"/>
        <item x="1"/>
        <item x="5"/>
        <item t="default"/>
      </items>
    </pivotField>
    <pivotField showAll="0"/>
    <pivotField showAll="0"/>
  </pivotFields>
  <rowFields count="2">
    <field x="1"/>
    <field x="6"/>
  </rowFields>
  <rowItems count="8">
    <i>
      <x v="3"/>
    </i>
    <i r="1">
      <x v="128"/>
    </i>
    <i r="1">
      <x v="152"/>
    </i>
    <i r="1">
      <x v="165"/>
    </i>
    <i r="1">
      <x v="166"/>
    </i>
    <i>
      <x v="19"/>
    </i>
    <i r="1">
      <x v="9"/>
    </i>
    <i t="grand">
      <x/>
    </i>
  </rowItems>
  <colItems count="1">
    <i/>
  </colItems>
  <pageFields count="1">
    <pageField fld="40" item="3" hier="-1"/>
  </pageFields>
  <dataFields count="1">
    <dataField name="Cuenta de Estado Ejecución_x000a_Cumple/No cumple" fld="4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1A00-000006000000}" name="TablaDinámica2"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2">
  <location ref="D49:E58" firstHeaderRow="1" firstDataRow="1" firstDataCol="1"/>
  <pivotFields count="13">
    <pivotField showAll="0">
      <items count="20">
        <item x="6"/>
        <item x="12"/>
        <item m="1" x="17"/>
        <item x="11"/>
        <item x="10"/>
        <item x="1"/>
        <item x="0"/>
        <item x="8"/>
        <item x="3"/>
        <item m="1" x="18"/>
        <item x="13"/>
        <item m="1" x="16"/>
        <item x="4"/>
        <item x="14"/>
        <item x="5"/>
        <item h="1" x="15"/>
        <item x="2"/>
        <item x="7"/>
        <item h="1" x="9"/>
        <item t="default"/>
      </items>
    </pivotField>
    <pivotField showAll="0"/>
    <pivotField showAll="0"/>
    <pivotField showAll="0"/>
    <pivotField dataField="1" showAll="0"/>
    <pivotField showAll="0"/>
    <pivotField showAll="0"/>
    <pivotField showAll="0"/>
    <pivotField showAll="0"/>
    <pivotField showAll="0"/>
    <pivotField showAll="0"/>
    <pivotField showAll="0"/>
    <pivotField axis="axisRow" showAll="0">
      <items count="10">
        <item x="4"/>
        <item x="2"/>
        <item x="0"/>
        <item x="7"/>
        <item x="1"/>
        <item x="3"/>
        <item x="5"/>
        <item x="6"/>
        <item h="1" x="8"/>
        <item t="default"/>
      </items>
    </pivotField>
  </pivotFields>
  <rowFields count="1">
    <field x="12"/>
  </rowFields>
  <rowItems count="9">
    <i>
      <x/>
    </i>
    <i>
      <x v="1"/>
    </i>
    <i>
      <x v="2"/>
    </i>
    <i>
      <x v="3"/>
    </i>
    <i>
      <x v="4"/>
    </i>
    <i>
      <x v="5"/>
    </i>
    <i>
      <x v="6"/>
    </i>
    <i>
      <x v="7"/>
    </i>
    <i t="grand">
      <x/>
    </i>
  </rowItems>
  <colItems count="1">
    <i/>
  </colItems>
  <dataFields count="1">
    <dataField name="Cuenta de NÚMERO DE RIESGO" fld="4" subtotal="count" baseField="0" baseItem="0"/>
  </dataFields>
  <formats count="12">
    <format dxfId="1214">
      <pivotArea type="all" dataOnly="0" outline="0" fieldPosition="0"/>
    </format>
    <format dxfId="1213">
      <pivotArea outline="0" collapsedLevelsAreSubtotals="1" fieldPosition="0"/>
    </format>
    <format dxfId="1212">
      <pivotArea field="12" type="button" dataOnly="0" labelOnly="1" outline="0" axis="axisRow" fieldPosition="0"/>
    </format>
    <format dxfId="1211">
      <pivotArea dataOnly="0" labelOnly="1" fieldPosition="0">
        <references count="1">
          <reference field="12" count="0"/>
        </references>
      </pivotArea>
    </format>
    <format dxfId="1210">
      <pivotArea dataOnly="0" labelOnly="1" grandRow="1" outline="0" fieldPosition="0"/>
    </format>
    <format dxfId="1209">
      <pivotArea dataOnly="0" labelOnly="1" outline="0" axis="axisValues" fieldPosition="0"/>
    </format>
    <format dxfId="1208">
      <pivotArea type="all" dataOnly="0" outline="0" fieldPosition="0"/>
    </format>
    <format dxfId="1207">
      <pivotArea outline="0" collapsedLevelsAreSubtotals="1" fieldPosition="0"/>
    </format>
    <format dxfId="1206">
      <pivotArea field="12" type="button" dataOnly="0" labelOnly="1" outline="0" axis="axisRow" fieldPosition="0"/>
    </format>
    <format dxfId="1205">
      <pivotArea dataOnly="0" labelOnly="1" fieldPosition="0">
        <references count="1">
          <reference field="12" count="0"/>
        </references>
      </pivotArea>
    </format>
    <format dxfId="1204">
      <pivotArea dataOnly="0" labelOnly="1" grandRow="1" outline="0" fieldPosition="0"/>
    </format>
    <format dxfId="1203">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1A00-000005000000}"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6">
  <location ref="A49:B65" firstHeaderRow="1" firstDataRow="1" firstDataCol="1"/>
  <pivotFields count="13">
    <pivotField axis="axisRow" showAll="0">
      <items count="20">
        <item x="6"/>
        <item x="12"/>
        <item m="1" x="17"/>
        <item x="11"/>
        <item x="10"/>
        <item x="1"/>
        <item x="0"/>
        <item x="8"/>
        <item x="3"/>
        <item m="1" x="18"/>
        <item x="13"/>
        <item m="1" x="16"/>
        <item x="4"/>
        <item x="14"/>
        <item x="5"/>
        <item h="1" x="15"/>
        <item x="2"/>
        <item x="7"/>
        <item x="9"/>
        <item t="default"/>
      </items>
    </pivotField>
    <pivotField showAll="0"/>
    <pivotField showAll="0"/>
    <pivotField showAll="0"/>
    <pivotField dataField="1" showAll="0"/>
    <pivotField showAll="0"/>
    <pivotField showAll="0"/>
    <pivotField showAll="0"/>
    <pivotField showAll="0"/>
    <pivotField showAll="0"/>
    <pivotField showAll="0"/>
    <pivotField showAll="0"/>
    <pivotField showAll="0"/>
  </pivotFields>
  <rowFields count="1">
    <field x="0"/>
  </rowFields>
  <rowItems count="16">
    <i>
      <x/>
    </i>
    <i>
      <x v="1"/>
    </i>
    <i>
      <x v="3"/>
    </i>
    <i>
      <x v="4"/>
    </i>
    <i>
      <x v="5"/>
    </i>
    <i>
      <x v="6"/>
    </i>
    <i>
      <x v="7"/>
    </i>
    <i>
      <x v="8"/>
    </i>
    <i>
      <x v="10"/>
    </i>
    <i>
      <x v="12"/>
    </i>
    <i>
      <x v="13"/>
    </i>
    <i>
      <x v="14"/>
    </i>
    <i>
      <x v="16"/>
    </i>
    <i>
      <x v="17"/>
    </i>
    <i>
      <x v="18"/>
    </i>
    <i t="grand">
      <x/>
    </i>
  </rowItems>
  <colItems count="1">
    <i/>
  </colItems>
  <dataFields count="1">
    <dataField name="Cuenta de NÚMERO DE RIESGO" fld="4" subtotal="count" baseField="0" baseItem="0"/>
  </dataFields>
  <formats count="12">
    <format dxfId="1226">
      <pivotArea type="all" dataOnly="0" outline="0" fieldPosition="0"/>
    </format>
    <format dxfId="1225">
      <pivotArea outline="0" collapsedLevelsAreSubtotals="1" fieldPosition="0"/>
    </format>
    <format dxfId="1224">
      <pivotArea field="0" type="button" dataOnly="0" labelOnly="1" outline="0" axis="axisRow" fieldPosition="0"/>
    </format>
    <format dxfId="1223">
      <pivotArea dataOnly="0" labelOnly="1" fieldPosition="0">
        <references count="1">
          <reference field="0" count="0"/>
        </references>
      </pivotArea>
    </format>
    <format dxfId="1222">
      <pivotArea dataOnly="0" labelOnly="1" grandRow="1" outline="0" fieldPosition="0"/>
    </format>
    <format dxfId="1221">
      <pivotArea dataOnly="0" labelOnly="1" outline="0" axis="axisValues" fieldPosition="0"/>
    </format>
    <format dxfId="1220">
      <pivotArea type="all" dataOnly="0" outline="0" fieldPosition="0"/>
    </format>
    <format dxfId="1219">
      <pivotArea outline="0" collapsedLevelsAreSubtotals="1" fieldPosition="0"/>
    </format>
    <format dxfId="1218">
      <pivotArea field="0" type="button" dataOnly="0" labelOnly="1" outline="0" axis="axisRow" fieldPosition="0"/>
    </format>
    <format dxfId="1217">
      <pivotArea dataOnly="0" labelOnly="1" fieldPosition="0">
        <references count="1">
          <reference field="0" count="0"/>
        </references>
      </pivotArea>
    </format>
    <format dxfId="1216">
      <pivotArea dataOnly="0" labelOnly="1" grandRow="1" outline="0" fieldPosition="0"/>
    </format>
    <format dxfId="1215">
      <pivotArea dataOnly="0" labelOnly="1" outline="0" axis="axisValues" fieldPosition="0"/>
    </format>
  </formats>
  <chartFormats count="1">
    <chartFormat chart="5"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1A00-000007000000}" name="TablaDinámica2" cacheId="2" applyNumberFormats="0" applyBorderFormats="0" applyFontFormats="0" applyPatternFormats="0" applyAlignmentFormats="0" applyWidthHeightFormats="1" dataCaption="Valores" updatedVersion="8" minRefreshableVersion="3" useAutoFormatting="1" itemPrintTitles="1" createdVersion="7" indent="0" compact="0" compactData="0" multipleFieldFilters="0" chartFormat="13">
  <location ref="B4:C8" firstHeaderRow="1" firstDataRow="1" firstDataCol="1"/>
  <pivotFields count="56">
    <pivotField dataField="1" compact="0" outline="0" showAll="0"/>
    <pivotField compact="0" outline="0" showAll="0"/>
    <pivotField compact="0" outline="0" showAll="0"/>
    <pivotField compact="0" outline="0" showAll="0"/>
    <pivotField compact="0" outline="0" showAll="0" defaultSubtotal="0"/>
    <pivotField compact="0" outline="0" showAll="0" sortType="ascending" defaultSubtotal="0"/>
    <pivotField compact="0" outline="0" showAll="0"/>
    <pivotField compact="0" outline="0" showAll="0"/>
    <pivotField compact="0" numFmtId="1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5">
        <item x="1"/>
        <item x="2"/>
        <item x="0"/>
        <item h="1" x="3"/>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9" outline="0" showAll="0"/>
  </pivotFields>
  <rowFields count="1">
    <field x="22"/>
  </rowFields>
  <rowItems count="4">
    <i>
      <x/>
    </i>
    <i>
      <x v="1"/>
    </i>
    <i>
      <x v="2"/>
    </i>
    <i t="grand">
      <x/>
    </i>
  </rowItems>
  <colItems count="1">
    <i/>
  </colItems>
  <dataFields count="1">
    <dataField name="Cuenta de PROCESO" fld="0" subtotal="count" baseField="0" baseItem="0"/>
  </dataFields>
  <chartFormats count="4">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22" count="1" selected="0">
            <x v="0"/>
          </reference>
        </references>
      </pivotArea>
    </chartFormat>
    <chartFormat chart="0" format="2">
      <pivotArea type="data" outline="0" fieldPosition="0">
        <references count="2">
          <reference field="4294967294" count="1" selected="0">
            <x v="0"/>
          </reference>
          <reference field="22" count="1" selected="0">
            <x v="1"/>
          </reference>
        </references>
      </pivotArea>
    </chartFormat>
    <chartFormat chart="0" format="3">
      <pivotArea type="data" outline="0" fieldPosition="0">
        <references count="2">
          <reference field="4294967294" count="1" selected="0">
            <x v="0"/>
          </reference>
          <reference field="22"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1A00-000008000000}" name="TablaDinámica1" cacheId="2" applyNumberFormats="0" applyBorderFormats="0" applyFontFormats="0" applyPatternFormats="0" applyAlignmentFormats="0" applyWidthHeightFormats="1" dataCaption="Valores" updatedVersion="8" minRefreshableVersion="3" useAutoFormatting="1" itemPrintTitles="1" createdVersion="7" indent="0" compact="0" compactData="0" multipleFieldFilters="0">
  <location ref="A3:A19" firstHeaderRow="1" firstDataRow="1" firstDataCol="1"/>
  <pivotFields count="56">
    <pivotField axis="axisRow" compact="0" outline="0" showAll="0" sortType="ascending" defaultSubtotal="0">
      <items count="16">
        <item x="6"/>
        <item m="1" x="15"/>
        <item x="12"/>
        <item x="7"/>
        <item x="11"/>
        <item x="10"/>
        <item x="1"/>
        <item x="0"/>
        <item x="8"/>
        <item x="3"/>
        <item x="9"/>
        <item x="13"/>
        <item x="2"/>
        <item x="4"/>
        <item x="14"/>
        <item x="5"/>
      </items>
    </pivotField>
    <pivotField compact="0" outline="0" showAll="0" defaultSubtotal="0">
      <items count="19">
        <item x="14"/>
        <item x="9"/>
        <item x="6"/>
        <item x="12"/>
        <item x="11"/>
        <item x="15"/>
        <item x="17"/>
        <item m="1" x="18"/>
        <item x="4"/>
        <item x="13"/>
        <item x="3"/>
        <item x="8"/>
        <item x="5"/>
        <item x="7"/>
        <item x="1"/>
        <item x="0"/>
        <item x="16"/>
        <item x="2"/>
        <item x="10"/>
      </items>
    </pivotField>
    <pivotField compact="0" outline="0" showAll="0"/>
    <pivotField compact="0" outline="0" showAll="0"/>
    <pivotField compact="0" outline="0" showAll="0" sortType="ascending" defaultSubtotal="0">
      <items count="74">
        <item x="0"/>
        <item x="9"/>
        <item x="10"/>
        <item x="11"/>
        <item x="12"/>
        <item x="13"/>
        <item x="14"/>
        <item x="15"/>
        <item x="16"/>
        <item x="17"/>
        <item x="18"/>
        <item x="1"/>
        <item x="19"/>
        <item x="20"/>
        <item x="21"/>
        <item x="22"/>
        <item x="23"/>
        <item x="24"/>
        <item x="25"/>
        <item x="26"/>
        <item x="27"/>
        <item x="28"/>
        <item x="2"/>
        <item x="29"/>
        <item x="30"/>
        <item x="31"/>
        <item x="32"/>
        <item x="33"/>
        <item x="34"/>
        <item x="35"/>
        <item x="36"/>
        <item x="37"/>
        <item x="38"/>
        <item x="3"/>
        <item x="39"/>
        <item x="40"/>
        <item x="41"/>
        <item x="42"/>
        <item x="43"/>
        <item x="44"/>
        <item x="45"/>
        <item x="46"/>
        <item x="47"/>
        <item x="48"/>
        <item x="4"/>
        <item x="49"/>
        <item x="50"/>
        <item x="51"/>
        <item x="52"/>
        <item x="53"/>
        <item x="54"/>
        <item x="55"/>
        <item x="56"/>
        <item x="57"/>
        <item x="58"/>
        <item x="5"/>
        <item x="59"/>
        <item x="60"/>
        <item x="61"/>
        <item x="62"/>
        <item x="63"/>
        <item x="64"/>
        <item x="65"/>
        <item x="66"/>
        <item x="67"/>
        <item x="68"/>
        <item x="6"/>
        <item x="69"/>
        <item x="70"/>
        <item x="71"/>
        <item x="72"/>
        <item x="73"/>
        <item x="7"/>
        <item x="8"/>
      </items>
    </pivotField>
    <pivotField compact="0" outline="0" showAll="0"/>
    <pivotField compact="0" outline="0" showAll="0"/>
    <pivotField compact="0" outline="0" showAll="0"/>
    <pivotField compact="0" numFmtId="14"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9" outline="0" showAll="0"/>
  </pivotFields>
  <rowFields count="1">
    <field x="0"/>
  </rowFields>
  <rowItems count="16">
    <i>
      <x/>
    </i>
    <i>
      <x v="2"/>
    </i>
    <i>
      <x v="3"/>
    </i>
    <i>
      <x v="4"/>
    </i>
    <i>
      <x v="5"/>
    </i>
    <i>
      <x v="6"/>
    </i>
    <i>
      <x v="7"/>
    </i>
    <i>
      <x v="8"/>
    </i>
    <i>
      <x v="9"/>
    </i>
    <i>
      <x v="10"/>
    </i>
    <i>
      <x v="11"/>
    </i>
    <i>
      <x v="12"/>
    </i>
    <i>
      <x v="13"/>
    </i>
    <i>
      <x v="14"/>
    </i>
    <i>
      <x v="15"/>
    </i>
    <i t="grand">
      <x/>
    </i>
  </rowItems>
  <colItems count="1">
    <i/>
  </colItems>
  <formats count="6">
    <format dxfId="1202">
      <pivotArea field="1" type="button" dataOnly="0" labelOnly="1" outline="0"/>
    </format>
    <format dxfId="1201">
      <pivotArea dataOnly="0" labelOnly="1" grandRow="1" outline="0" fieldPosition="0"/>
    </format>
    <format dxfId="1200">
      <pivotArea type="all" dataOnly="0" outline="0" fieldPosition="0"/>
    </format>
    <format dxfId="1199">
      <pivotArea field="1" type="button" dataOnly="0" labelOnly="1" outline="0"/>
    </format>
    <format dxfId="1198">
      <pivotArea field="4" type="button" dataOnly="0" labelOnly="1" outline="0"/>
    </format>
    <format dxfId="1197">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A7:F81" totalsRowShown="0" headerRowDxfId="1080" dataDxfId="1079" tableBorderDxfId="1078">
  <autoFilter ref="A7:F81" xr:uid="{00000000-0009-0000-0100-000001000000}"/>
  <tableColumns count="6">
    <tableColumn id="1" xr3:uid="{00000000-0010-0000-0000-000001000000}" name="TIPO DE PROCESO" dataDxfId="1077"/>
    <tableColumn id="2" xr3:uid="{00000000-0010-0000-0000-000002000000}" name="PROCESO" dataDxfId="1076"/>
    <tableColumn id="3" xr3:uid="{00000000-0010-0000-0000-000003000000}" name="TIPO DE RIESGO" dataDxfId="1075"/>
    <tableColumn id="4" xr3:uid="{00000000-0010-0000-0000-000004000000}" name="CLASIFICACIÓN DEL RIESGO" dataDxfId="1074"/>
    <tableColumn id="6" xr3:uid="{00000000-0010-0000-0000-000006000000}" name="RIESGO" dataDxfId="1073"/>
    <tableColumn id="5" xr3:uid="{00000000-0010-0000-0000-000005000000}" name="CANTIDAD" dataDxfId="1072"/>
  </tableColumns>
  <tableStyleInfo name="TableStyleMedium7"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6" Type="http://schemas.openxmlformats.org/officeDocument/2006/relationships/hyperlink" Target="https://agenciadetierras.sharepoint.com/:f:/s/MapadeRiesgosdeGestionANT/EvN12jAGK-tKlqW9fo2e5NEBVdmnMGKC-Bsg6_PN4IuPhw?e=a4MNQP" TargetMode="External"/><Relationship Id="rId21" Type="http://schemas.openxmlformats.org/officeDocument/2006/relationships/hyperlink" Target="https://agenciadetierras.sharepoint.com/:f:/s/MapadeRiesgosdeGestionANT/EmTHZUMLPq1Miv8vsMGlMRQBsqIulmFtjSYaa28DqRL9Tg?e=nreWWo" TargetMode="External"/><Relationship Id="rId42" Type="http://schemas.openxmlformats.org/officeDocument/2006/relationships/hyperlink" Target="https://agenciadetierras.sharepoint.com/:f:/s/MapadeRiesgosdeGestionANT/EhQSEGtqnNtHs26UahCs648BYL6FMju6jNOYfHc20QUULg?e=ipgTu9" TargetMode="External"/><Relationship Id="rId47" Type="http://schemas.openxmlformats.org/officeDocument/2006/relationships/hyperlink" Target="https://agenciadetierras.sharepoint.com/:f:/s/MapadeRiesgosdeGestionANT/Eq_mfA8muR9HgnJ5A2tnDvQBRSev8TH2HEtw3MHJ0sfegg?e=JEf48y" TargetMode="External"/><Relationship Id="rId63" Type="http://schemas.openxmlformats.org/officeDocument/2006/relationships/hyperlink" Target="https://agenciadetierras.sharepoint.com/:f:/s/MapadeRiesgosdeGestionANT/Evwl16NGT7tHn2gpn8YYts4BW_wHjoprPKd9AJCqUzM2Ew?e=0FAd0S" TargetMode="External"/><Relationship Id="rId68" Type="http://schemas.openxmlformats.org/officeDocument/2006/relationships/hyperlink" Target="https://agenciadetierras.sharepoint.com/:x:/s/MapadeRiesgosdeGestionANT/ERf-zM9jXLZLgY8QY6IzQjcB6lNFkaiR7gB9z2CI0CxHmw?e=B8ZKva" TargetMode="External"/><Relationship Id="rId84" Type="http://schemas.openxmlformats.org/officeDocument/2006/relationships/hyperlink" Target="https://agenciadetierras.sharepoint.com/:x:/s/MapadeRiesgosdeGestionANT/EfxAvMsbuBZBlnD_iX0UqSgBxpvRutD89bge2A3oZxI4Dw?e=wiGIDd" TargetMode="External"/><Relationship Id="rId89" Type="http://schemas.openxmlformats.org/officeDocument/2006/relationships/hyperlink" Target="https://agenciadetierras.sharepoint.com/:b:/s/MapadeRiesgosdeGestionANT/EQ7W7BxotARJo4aMdR3qBNIBOqLgYwNrCweyrafceFts1w?e=TthshK" TargetMode="External"/><Relationship Id="rId16" Type="http://schemas.openxmlformats.org/officeDocument/2006/relationships/hyperlink" Target="https://agenciadetierras.sharepoint.com/:f:/s/MapadeRiesgosdeGestionANT/EqWKRlmdFZJIuKFWbXTMXxYB2NsBsqXPKA2FErOavhVVsg?e=CRTAjE" TargetMode="External"/><Relationship Id="rId11" Type="http://schemas.openxmlformats.org/officeDocument/2006/relationships/hyperlink" Target="https://agenciadetierras.sharepoint.com/:f:/s/MapadeRiesgosdeGestionANT/EnZe7fAwVmpFt8JlbcrfwoEB6zfV2UEJ2iAlu7yOPcFe-Q?e=WrTZSG" TargetMode="External"/><Relationship Id="rId32" Type="http://schemas.openxmlformats.org/officeDocument/2006/relationships/hyperlink" Target="https://agenciadetierras.sharepoint.com/:f:/s/MapadeRiesgosdeGestionANT/EoyTRc3a3jZAmtJtupxlBbwB9u6-3mdJayMipNGfANJQbQ?e=fehWFx" TargetMode="External"/><Relationship Id="rId37" Type="http://schemas.openxmlformats.org/officeDocument/2006/relationships/hyperlink" Target="https://agenciadetierras.sharepoint.com/:f:/s/MapadeRiesgosdeGestionANT/EsESPtz0qC1Kl5yij4I7N_wBixRsfnwFCgNdA5Oh43U_Bg?e=YkHVkZ" TargetMode="External"/><Relationship Id="rId53" Type="http://schemas.openxmlformats.org/officeDocument/2006/relationships/hyperlink" Target="https://agenciadetierras.sharepoint.com/:f:/s/MapadeRiesgosdeGestionANT/Es-7s3ItfoJHuu70KkuIdm0BAeflOH3yFtTKrvwnzaGOyA?e=LfvFhK" TargetMode="External"/><Relationship Id="rId58" Type="http://schemas.openxmlformats.org/officeDocument/2006/relationships/hyperlink" Target="https://agenciadetierras.sharepoint.com/:f:/s/MapadeRiesgosdeGestionANT/EknvCGYmRJdMo97eNTVT8P4BSPXKgU1hMThDfu31S5P6HA?e=wffZHl" TargetMode="External"/><Relationship Id="rId74" Type="http://schemas.openxmlformats.org/officeDocument/2006/relationships/hyperlink" Target="https://agenciadetierras.sharepoint.com/:f:/s/MapadeRiesgosdeGestionANT/EgvTVb-Tt1FHjlRYJucCj2kBDFIcmOL8GX5nBzE-o4VyFQ?e=RukWko" TargetMode="External"/><Relationship Id="rId79" Type="http://schemas.openxmlformats.org/officeDocument/2006/relationships/hyperlink" Target="https://agenciadetierras.sharepoint.com/:f:/s/MapadeRiesgosdeGestionANT/EmEqekrNNRRLl_UKhPY12JkBXxEWhuTyF2i9JmkrDf_wsQ?e=vhygI5" TargetMode="External"/><Relationship Id="rId5" Type="http://schemas.openxmlformats.org/officeDocument/2006/relationships/hyperlink" Target="https://agenciadetierras.sharepoint.com/:b:/s/MapadeRiesgosdeGestionANT/Eb5FBhbFtglEv7QxqXxsZRIB5f6Ge1VLtjWQREsb-pxjrg?e=ZgbZnP" TargetMode="External"/><Relationship Id="rId90" Type="http://schemas.openxmlformats.org/officeDocument/2006/relationships/hyperlink" Target="https://agenciadetierras.sharepoint.com/:f:/s/MapadeRiesgosdeGestionANT/EueK37UirzNIm6WY5-oTCTkB7InQaBmpmRmJXZoXVTi5AQ?e=swzVxc" TargetMode="External"/><Relationship Id="rId95" Type="http://schemas.openxmlformats.org/officeDocument/2006/relationships/hyperlink" Target="https://agenciadetierras.sharepoint.com/:f:/s/MapadeRiesgosdeGestionANT/EiBBwvCT7zZBuevzHbiguwoBkFasWowo2yAol0XNQW6-pA?e=SnTUMt" TargetMode="External"/><Relationship Id="rId22" Type="http://schemas.openxmlformats.org/officeDocument/2006/relationships/hyperlink" Target="https://agenciadetierras.sharepoint.com/:f:/s/MapadeRiesgosdeGestionANT/Eip_yZocRD9HnhL7JEfJSEYBn55v4adXm_e2Yl0Guro3ug?e=TD6QCR" TargetMode="External"/><Relationship Id="rId27" Type="http://schemas.openxmlformats.org/officeDocument/2006/relationships/hyperlink" Target="https://agenciadetierras.sharepoint.com/:f:/s/MapadeRiesgosdeGestionANT/EqZT5Vs-FEdNihlEr7GzREoBx_ZW2ctNtvAh-WVMlf7HNw?e=YfTG3P" TargetMode="External"/><Relationship Id="rId43" Type="http://schemas.openxmlformats.org/officeDocument/2006/relationships/hyperlink" Target="https://agenciadetierras.sharepoint.com/:f:/s/MapadeRiesgosdeGestionANT/EpRL4N6YyHdJrCuNdIaGcg0BLtIQTLbcg-cNTwjqqrho2g?e=klu0jT" TargetMode="External"/><Relationship Id="rId48" Type="http://schemas.openxmlformats.org/officeDocument/2006/relationships/hyperlink" Target="https://agenciadetierras.sharepoint.com/:f:/s/MapadeRiesgosdeGestionANT/Eru7YrwXILdLitf40nHgiJEBFmFjlyX5Imi8cAu4OuDOWw?e=9le6iO" TargetMode="External"/><Relationship Id="rId64" Type="http://schemas.openxmlformats.org/officeDocument/2006/relationships/hyperlink" Target="https://agenciadetierras.sharepoint.com/:x:/s/MapadeRiesgosdeGestionANT/ERKoB2hDpYVLkiX2PKJ9kesBVuD3hlvPekbxA5RofSWyWQ?e=tbtqKi" TargetMode="External"/><Relationship Id="rId69" Type="http://schemas.openxmlformats.org/officeDocument/2006/relationships/hyperlink" Target="https://agenciadetierras.sharepoint.com/:f:/s/MapadeRiesgosdeGestionANT/Eg81T5WLW9VFm6DI9pb4os0BlaDjLKCL9VNHmS3eSNPHFQ?e=vPcEaY" TargetMode="External"/><Relationship Id="rId80" Type="http://schemas.openxmlformats.org/officeDocument/2006/relationships/hyperlink" Target="https://agenciadetierras.sharepoint.com/:f:/s/MapadeRiesgosdeGestionANT/Eiu5AxmuYBtIuvgjAmQ5pJcBStz8tZS9rywPemsIf25ESA?e=OPhAHm" TargetMode="External"/><Relationship Id="rId85" Type="http://schemas.openxmlformats.org/officeDocument/2006/relationships/hyperlink" Target="https://agenciadetierras.sharepoint.com/:b:/s/MapadeRiesgosdeGestionANT/EWo7VUW5ZcJAjQV1IdRnnzkBN84--BFYHGBNLqSqRUbP4g?e=0kObUq" TargetMode="External"/><Relationship Id="rId3" Type="http://schemas.openxmlformats.org/officeDocument/2006/relationships/hyperlink" Target="https://agenciadetierras.sharepoint.com/:p:/s/MapadeRiesgosdeGestionANT/ES83apgsTuVHuGfubqmHUM4BQhXSRH10QZGuv_6hflR4mA?e=KGBBJO" TargetMode="External"/><Relationship Id="rId12" Type="http://schemas.openxmlformats.org/officeDocument/2006/relationships/hyperlink" Target="https://agenciadetierras.sharepoint.com/:f:/s/MapadeRiesgosdeGestionANT/EjpSV2zf76dHksfgZYFxHO0BztjArH-mjNtSogs6O4HJvg?e=V6keEp" TargetMode="External"/><Relationship Id="rId17" Type="http://schemas.openxmlformats.org/officeDocument/2006/relationships/hyperlink" Target="https://agenciadetierras.sharepoint.com/:f:/s/MapadeRiesgosdeGestionANT/EqWKRlmdFZJIuKFWbXTMXxYB2NsBsqXPKA2FErOavhVVsg?e=CRTAjE" TargetMode="External"/><Relationship Id="rId25" Type="http://schemas.openxmlformats.org/officeDocument/2006/relationships/hyperlink" Target="https://agenciadetierras.sharepoint.com/:f:/s/MapadeRiesgosdeGestionANT/Errhjxn4BIFGsJAOACRNJvIB_KJNTszGyqwXXfMpol_dFg?e=sqm9rr" TargetMode="External"/><Relationship Id="rId33" Type="http://schemas.openxmlformats.org/officeDocument/2006/relationships/hyperlink" Target="https://agenciadetierras.sharepoint.com/:f:/s/MapadeRiesgosdeGestionANT/Ejk8MLluXmxOm2jcJXan_38BPDeWFk1C4o1GdgXSTMnD8g?e=YRlmfV" TargetMode="External"/><Relationship Id="rId38" Type="http://schemas.openxmlformats.org/officeDocument/2006/relationships/hyperlink" Target="https://agenciadetierras.sharepoint.com/:f:/s/MapadeRiesgosdeGestionANT/EoZJFBPQuwtOowdKo263goYBgGcE-lV4cLTtK7UAyX6TSQ?e=3Smtob" TargetMode="External"/><Relationship Id="rId46" Type="http://schemas.openxmlformats.org/officeDocument/2006/relationships/hyperlink" Target="https://agenciadetierras.sharepoint.com/:f:/s/MapadeRiesgosdeGestionANT/ErWtky41OVpMnrqNNlA4-m4BSGS2sOFj1Gtg4YPEk7-SyA?e=5voFVk" TargetMode="External"/><Relationship Id="rId59" Type="http://schemas.openxmlformats.org/officeDocument/2006/relationships/hyperlink" Target="https://agenciadetierras.sharepoint.com/:f:/s/MapadeRiesgosdeGestionANT/EpV0XMgAsVFGr92SPBMCpBUB7zbpEMzPcX-9uKyqp8QLnQ?e=PKl7VZ" TargetMode="External"/><Relationship Id="rId67" Type="http://schemas.openxmlformats.org/officeDocument/2006/relationships/hyperlink" Target="https://agenciadetierras.sharepoint.com/:x:/s/MapadeRiesgosdeGestionANT/EcriF61bEGFFvNYVIshCqtoBNbmX7owOXSSY--DEjvRNjw?e=IbMXoW" TargetMode="External"/><Relationship Id="rId20" Type="http://schemas.openxmlformats.org/officeDocument/2006/relationships/hyperlink" Target="https://agenciadetierras.sharepoint.com/:f:/s/MapadeRiesgosdeGestionANT/Ek2P2wqScLBLnDde-FTozIgBriQH3UwHyiAtLSSftQrEIw?e=3ndw16" TargetMode="External"/><Relationship Id="rId41" Type="http://schemas.openxmlformats.org/officeDocument/2006/relationships/hyperlink" Target="https://agenciadetierras.sharepoint.com/:f:/s/MapadeRiesgosdeGestionANT/EsxmsLUY7WZAqaFz7sT39WQBY__S7voMHRaZJ95Nzfv9lg?e=pGRjbi" TargetMode="External"/><Relationship Id="rId54" Type="http://schemas.openxmlformats.org/officeDocument/2006/relationships/hyperlink" Target="https://agenciadetierras.sharepoint.com/:f:/s/MapadeRiesgosdeGestionANT/Eu6YtWiiLKVIiCzRvmUKmNoBNmySaAoCmCIoOqKjW9V3bA?e=nu2tHv" TargetMode="External"/><Relationship Id="rId62" Type="http://schemas.openxmlformats.org/officeDocument/2006/relationships/hyperlink" Target="https://agenciadetierras.sharepoint.com/:f:/s/MapadeRiesgosdeGestionANT/Ep84WvxTWw9PsRyewzkvkkgBxQm9pLn0M7O796m297Jv7A?e=FliizJ" TargetMode="External"/><Relationship Id="rId70" Type="http://schemas.openxmlformats.org/officeDocument/2006/relationships/hyperlink" Target="https://agenciadetierras.sharepoint.com/:f:/s/MapadeRiesgosdeGestionANT/EhZzQZaBoxdMlUuBAWDaw4cBeuwPIB6gXrm6NIEH-uz04Q?e=exZPoC" TargetMode="External"/><Relationship Id="rId75" Type="http://schemas.openxmlformats.org/officeDocument/2006/relationships/hyperlink" Target="https://agenciadetierras.sharepoint.com/:f:/s/MapadeRiesgosdeGestionANT/Ehj6Uo6bsGBClfuZuRETm6kBDHGGabZwrFMcqCv34RCuaw?e=OE5wR2" TargetMode="External"/><Relationship Id="rId83" Type="http://schemas.openxmlformats.org/officeDocument/2006/relationships/hyperlink" Target="https://agenciadetierras.sharepoint.com/:w:/s/MapadeRiesgosdeGestionANT/EfZyntc-oTlMjjKY_bv89OwBHGEtIvAG7we48a9KNxCN3Q?e=GCdI1X" TargetMode="External"/><Relationship Id="rId88" Type="http://schemas.openxmlformats.org/officeDocument/2006/relationships/hyperlink" Target="https://agenciadetierras.sharepoint.com/:f:/s/MapadeRiesgosdeGestionANT/EvA2WIyfiutKokZKKeSwADQBbKAwiJnVF_Z1wfQWRQFmsw?e=uf7AX2" TargetMode="External"/><Relationship Id="rId91" Type="http://schemas.openxmlformats.org/officeDocument/2006/relationships/hyperlink" Target="https://agenciadetierras.sharepoint.com/:f:/s/MapadeRiesgosdeGestionANT/EmcQ14J3YEtNvzlHg_0sYssBYebw8kPcSii3Y93XCkdm4w?e=QEq5Nb" TargetMode="External"/><Relationship Id="rId96" Type="http://schemas.openxmlformats.org/officeDocument/2006/relationships/hyperlink" Target="https://agenciadetierras.sharepoint.com/:f:/s/MapadeRiesgosdeGestionANT/EtKaiUr2C5pKjF7PPAlDvrYB2NpJmDqAQAQSjLvhlc3d7A?e=FzzW8A" TargetMode="External"/><Relationship Id="rId1" Type="http://schemas.openxmlformats.org/officeDocument/2006/relationships/hyperlink" Target="https://agenciadetierras.sharepoint.com/:b:/s/MapadeRiesgosdeGestionANT/EdfAmulKotNNjWiPbAFLzNMBFRdjEkLNaysmNrbdEVKy2g?e=ErAmz7" TargetMode="External"/><Relationship Id="rId6" Type="http://schemas.openxmlformats.org/officeDocument/2006/relationships/hyperlink" Target="https://agenciadetierras.sharepoint.com/:b:/s/MapadeRiesgosdeGestionANT/EZ98czJ8RthBvqQMwjERtFkBNU584qtIEZK62TJXm5GdJQ?e=HvJ4UJ" TargetMode="External"/><Relationship Id="rId15" Type="http://schemas.openxmlformats.org/officeDocument/2006/relationships/hyperlink" Target="https://agenciadetierras.sharepoint.com/:f:/s/MapadeRiesgosdeGestionANT/Er40BWZzinVOthzhTGg01EsBwAAviftO-irLxgNChd_BHg?e=kwkJQ3" TargetMode="External"/><Relationship Id="rId23" Type="http://schemas.openxmlformats.org/officeDocument/2006/relationships/hyperlink" Target="https://agenciadetierras.sharepoint.com/:f:/s/MapadeRiesgosdeGestionANT/EmRJkMX4i9BMjxAP5ckWDkoBcd2nc5hMX7jGZHU--kH6mQ?e=h4SQIa" TargetMode="External"/><Relationship Id="rId28" Type="http://schemas.openxmlformats.org/officeDocument/2006/relationships/hyperlink" Target="https://agenciadetierras.sharepoint.com/:f:/s/MapadeRiesgosdeGestionANT/Eilv4PTKUC9KgGnnDKDZRnoBUymeCsIbPiT4tjsSq7hmhA?e=jh9caO" TargetMode="External"/><Relationship Id="rId36" Type="http://schemas.openxmlformats.org/officeDocument/2006/relationships/hyperlink" Target="https://agenciadetierras.sharepoint.com/:f:/s/MapadeRiesgosdeGestionANT/EnIF6kwSMXlKisd1AK00cVsBVxDTJvKaAYLt613ZSYVynQ?e=IC3HC5" TargetMode="External"/><Relationship Id="rId49" Type="http://schemas.openxmlformats.org/officeDocument/2006/relationships/hyperlink" Target="https://agenciadetierras.sharepoint.com/:f:/s/MapadeRiesgosdeGestionANT/ErdLgfCKSLNLiKOMZf5KBxoBx_rFe8zedvgr0D831sA05Q?e=7gDDKx" TargetMode="External"/><Relationship Id="rId57" Type="http://schemas.openxmlformats.org/officeDocument/2006/relationships/hyperlink" Target="https://agenciadetierras.sharepoint.com/:f:/s/MapadeRiesgosdeGestionANT/EvCLHmAXqIJDm2ba7eceaS0BqW4aMa1xFv3DLVuAuwQWPg?e=KFgHCt" TargetMode="External"/><Relationship Id="rId10" Type="http://schemas.openxmlformats.org/officeDocument/2006/relationships/hyperlink" Target="https://agenciadetierras.sharepoint.com/:f:/s/MapadeRiesgosdeGestionANT/Equ_xwBLqfJAriaSMErrOTsBxM9XHgd8APTlrIQ4NomWrg?e=0W8Vwg" TargetMode="External"/><Relationship Id="rId31" Type="http://schemas.openxmlformats.org/officeDocument/2006/relationships/hyperlink" Target="https://agenciadetierras.sharepoint.com/:f:/s/MapadeRiesgosdeGestionANT/EkAf5sj8gTtJgVIDrNAfQKsBECbnN2jJfk2y54OdivG7ow?e=znnzP1" TargetMode="External"/><Relationship Id="rId44" Type="http://schemas.openxmlformats.org/officeDocument/2006/relationships/hyperlink" Target="https://agenciadetierras.sharepoint.com/:f:/s/MapadeRiesgosdeGestionANT/EmlbuNeEfM9FlzjP2ddVCFgBiSi0LExL0N3QoI7D0aUwow?e=2K9fef" TargetMode="External"/><Relationship Id="rId52" Type="http://schemas.openxmlformats.org/officeDocument/2006/relationships/hyperlink" Target="https://agenciadetierras.sharepoint.com/:f:/s/MapadeRiesgosdeGestionANT/EiBnm0yjrtZApkV-TNRjrNQBV76qFhT73tLztAHXIG_pvQ?e=fPwb0m" TargetMode="External"/><Relationship Id="rId60" Type="http://schemas.openxmlformats.org/officeDocument/2006/relationships/hyperlink" Target="https://agenciadetierras.sharepoint.com/:f:/s/MapadeRiesgosdeGestionANT/EjtGrmATQF9Lr8txDKgFOHcBckrEChjcc3_T8L5-eWX2Rw?e=wnmvc0" TargetMode="External"/><Relationship Id="rId65" Type="http://schemas.openxmlformats.org/officeDocument/2006/relationships/hyperlink" Target="https://agenciadetierras.sharepoint.com/:x:/s/MapadeRiesgosdeGestionANT/EZ1YdUvgdcFIl3f7FtkgGMYBB9Vtct7WBGinYbxeWLN66A?e=i10lO2" TargetMode="External"/><Relationship Id="rId73" Type="http://schemas.openxmlformats.org/officeDocument/2006/relationships/hyperlink" Target="https://agenciadetierras.sharepoint.com/:f:/s/MapadeRiesgosdeGestionANT/Evp_8t9cX5VKvhIuMntUrmwBWCfPwDhjKhhXIEmCm8QQJQ?e=kiNOpZ" TargetMode="External"/><Relationship Id="rId78" Type="http://schemas.openxmlformats.org/officeDocument/2006/relationships/hyperlink" Target="https://agenciadetierras.sharepoint.com/:f:/s/MapadeRiesgosdeGestionANT/EqpMHXiYcj9EqxqUhzfufV0BsCbR5wAjOhKSRuG6FRvWrw?e=WDrIxz" TargetMode="External"/><Relationship Id="rId81" Type="http://schemas.openxmlformats.org/officeDocument/2006/relationships/hyperlink" Target="https://agenciadetierras.sharepoint.com/:f:/s/MapadeRiesgosdeGestionANT/EjtZoYuYg0lJmeEEdiSQw9IBma954uMx8BUR1EOvOhQCww?e=jAU4nD" TargetMode="External"/><Relationship Id="rId86" Type="http://schemas.openxmlformats.org/officeDocument/2006/relationships/hyperlink" Target="https://agenciadetierras.sharepoint.com/:f:/s/MapadeRiesgosdeGestionANT/Ej9GMUjj--ZDlqugu9nxzfcBXB1oUyjEnLtuqlkoSjKmcQ?e=NIDFja" TargetMode="External"/><Relationship Id="rId94" Type="http://schemas.openxmlformats.org/officeDocument/2006/relationships/hyperlink" Target="https://agenciadetierras.sharepoint.com/:f:/s/MapadeRiesgosdeGestionANT/EjRGPcrZujpJnMAcy7RRZI8BlOmrnSGdjRktUv3thfiLUQ?e=Tjd3Rk" TargetMode="External"/><Relationship Id="rId99" Type="http://schemas.openxmlformats.org/officeDocument/2006/relationships/printerSettings" Target="../printerSettings/printerSettings9.bin"/><Relationship Id="rId4" Type="http://schemas.openxmlformats.org/officeDocument/2006/relationships/hyperlink" Target="https://agenciadetierras.sharepoint.com/:p:/s/MapadeRiesgosdeGestionANT/EVq9nx61bT9NqcW5DKTmW08BL_f06yKetbIwpFaFRdCM1g?e=tHgIVe" TargetMode="External"/><Relationship Id="rId9" Type="http://schemas.openxmlformats.org/officeDocument/2006/relationships/hyperlink" Target="https://agenciadetierras.sharepoint.com/:f:/s/MapadeRiesgosdeGestionANT/EtHzSbyggG1LisN_siB1-0EB3n_LA9ouhaWYdwMicnG_3Q?e=dGALsv" TargetMode="External"/><Relationship Id="rId13" Type="http://schemas.openxmlformats.org/officeDocument/2006/relationships/hyperlink" Target="https://agenciadetierras.sharepoint.com/:f:/s/MapadeRiesgosdeGestionANT/Enj4_qh_k2JHlDm5Q4tn55IBL2x1SqaG7bQFS5ny-uF1fg?e=BhD79N" TargetMode="External"/><Relationship Id="rId18" Type="http://schemas.openxmlformats.org/officeDocument/2006/relationships/hyperlink" Target="https://agenciadetierras.sharepoint.com/:f:/s/MapadeRiesgosdeGestionANT/EjyW9Tj0_0JPvm15X1Pnr6QBMJXnPrnZGsuep0latvbRAw?e=cIiAWL" TargetMode="External"/><Relationship Id="rId39" Type="http://schemas.openxmlformats.org/officeDocument/2006/relationships/hyperlink" Target="https://agenciadetierras.sharepoint.com/:f:/s/MapadeRiesgosdeGestionANT/EtVMDco93rxGk2_C0uNymGoBhgt0bIcct5EHZog6eeazBQ?e=TmOq0l" TargetMode="External"/><Relationship Id="rId34" Type="http://schemas.openxmlformats.org/officeDocument/2006/relationships/hyperlink" Target="https://agenciadetierras.sharepoint.com/:f:/s/MapadeRiesgosdeGestionANT/EoeKTgD5KgFNvFWIegscbgYBhPIlVlt29wpxWfB0YJHoNA?e=V75mMG" TargetMode="External"/><Relationship Id="rId50" Type="http://schemas.openxmlformats.org/officeDocument/2006/relationships/hyperlink" Target="https://agenciadetierras.sharepoint.com/:f:/s/MapadeRiesgosdeGestionANT/EkXYZishjQ5HiEbo2IjszpcBCkyaaOGrVf4dWNGlB5j_bQ?e=kUWO56" TargetMode="External"/><Relationship Id="rId55" Type="http://schemas.openxmlformats.org/officeDocument/2006/relationships/hyperlink" Target="https://agenciadetierras.sharepoint.com/:f:/s/MapadeRiesgosdeGestionANT/EnbMV-7lwXtEqkwRJzlU2yMBC6grxQZPyiN8yVsXusQxLg?e=Ga63D8" TargetMode="External"/><Relationship Id="rId76" Type="http://schemas.openxmlformats.org/officeDocument/2006/relationships/hyperlink" Target="https://agenciadetierras.sharepoint.com/:f:/s/MapadeRiesgosdeGestionANT/Etxl4YvS_1xKq5hVccM0J5MBfLdjA-7uYAIA0hLRZtrCag?e=hZhVmf" TargetMode="External"/><Relationship Id="rId97" Type="http://schemas.openxmlformats.org/officeDocument/2006/relationships/hyperlink" Target="https://agenciadetierras.sharepoint.com/:f:/s/MapadeRiesgosdeGestionANT/EunEQcrtPyNPpc1iQs5Rn8oB7Js4AH7hNeiM5p9VNivBkQ?e=iF0lFA" TargetMode="External"/><Relationship Id="rId7" Type="http://schemas.openxmlformats.org/officeDocument/2006/relationships/hyperlink" Target="https://agenciadetierras.sharepoint.com/:f:/s/MapadeRiesgosdeGestionANT/Er5nQRll2XJHrZYANxtji88BlgQA19DyWqsftqaVyoleFA?e=5cebYb" TargetMode="External"/><Relationship Id="rId71" Type="http://schemas.openxmlformats.org/officeDocument/2006/relationships/hyperlink" Target="https://agenciadetierras.sharepoint.com/:f:/s/MapadeRiesgosdeGestionANT/EoofIZS1PINCpRSJ51sry24BiwWQLDhlABL73N3CmBKteQ?e=Ev1Xy7" TargetMode="External"/><Relationship Id="rId92" Type="http://schemas.openxmlformats.org/officeDocument/2006/relationships/hyperlink" Target="https://agenciadetierras.sharepoint.com/:f:/s/MapadeRiesgosdeGestionANT/Ei24QNMBuiJAn3MxHWPxcdwBQp1zuNyUFQcHcLBLTv8bUg?e=SxxdF7" TargetMode="External"/><Relationship Id="rId2" Type="http://schemas.openxmlformats.org/officeDocument/2006/relationships/hyperlink" Target="https://agenciadetierras.sharepoint.com/:x:/s/MapadeRiesgosdeGestionANT/EcaBx1L6ht9JpSXvvBBVhVoBBfn-wcapOHUSSwEZuJLWKQ?e=jbsrh3" TargetMode="External"/><Relationship Id="rId29" Type="http://schemas.openxmlformats.org/officeDocument/2006/relationships/hyperlink" Target="https://agenciadetierras.sharepoint.com/:f:/s/MapadeRiesgosdeGestionANT/EnwRe5vQ7pRHpy6yMR0TgrwBGfYE1Z4vi3LMjnhFIZoyxQ?e=XPJNg4" TargetMode="External"/><Relationship Id="rId24" Type="http://schemas.openxmlformats.org/officeDocument/2006/relationships/hyperlink" Target="https://agenciadetierras.sharepoint.com/:f:/s/MapadeRiesgosdeGestionANT/En4_W2ucbKhKp7pU10-PWU8BTpnvQWTZDPpJUJh09vrMwA?e=IrPGRb" TargetMode="External"/><Relationship Id="rId40" Type="http://schemas.openxmlformats.org/officeDocument/2006/relationships/hyperlink" Target="https://agenciadetierras.sharepoint.com/:f:/s/MapadeRiesgosdeGestionANT/El3kmkoX-GZHnQCBxVVP-pkBh5r-TcbAK-3rWkGAg0QgIQ?e=RNtfpf" TargetMode="External"/><Relationship Id="rId45" Type="http://schemas.openxmlformats.org/officeDocument/2006/relationships/hyperlink" Target="https://agenciadetierras.sharepoint.com/:f:/s/MapadeRiesgosdeGestionANT/Ekm_el-TjwFNk31w0xjurYkBaIh4MEjf4wBLtonA087R5A?e=Cvihei" TargetMode="External"/><Relationship Id="rId66" Type="http://schemas.openxmlformats.org/officeDocument/2006/relationships/hyperlink" Target="https://agenciadetierras.sharepoint.com/:u:/s/MapadeRiesgosdeGestionANT/EQgPuFOCtmdFit0IiijHWSwB-8hrCnRt_qY2wvN_mQo9xQ?e=0veGYW" TargetMode="External"/><Relationship Id="rId87" Type="http://schemas.openxmlformats.org/officeDocument/2006/relationships/hyperlink" Target="https://agenciadetierras.sharepoint.com/:f:/s/MapadeRiesgosdeGestionANT/EuGB80aNEetNm3YCWJDyYZMBTr7CN__JzPnUIQapdSHtlA?e=TmeJ5L" TargetMode="External"/><Relationship Id="rId61" Type="http://schemas.openxmlformats.org/officeDocument/2006/relationships/hyperlink" Target="https://agenciadetierras.sharepoint.com/:f:/s/MapadeRiesgosdeGestionANT/EktaaRCNmRROiSE7KXE719UB2I9dN2GFAUJQs3xN1ORCXA?e=ZEqd7t" TargetMode="External"/><Relationship Id="rId82" Type="http://schemas.openxmlformats.org/officeDocument/2006/relationships/hyperlink" Target="https://agenciadetierras.sharepoint.com/:f:/s/MapadeRiesgosdeGestionANT/EuSJhmsOGB5Li1CvyNd5NSkBN29CVYP-xlPhMee1jdLjgA?e=7gtblW" TargetMode="External"/><Relationship Id="rId19" Type="http://schemas.openxmlformats.org/officeDocument/2006/relationships/hyperlink" Target="https://agenciadetierras.sharepoint.com/:f:/s/MapadeRiesgosdeGestionANT/EjvOQCWZdtVHgM7tBP-L4n8B6JPc3FMlnx0Jru5fppC4Ew?e=8O9yD4" TargetMode="External"/><Relationship Id="rId14" Type="http://schemas.openxmlformats.org/officeDocument/2006/relationships/hyperlink" Target="https://agenciadetierras.sharepoint.com/:f:/s/MapadeRiesgosdeGestionANT/EngusBPxd_ZKt6mI3tt8DScBZVU3qObJRkt3f2yDfBmYzA?e=yFBkol" TargetMode="External"/><Relationship Id="rId30" Type="http://schemas.openxmlformats.org/officeDocument/2006/relationships/hyperlink" Target="https://agenciadetierras.sharepoint.com/:f:/s/MapadeRiesgosdeGestionANT/EoNOJ-IluENLowzaEKvaFSsBEo71rb1oF-phNiwPB13D5w?e=gcB31g" TargetMode="External"/><Relationship Id="rId35" Type="http://schemas.openxmlformats.org/officeDocument/2006/relationships/hyperlink" Target="https://agenciadetierras.sharepoint.com/:f:/s/MapadeRiesgosdeGestionANT/Eq5oIPlUt1dMlkQpa-21XwkBup70wKQb8_YSdQEcCRnGhg?e=nyhhMQ" TargetMode="External"/><Relationship Id="rId56" Type="http://schemas.openxmlformats.org/officeDocument/2006/relationships/hyperlink" Target="https://agenciadetierras.sharepoint.com/:f:/s/MapadeRiesgosdeGestionANT/EvUf-Vo4lRBPtGy5aQZcx0ABtCgRf01BCUMoi2_36b_NLA?e=27jH8T" TargetMode="External"/><Relationship Id="rId77" Type="http://schemas.openxmlformats.org/officeDocument/2006/relationships/hyperlink" Target="https://agenciadetierras.sharepoint.com/:f:/s/MapadeRiesgosdeGestionANT/Ehifx1o8GdlLmGiETHermqQBXrwZtvEW9_K8d3vKp6H4Ag?e=8hRNc7" TargetMode="External"/><Relationship Id="rId100" Type="http://schemas.openxmlformats.org/officeDocument/2006/relationships/drawing" Target="../drawings/drawing7.xml"/><Relationship Id="rId8" Type="http://schemas.openxmlformats.org/officeDocument/2006/relationships/hyperlink" Target="https://agenciadetierras.sharepoint.com/:b:/s/MapadeRiesgosdeGestionANT/EaMs-qrLYGdOklWzYklPLmkBOeYK-pT-lKNEROJaJHBQig?e=hCxo9D" TargetMode="External"/><Relationship Id="rId51" Type="http://schemas.openxmlformats.org/officeDocument/2006/relationships/hyperlink" Target="https://agenciadetierras.sharepoint.com/:f:/s/MapadeRiesgosdeGestionANT/Eqt57DCTJfFDm4-HGdChHlwBJtVsyS5yigOtEqgkN1pV6A?e=DqysdA" TargetMode="External"/><Relationship Id="rId72" Type="http://schemas.openxmlformats.org/officeDocument/2006/relationships/hyperlink" Target="https://agenciadetierras.sharepoint.com/:f:/s/MapadeRiesgosdeGestionANT/EvdvExb_pUJGpqwGgpTYLncBJa1TEtFQ-Q6TIRx2cSAuMw?e=0xLbt4" TargetMode="External"/><Relationship Id="rId93" Type="http://schemas.openxmlformats.org/officeDocument/2006/relationships/hyperlink" Target="https://agenciadetierras.sharepoint.com/:f:/s/MapadeRiesgosdeGestionANT/Ejytdj08oSFLo1ZaI_wBCjIBDv8Cnb1Y1kOWuWCDe3E_bg?e=QgVRWi" TargetMode="External"/><Relationship Id="rId98" Type="http://schemas.openxmlformats.org/officeDocument/2006/relationships/hyperlink" Target="https://agenciadetierras.sharepoint.com/:f:/s/MapadeRiesgosdeGestionANT/Emt8l-OJUO5Iq3rO5zVrDi8Bez9DXk9CtlbRrouKh2r2KA?e=b2Zv01"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ivotTable" Target="../pivotTables/pivotTable7.xml"/><Relationship Id="rId1" Type="http://schemas.openxmlformats.org/officeDocument/2006/relationships/pivotTable" Target="../pivotTables/pivotTable6.xml"/><Relationship Id="rId4" Type="http://schemas.openxmlformats.org/officeDocument/2006/relationships/drawing" Target="../drawings/drawing13.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ivotTable" Target="../pivotTables/pivotTable8.xml"/></Relationships>
</file>

<file path=xl/worksheets/_rels/sheet24.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ivotTable" Target="../pivotTables/pivotTable11.xml"/><Relationship Id="rId1" Type="http://schemas.openxmlformats.org/officeDocument/2006/relationships/pivotTable" Target="../pivotTables/pivotTable10.xml"/><Relationship Id="rId5" Type="http://schemas.openxmlformats.org/officeDocument/2006/relationships/table" Target="../tables/table1.xml"/><Relationship Id="rId4" Type="http://schemas.openxmlformats.org/officeDocument/2006/relationships/drawing" Target="../drawings/drawing15.xml"/></Relationships>
</file>

<file path=xl/worksheets/_rels/sheet26.xml.rels><?xml version="1.0" encoding="UTF-8" standalone="yes"?>
<Relationships xmlns="http://schemas.openxmlformats.org/package/2006/relationships"><Relationship Id="rId3" Type="http://schemas.openxmlformats.org/officeDocument/2006/relationships/pivotTable" Target="../pivotTables/pivotTable14.xml"/><Relationship Id="rId2" Type="http://schemas.openxmlformats.org/officeDocument/2006/relationships/pivotTable" Target="../pivotTables/pivotTable13.xml"/><Relationship Id="rId1" Type="http://schemas.openxmlformats.org/officeDocument/2006/relationships/pivotTable" Target="../pivotTables/pivotTable12.xml"/><Relationship Id="rId4" Type="http://schemas.openxmlformats.org/officeDocument/2006/relationships/drawing" Target="../drawings/drawing1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Q59"/>
  <sheetViews>
    <sheetView showGridLines="0" zoomScale="80" zoomScaleNormal="80" workbookViewId="0"/>
  </sheetViews>
  <sheetFormatPr baseColWidth="10" defaultColWidth="11.42578125" defaultRowHeight="15" x14ac:dyDescent="0.25"/>
  <cols>
    <col min="1" max="1" width="11.42578125" style="29"/>
    <col min="2" max="2" width="15.5703125" style="29" customWidth="1"/>
    <col min="3" max="16" width="20.5703125" style="29" customWidth="1"/>
    <col min="17" max="17" width="15.5703125" style="29" customWidth="1"/>
    <col min="18" max="16384" width="11.42578125" style="29"/>
  </cols>
  <sheetData>
    <row r="3" spans="2:17" ht="39" customHeight="1" x14ac:dyDescent="0.25">
      <c r="B3" s="436"/>
      <c r="C3" s="436"/>
      <c r="D3" s="408" t="s">
        <v>30</v>
      </c>
      <c r="E3" s="408"/>
      <c r="F3" s="433" t="s">
        <v>75</v>
      </c>
      <c r="G3" s="433"/>
      <c r="H3" s="433"/>
      <c r="I3" s="433"/>
      <c r="J3" s="433"/>
      <c r="K3" s="433"/>
      <c r="L3" s="433"/>
      <c r="M3" s="433"/>
      <c r="N3" s="408" t="s">
        <v>31</v>
      </c>
      <c r="O3" s="408"/>
      <c r="P3" s="419" t="s">
        <v>78</v>
      </c>
      <c r="Q3" s="420"/>
    </row>
    <row r="4" spans="2:17" ht="27.75" customHeight="1" x14ac:dyDescent="0.25">
      <c r="B4" s="436"/>
      <c r="C4" s="436"/>
      <c r="D4" s="408" t="s">
        <v>32</v>
      </c>
      <c r="E4" s="408"/>
      <c r="F4" s="433" t="s">
        <v>76</v>
      </c>
      <c r="G4" s="433"/>
      <c r="H4" s="433"/>
      <c r="I4" s="433"/>
      <c r="J4" s="433"/>
      <c r="K4" s="433"/>
      <c r="L4" s="433"/>
      <c r="M4" s="433"/>
      <c r="N4" s="408" t="s">
        <v>33</v>
      </c>
      <c r="O4" s="408"/>
      <c r="P4" s="419">
        <v>4</v>
      </c>
      <c r="Q4" s="420"/>
    </row>
    <row r="5" spans="2:17" ht="42" customHeight="1" x14ac:dyDescent="0.25">
      <c r="B5" s="436"/>
      <c r="C5" s="436"/>
      <c r="D5" s="408" t="s">
        <v>34</v>
      </c>
      <c r="E5" s="408"/>
      <c r="F5" s="433" t="s">
        <v>77</v>
      </c>
      <c r="G5" s="433"/>
      <c r="H5" s="433"/>
      <c r="I5" s="433"/>
      <c r="J5" s="433"/>
      <c r="K5" s="433"/>
      <c r="L5" s="433"/>
      <c r="M5" s="433"/>
      <c r="N5" s="408" t="s">
        <v>74</v>
      </c>
      <c r="O5" s="408"/>
      <c r="P5" s="421">
        <v>44636</v>
      </c>
      <c r="Q5" s="422"/>
    </row>
    <row r="6" spans="2:17" ht="23.25" customHeight="1" x14ac:dyDescent="0.25">
      <c r="B6" s="409" t="s">
        <v>1764</v>
      </c>
      <c r="C6" s="409"/>
      <c r="D6" s="409"/>
      <c r="E6" s="409"/>
      <c r="F6" s="409"/>
      <c r="G6" s="409"/>
      <c r="H6" s="409"/>
      <c r="I6" s="409"/>
      <c r="J6" s="409"/>
      <c r="K6" s="409"/>
      <c r="L6" s="409"/>
      <c r="M6" s="409"/>
      <c r="N6" s="409"/>
      <c r="O6" s="409"/>
      <c r="P6" s="409"/>
      <c r="Q6" s="409"/>
    </row>
    <row r="7" spans="2:17" ht="57.75" customHeight="1" x14ac:dyDescent="0.25">
      <c r="B7" s="434" t="s">
        <v>632</v>
      </c>
      <c r="C7" s="435"/>
      <c r="D7" s="435"/>
      <c r="E7" s="435"/>
      <c r="F7" s="435"/>
      <c r="G7" s="435"/>
      <c r="H7" s="435"/>
      <c r="I7" s="435"/>
      <c r="J7" s="435"/>
      <c r="K7" s="435"/>
      <c r="L7" s="435"/>
      <c r="M7" s="435"/>
      <c r="N7" s="435"/>
      <c r="O7" s="435"/>
      <c r="P7" s="435"/>
      <c r="Q7" s="435"/>
    </row>
    <row r="8" spans="2:17" ht="60" customHeight="1" x14ac:dyDescent="0.25">
      <c r="B8" s="150"/>
      <c r="C8" s="151"/>
      <c r="D8" s="151"/>
      <c r="E8" s="151"/>
      <c r="F8" s="151"/>
      <c r="G8" s="151"/>
      <c r="H8" s="151"/>
      <c r="I8" s="151"/>
      <c r="J8" s="151"/>
      <c r="K8" s="151"/>
      <c r="L8" s="151"/>
      <c r="M8" s="151"/>
      <c r="N8" s="151"/>
      <c r="O8" s="151"/>
      <c r="P8" s="151"/>
      <c r="Q8" s="152"/>
    </row>
    <row r="9" spans="2:17" ht="60" customHeight="1" x14ac:dyDescent="0.25">
      <c r="B9" s="153"/>
      <c r="C9" s="425" t="s">
        <v>195</v>
      </c>
      <c r="D9" s="426"/>
      <c r="E9" s="426"/>
      <c r="F9" s="426"/>
      <c r="G9" s="426"/>
      <c r="H9" s="426"/>
      <c r="I9" s="427"/>
      <c r="J9" s="3"/>
      <c r="K9" s="423" t="s">
        <v>37</v>
      </c>
      <c r="L9" s="423"/>
      <c r="M9" s="423" t="s">
        <v>36</v>
      </c>
      <c r="N9" s="423"/>
      <c r="O9" s="423" t="s">
        <v>38</v>
      </c>
      <c r="P9" s="423"/>
      <c r="Q9" s="154"/>
    </row>
    <row r="10" spans="2:17" ht="60" customHeight="1" x14ac:dyDescent="0.25">
      <c r="B10" s="153"/>
      <c r="C10" s="440" t="s">
        <v>27</v>
      </c>
      <c r="D10" s="147" t="s">
        <v>660</v>
      </c>
      <c r="E10" s="164"/>
      <c r="F10" s="164"/>
      <c r="G10" s="164"/>
      <c r="H10" s="164"/>
      <c r="I10" s="165"/>
      <c r="J10" s="3"/>
      <c r="K10" s="416" t="s">
        <v>131</v>
      </c>
      <c r="L10" s="416"/>
      <c r="M10" s="416" t="s">
        <v>132</v>
      </c>
      <c r="N10" s="416"/>
      <c r="O10" s="424" t="s">
        <v>39</v>
      </c>
      <c r="P10" s="424"/>
      <c r="Q10" s="155"/>
    </row>
    <row r="11" spans="2:17" ht="60" customHeight="1" x14ac:dyDescent="0.25">
      <c r="B11" s="153"/>
      <c r="C11" s="441"/>
      <c r="D11" s="147" t="s">
        <v>661</v>
      </c>
      <c r="E11" s="166"/>
      <c r="F11" s="166"/>
      <c r="G11" s="164"/>
      <c r="H11" s="164"/>
      <c r="I11" s="165"/>
      <c r="J11" s="3"/>
      <c r="K11" s="416" t="s">
        <v>131</v>
      </c>
      <c r="L11" s="416"/>
      <c r="M11" s="416" t="s">
        <v>133</v>
      </c>
      <c r="N11" s="416"/>
      <c r="O11" s="424" t="s">
        <v>39</v>
      </c>
      <c r="P11" s="424"/>
      <c r="Q11" s="155"/>
    </row>
    <row r="12" spans="2:17" ht="60" customHeight="1" x14ac:dyDescent="0.25">
      <c r="B12" s="153"/>
      <c r="C12" s="441"/>
      <c r="D12" s="147" t="s">
        <v>662</v>
      </c>
      <c r="E12" s="166"/>
      <c r="F12" s="166"/>
      <c r="G12" s="166"/>
      <c r="H12" s="164"/>
      <c r="I12" s="165"/>
      <c r="J12" s="3"/>
      <c r="K12" s="416" t="s">
        <v>131</v>
      </c>
      <c r="L12" s="416"/>
      <c r="M12" s="416" t="s">
        <v>134</v>
      </c>
      <c r="N12" s="416"/>
      <c r="O12" s="424" t="s">
        <v>39</v>
      </c>
      <c r="P12" s="424"/>
      <c r="Q12" s="155"/>
    </row>
    <row r="13" spans="2:17" ht="60" customHeight="1" x14ac:dyDescent="0.25">
      <c r="B13" s="153"/>
      <c r="C13" s="441"/>
      <c r="D13" s="147" t="s">
        <v>663</v>
      </c>
      <c r="E13" s="167"/>
      <c r="F13" s="166"/>
      <c r="G13" s="166"/>
      <c r="H13" s="164"/>
      <c r="I13" s="165"/>
      <c r="J13" s="3"/>
      <c r="K13" s="416" t="s">
        <v>131</v>
      </c>
      <c r="L13" s="416"/>
      <c r="M13" s="416" t="s">
        <v>135</v>
      </c>
      <c r="N13" s="416"/>
      <c r="O13" s="424" t="s">
        <v>39</v>
      </c>
      <c r="P13" s="424"/>
      <c r="Q13" s="155"/>
    </row>
    <row r="14" spans="2:17" ht="60" customHeight="1" x14ac:dyDescent="0.25">
      <c r="B14" s="100"/>
      <c r="C14" s="442"/>
      <c r="D14" s="147" t="s">
        <v>664</v>
      </c>
      <c r="E14" s="167"/>
      <c r="F14" s="167"/>
      <c r="G14" s="166"/>
      <c r="H14" s="164"/>
      <c r="I14" s="165"/>
      <c r="J14" s="3"/>
      <c r="K14" s="416" t="s">
        <v>131</v>
      </c>
      <c r="L14" s="416"/>
      <c r="M14" s="416" t="s">
        <v>136</v>
      </c>
      <c r="N14" s="416"/>
      <c r="O14" s="424" t="s">
        <v>39</v>
      </c>
      <c r="P14" s="424"/>
      <c r="Q14" s="155"/>
    </row>
    <row r="15" spans="2:17" ht="60" customHeight="1" x14ac:dyDescent="0.25">
      <c r="B15" s="100"/>
      <c r="C15" s="3"/>
      <c r="D15" s="3"/>
      <c r="E15" s="147" t="s">
        <v>127</v>
      </c>
      <c r="F15" s="147" t="s">
        <v>128</v>
      </c>
      <c r="G15" s="147" t="s">
        <v>129</v>
      </c>
      <c r="H15" s="147" t="s">
        <v>130</v>
      </c>
      <c r="I15" s="147" t="s">
        <v>131</v>
      </c>
      <c r="J15" s="3"/>
      <c r="K15" s="416" t="s">
        <v>130</v>
      </c>
      <c r="L15" s="416"/>
      <c r="M15" s="416" t="s">
        <v>132</v>
      </c>
      <c r="N15" s="416"/>
      <c r="O15" s="417" t="s">
        <v>40</v>
      </c>
      <c r="P15" s="417"/>
      <c r="Q15" s="155"/>
    </row>
    <row r="16" spans="2:17" ht="60" customHeight="1" x14ac:dyDescent="0.25">
      <c r="B16" s="100"/>
      <c r="C16" s="3"/>
      <c r="D16" s="3"/>
      <c r="E16" s="443" t="s">
        <v>0</v>
      </c>
      <c r="F16" s="444"/>
      <c r="G16" s="444"/>
      <c r="H16" s="444"/>
      <c r="I16" s="445"/>
      <c r="J16" s="3"/>
      <c r="K16" s="416" t="s">
        <v>130</v>
      </c>
      <c r="L16" s="416"/>
      <c r="M16" s="416" t="s">
        <v>133</v>
      </c>
      <c r="N16" s="416"/>
      <c r="O16" s="417" t="s">
        <v>40</v>
      </c>
      <c r="P16" s="417"/>
      <c r="Q16" s="155"/>
    </row>
    <row r="17" spans="2:17" ht="60" customHeight="1" x14ac:dyDescent="0.25">
      <c r="B17" s="100"/>
      <c r="C17" s="3"/>
      <c r="D17" s="3"/>
      <c r="E17" s="3"/>
      <c r="F17" s="3"/>
      <c r="G17" s="3"/>
      <c r="H17" s="3"/>
      <c r="I17" s="3"/>
      <c r="J17" s="3"/>
      <c r="K17" s="416" t="s">
        <v>130</v>
      </c>
      <c r="L17" s="416"/>
      <c r="M17" s="416" t="s">
        <v>134</v>
      </c>
      <c r="N17" s="416"/>
      <c r="O17" s="417" t="s">
        <v>40</v>
      </c>
      <c r="P17" s="417"/>
      <c r="Q17" s="155"/>
    </row>
    <row r="18" spans="2:17" ht="60" customHeight="1" x14ac:dyDescent="0.25">
      <c r="B18" s="100"/>
      <c r="C18" s="429" t="s">
        <v>194</v>
      </c>
      <c r="D18" s="429"/>
      <c r="E18" s="429"/>
      <c r="F18" s="429"/>
      <c r="G18" s="429"/>
      <c r="H18" s="429"/>
      <c r="I18" s="429"/>
      <c r="J18" s="3"/>
      <c r="K18" s="416" t="s">
        <v>130</v>
      </c>
      <c r="L18" s="416"/>
      <c r="M18" s="416" t="s">
        <v>135</v>
      </c>
      <c r="N18" s="416"/>
      <c r="O18" s="417" t="s">
        <v>40</v>
      </c>
      <c r="P18" s="417"/>
      <c r="Q18" s="155"/>
    </row>
    <row r="19" spans="2:17" ht="60" customHeight="1" x14ac:dyDescent="0.25">
      <c r="B19" s="100"/>
      <c r="C19" s="40" t="s">
        <v>113</v>
      </c>
      <c r="D19" s="430" t="s">
        <v>114</v>
      </c>
      <c r="E19" s="431"/>
      <c r="F19" s="431"/>
      <c r="G19" s="431"/>
      <c r="H19" s="431"/>
      <c r="I19" s="432"/>
      <c r="J19" s="3"/>
      <c r="K19" s="416" t="s">
        <v>130</v>
      </c>
      <c r="L19" s="416"/>
      <c r="M19" s="416" t="s">
        <v>136</v>
      </c>
      <c r="N19" s="416"/>
      <c r="O19" s="417" t="s">
        <v>40</v>
      </c>
      <c r="P19" s="417"/>
      <c r="Q19" s="155"/>
    </row>
    <row r="20" spans="2:17" ht="60" customHeight="1" x14ac:dyDescent="0.25">
      <c r="B20" s="100"/>
      <c r="C20" s="40" t="s">
        <v>121</v>
      </c>
      <c r="D20" s="430" t="s">
        <v>122</v>
      </c>
      <c r="E20" s="431"/>
      <c r="F20" s="431"/>
      <c r="G20" s="431"/>
      <c r="H20" s="431"/>
      <c r="I20" s="432"/>
      <c r="J20" s="3"/>
      <c r="K20" s="416" t="s">
        <v>129</v>
      </c>
      <c r="L20" s="416"/>
      <c r="M20" s="416" t="s">
        <v>132</v>
      </c>
      <c r="N20" s="416"/>
      <c r="O20" s="417" t="s">
        <v>40</v>
      </c>
      <c r="P20" s="417"/>
      <c r="Q20" s="155"/>
    </row>
    <row r="21" spans="2:17" ht="60" customHeight="1" x14ac:dyDescent="0.25">
      <c r="B21" s="100"/>
      <c r="C21" s="40" t="s">
        <v>123</v>
      </c>
      <c r="D21" s="430" t="s">
        <v>124</v>
      </c>
      <c r="E21" s="431"/>
      <c r="F21" s="431"/>
      <c r="G21" s="431"/>
      <c r="H21" s="431"/>
      <c r="I21" s="432"/>
      <c r="J21" s="3"/>
      <c r="K21" s="416" t="s">
        <v>129</v>
      </c>
      <c r="L21" s="416"/>
      <c r="M21" s="416" t="s">
        <v>133</v>
      </c>
      <c r="N21" s="416"/>
      <c r="O21" s="417" t="s">
        <v>40</v>
      </c>
      <c r="P21" s="417"/>
      <c r="Q21" s="155"/>
    </row>
    <row r="22" spans="2:17" ht="60" customHeight="1" x14ac:dyDescent="0.25">
      <c r="B22" s="100"/>
      <c r="C22" s="40" t="s">
        <v>125</v>
      </c>
      <c r="D22" s="430" t="s">
        <v>126</v>
      </c>
      <c r="E22" s="431"/>
      <c r="F22" s="431"/>
      <c r="G22" s="431"/>
      <c r="H22" s="431"/>
      <c r="I22" s="432"/>
      <c r="J22" s="3"/>
      <c r="K22" s="416" t="s">
        <v>129</v>
      </c>
      <c r="L22" s="416"/>
      <c r="M22" s="416" t="s">
        <v>134</v>
      </c>
      <c r="N22" s="416"/>
      <c r="O22" s="418" t="s">
        <v>41</v>
      </c>
      <c r="P22" s="418"/>
      <c r="Q22" s="155"/>
    </row>
    <row r="23" spans="2:17" ht="60" customHeight="1" x14ac:dyDescent="0.25">
      <c r="B23" s="100"/>
      <c r="C23" s="3"/>
      <c r="D23" s="3"/>
      <c r="E23" s="3"/>
      <c r="F23" s="3"/>
      <c r="G23" s="3"/>
      <c r="H23" s="3"/>
      <c r="I23" s="3"/>
      <c r="J23" s="3"/>
      <c r="K23" s="416" t="s">
        <v>129</v>
      </c>
      <c r="L23" s="416"/>
      <c r="M23" s="416" t="s">
        <v>135</v>
      </c>
      <c r="N23" s="416"/>
      <c r="O23" s="418" t="s">
        <v>41</v>
      </c>
      <c r="P23" s="418"/>
      <c r="Q23" s="155"/>
    </row>
    <row r="24" spans="2:17" ht="60" customHeight="1" x14ac:dyDescent="0.25">
      <c r="B24" s="100"/>
      <c r="C24" s="169" t="s">
        <v>115</v>
      </c>
      <c r="D24" s="437" t="s">
        <v>116</v>
      </c>
      <c r="E24" s="438"/>
      <c r="F24" s="438"/>
      <c r="G24" s="438"/>
      <c r="H24" s="438"/>
      <c r="I24" s="439"/>
      <c r="J24" s="3"/>
      <c r="K24" s="416" t="s">
        <v>129</v>
      </c>
      <c r="L24" s="416"/>
      <c r="M24" s="416" t="s">
        <v>136</v>
      </c>
      <c r="N24" s="416"/>
      <c r="O24" s="418" t="s">
        <v>41</v>
      </c>
      <c r="P24" s="418"/>
      <c r="Q24" s="155"/>
    </row>
    <row r="25" spans="2:17" ht="60" customHeight="1" x14ac:dyDescent="0.25">
      <c r="B25" s="100"/>
      <c r="C25" s="169" t="s">
        <v>117</v>
      </c>
      <c r="D25" s="437" t="s">
        <v>118</v>
      </c>
      <c r="E25" s="438"/>
      <c r="F25" s="438"/>
      <c r="G25" s="438"/>
      <c r="H25" s="438"/>
      <c r="I25" s="439"/>
      <c r="J25" s="3"/>
      <c r="K25" s="416" t="s">
        <v>128</v>
      </c>
      <c r="L25" s="416"/>
      <c r="M25" s="416" t="s">
        <v>132</v>
      </c>
      <c r="N25" s="416"/>
      <c r="O25" s="417" t="s">
        <v>40</v>
      </c>
      <c r="P25" s="417"/>
      <c r="Q25" s="155"/>
    </row>
    <row r="26" spans="2:17" ht="60" customHeight="1" x14ac:dyDescent="0.25">
      <c r="B26" s="100"/>
      <c r="C26" s="3"/>
      <c r="D26" s="3"/>
      <c r="E26" s="3"/>
      <c r="F26" s="3"/>
      <c r="G26" s="3"/>
      <c r="H26" s="3"/>
      <c r="I26" s="3"/>
      <c r="J26" s="3"/>
      <c r="K26" s="416" t="s">
        <v>128</v>
      </c>
      <c r="L26" s="416"/>
      <c r="M26" s="416" t="s">
        <v>133</v>
      </c>
      <c r="N26" s="416"/>
      <c r="O26" s="418" t="s">
        <v>41</v>
      </c>
      <c r="P26" s="418"/>
      <c r="Q26" s="155"/>
    </row>
    <row r="27" spans="2:17" ht="60" customHeight="1" x14ac:dyDescent="0.25">
      <c r="B27" s="100"/>
      <c r="C27" s="170" t="s">
        <v>119</v>
      </c>
      <c r="D27" s="452" t="s">
        <v>120</v>
      </c>
      <c r="E27" s="453"/>
      <c r="F27" s="453"/>
      <c r="G27" s="453"/>
      <c r="H27" s="453"/>
      <c r="I27" s="454"/>
      <c r="J27" s="3"/>
      <c r="K27" s="416" t="s">
        <v>128</v>
      </c>
      <c r="L27" s="416"/>
      <c r="M27" s="416" t="s">
        <v>134</v>
      </c>
      <c r="N27" s="416"/>
      <c r="O27" s="418" t="s">
        <v>41</v>
      </c>
      <c r="P27" s="418"/>
      <c r="Q27" s="155"/>
    </row>
    <row r="28" spans="2:17" ht="60" customHeight="1" x14ac:dyDescent="0.25">
      <c r="B28" s="100"/>
      <c r="C28" s="3"/>
      <c r="D28" s="2"/>
      <c r="E28" s="2"/>
      <c r="F28" s="3"/>
      <c r="G28" s="3"/>
      <c r="H28" s="3"/>
      <c r="I28" s="3"/>
      <c r="J28" s="3"/>
      <c r="K28" s="416" t="s">
        <v>128</v>
      </c>
      <c r="L28" s="416"/>
      <c r="M28" s="416" t="s">
        <v>135</v>
      </c>
      <c r="N28" s="416"/>
      <c r="O28" s="418" t="s">
        <v>41</v>
      </c>
      <c r="P28" s="418"/>
      <c r="Q28" s="155"/>
    </row>
    <row r="29" spans="2:17" ht="60" customHeight="1" x14ac:dyDescent="0.25">
      <c r="B29" s="100"/>
      <c r="C29" s="3"/>
      <c r="D29" s="2"/>
      <c r="E29" s="2"/>
      <c r="F29" s="3"/>
      <c r="G29" s="3"/>
      <c r="H29" s="3"/>
      <c r="I29" s="3"/>
      <c r="J29" s="3"/>
      <c r="K29" s="416" t="s">
        <v>128</v>
      </c>
      <c r="L29" s="416"/>
      <c r="M29" s="416" t="s">
        <v>136</v>
      </c>
      <c r="N29" s="416"/>
      <c r="O29" s="455" t="s">
        <v>42</v>
      </c>
      <c r="P29" s="455"/>
      <c r="Q29" s="155"/>
    </row>
    <row r="30" spans="2:17" ht="60" customHeight="1" x14ac:dyDescent="0.25">
      <c r="B30" s="100"/>
      <c r="C30" s="3"/>
      <c r="D30" s="2"/>
      <c r="E30" s="2"/>
      <c r="F30" s="456" t="s">
        <v>183</v>
      </c>
      <c r="G30" s="456"/>
      <c r="H30" s="456"/>
      <c r="I30" s="456"/>
      <c r="J30" s="3"/>
      <c r="K30" s="416" t="s">
        <v>127</v>
      </c>
      <c r="L30" s="416"/>
      <c r="M30" s="416" t="s">
        <v>132</v>
      </c>
      <c r="N30" s="416"/>
      <c r="O30" s="417" t="s">
        <v>40</v>
      </c>
      <c r="P30" s="417"/>
      <c r="Q30" s="155"/>
    </row>
    <row r="31" spans="2:17" ht="60" customHeight="1" x14ac:dyDescent="0.25">
      <c r="B31" s="100"/>
      <c r="C31" s="149" t="s">
        <v>619</v>
      </c>
      <c r="D31" s="3"/>
      <c r="E31" s="2"/>
      <c r="F31" s="149" t="s">
        <v>175</v>
      </c>
      <c r="G31" s="149" t="s">
        <v>184</v>
      </c>
      <c r="H31" s="149" t="s">
        <v>180</v>
      </c>
      <c r="I31" s="149" t="s">
        <v>184</v>
      </c>
      <c r="J31" s="3"/>
      <c r="K31" s="416" t="s">
        <v>127</v>
      </c>
      <c r="L31" s="416"/>
      <c r="M31" s="416" t="s">
        <v>133</v>
      </c>
      <c r="N31" s="416"/>
      <c r="O31" s="418" t="s">
        <v>41</v>
      </c>
      <c r="P31" s="418"/>
      <c r="Q31" s="155"/>
    </row>
    <row r="32" spans="2:17" ht="60" customHeight="1" x14ac:dyDescent="0.25">
      <c r="B32" s="100"/>
      <c r="C32" s="24" t="s">
        <v>436</v>
      </c>
      <c r="D32" s="3"/>
      <c r="E32" s="3"/>
      <c r="F32" s="24" t="s">
        <v>176</v>
      </c>
      <c r="G32" s="38">
        <v>0.25</v>
      </c>
      <c r="H32" s="37" t="s">
        <v>182</v>
      </c>
      <c r="I32" s="38">
        <v>0.25</v>
      </c>
      <c r="J32" s="3"/>
      <c r="K32" s="416" t="s">
        <v>127</v>
      </c>
      <c r="L32" s="416"/>
      <c r="M32" s="416" t="s">
        <v>134</v>
      </c>
      <c r="N32" s="416"/>
      <c r="O32" s="418" t="s">
        <v>41</v>
      </c>
      <c r="P32" s="418"/>
      <c r="Q32" s="155"/>
    </row>
    <row r="33" spans="2:17" ht="60" customHeight="1" x14ac:dyDescent="0.25">
      <c r="B33" s="100"/>
      <c r="C33" s="24" t="s">
        <v>437</v>
      </c>
      <c r="D33" s="3"/>
      <c r="E33" s="3"/>
      <c r="F33" s="24" t="s">
        <v>177</v>
      </c>
      <c r="G33" s="38">
        <v>0.15</v>
      </c>
      <c r="H33" s="37" t="s">
        <v>181</v>
      </c>
      <c r="I33" s="38">
        <v>0.15</v>
      </c>
      <c r="J33" s="3"/>
      <c r="K33" s="416" t="s">
        <v>127</v>
      </c>
      <c r="L33" s="416"/>
      <c r="M33" s="416" t="s">
        <v>135</v>
      </c>
      <c r="N33" s="416"/>
      <c r="O33" s="455" t="s">
        <v>42</v>
      </c>
      <c r="P33" s="455"/>
      <c r="Q33" s="155"/>
    </row>
    <row r="34" spans="2:17" ht="60" customHeight="1" x14ac:dyDescent="0.25">
      <c r="B34" s="100"/>
      <c r="C34" s="24" t="s">
        <v>747</v>
      </c>
      <c r="D34" s="3"/>
      <c r="E34" s="3"/>
      <c r="F34" s="35" t="s">
        <v>178</v>
      </c>
      <c r="G34" s="38">
        <v>0.1</v>
      </c>
      <c r="H34" s="2"/>
      <c r="I34" s="36"/>
      <c r="J34" s="3"/>
      <c r="K34" s="416" t="s">
        <v>127</v>
      </c>
      <c r="L34" s="416"/>
      <c r="M34" s="416" t="s">
        <v>136</v>
      </c>
      <c r="N34" s="416"/>
      <c r="O34" s="455" t="s">
        <v>42</v>
      </c>
      <c r="P34" s="455"/>
      <c r="Q34" s="155"/>
    </row>
    <row r="35" spans="2:17" ht="60" customHeight="1" x14ac:dyDescent="0.25">
      <c r="B35" s="100"/>
      <c r="C35" s="3"/>
      <c r="D35" s="3"/>
      <c r="E35" s="3"/>
      <c r="F35" s="3"/>
      <c r="G35" s="3"/>
      <c r="H35" s="3"/>
      <c r="I35" s="3"/>
      <c r="J35" s="3"/>
      <c r="K35" s="3"/>
      <c r="L35" s="3"/>
      <c r="M35" s="3"/>
      <c r="N35" s="3"/>
      <c r="O35" s="3"/>
      <c r="P35" s="3"/>
      <c r="Q35" s="3"/>
    </row>
    <row r="36" spans="2:17" ht="60" customHeight="1" x14ac:dyDescent="0.25">
      <c r="B36" s="100"/>
      <c r="C36" s="423" t="s">
        <v>200</v>
      </c>
      <c r="D36" s="423"/>
      <c r="E36" s="2"/>
      <c r="F36" s="2"/>
      <c r="G36" s="2"/>
      <c r="H36" s="2"/>
      <c r="I36" s="2"/>
      <c r="J36" s="3"/>
      <c r="K36" s="1"/>
      <c r="L36" s="1"/>
      <c r="M36" s="1"/>
      <c r="N36" s="1"/>
      <c r="O36" s="2"/>
      <c r="P36" s="2"/>
      <c r="Q36" s="156"/>
    </row>
    <row r="37" spans="2:17" ht="60" customHeight="1" x14ac:dyDescent="0.25">
      <c r="B37" s="100"/>
      <c r="C37" s="52"/>
      <c r="D37" s="35" t="s">
        <v>199</v>
      </c>
      <c r="E37" s="2"/>
      <c r="F37" s="449" t="s">
        <v>185</v>
      </c>
      <c r="G37" s="450"/>
      <c r="H37" s="451"/>
      <c r="I37" s="2"/>
      <c r="J37" s="3"/>
      <c r="K37" s="149" t="s">
        <v>151</v>
      </c>
      <c r="L37" s="149" t="s">
        <v>179</v>
      </c>
      <c r="M37" s="1"/>
      <c r="N37" s="1"/>
      <c r="O37" s="2"/>
      <c r="P37" s="2"/>
      <c r="Q37" s="156"/>
    </row>
    <row r="38" spans="2:17" ht="60" customHeight="1" x14ac:dyDescent="0.25">
      <c r="B38" s="100"/>
      <c r="C38" s="53"/>
      <c r="D38" s="18" t="s">
        <v>201</v>
      </c>
      <c r="E38" s="2"/>
      <c r="F38" s="149" t="s">
        <v>186</v>
      </c>
      <c r="G38" s="149" t="s">
        <v>187</v>
      </c>
      <c r="H38" s="149" t="s">
        <v>46</v>
      </c>
      <c r="I38" s="2"/>
      <c r="J38" s="3"/>
      <c r="K38" s="24" t="s">
        <v>728</v>
      </c>
      <c r="L38" s="24" t="s">
        <v>27</v>
      </c>
      <c r="M38" s="1"/>
      <c r="N38" s="1"/>
      <c r="O38" s="2"/>
      <c r="P38" s="2"/>
      <c r="Q38" s="156"/>
    </row>
    <row r="39" spans="2:17" ht="60" customHeight="1" x14ac:dyDescent="0.25">
      <c r="B39" s="100"/>
      <c r="C39" s="54"/>
      <c r="D39" s="18" t="s">
        <v>26</v>
      </c>
      <c r="E39" s="2"/>
      <c r="F39" s="35" t="s">
        <v>188</v>
      </c>
      <c r="G39" s="35" t="s">
        <v>190</v>
      </c>
      <c r="H39" s="35" t="s">
        <v>192</v>
      </c>
      <c r="I39" s="2"/>
      <c r="J39" s="3"/>
      <c r="K39" s="24" t="s">
        <v>729</v>
      </c>
      <c r="L39" s="24" t="s">
        <v>0</v>
      </c>
      <c r="M39" s="1"/>
      <c r="N39" s="1"/>
      <c r="O39" s="2"/>
      <c r="P39" s="2"/>
      <c r="Q39" s="156"/>
    </row>
    <row r="40" spans="2:17" ht="60" customHeight="1" x14ac:dyDescent="0.25">
      <c r="B40" s="100"/>
      <c r="C40" s="55"/>
      <c r="D40" s="35" t="s">
        <v>196</v>
      </c>
      <c r="E40" s="2"/>
      <c r="F40" s="35" t="s">
        <v>189</v>
      </c>
      <c r="G40" s="35" t="s">
        <v>191</v>
      </c>
      <c r="H40" s="35" t="s">
        <v>193</v>
      </c>
      <c r="I40" s="2"/>
      <c r="J40" s="3"/>
      <c r="K40" s="1"/>
      <c r="L40" s="1"/>
      <c r="M40" s="1"/>
      <c r="N40" s="1"/>
      <c r="O40" s="2"/>
      <c r="P40" s="2"/>
      <c r="Q40" s="156"/>
    </row>
    <row r="41" spans="2:17" ht="60" customHeight="1" x14ac:dyDescent="0.25">
      <c r="B41" s="100"/>
      <c r="C41" s="3"/>
      <c r="D41" s="3"/>
      <c r="E41" s="2"/>
      <c r="F41" s="2"/>
      <c r="G41" s="2"/>
      <c r="H41" s="2"/>
      <c r="I41" s="2"/>
      <c r="J41" s="3"/>
      <c r="K41" s="1"/>
      <c r="L41" s="1"/>
      <c r="M41" s="1"/>
      <c r="N41" s="1"/>
      <c r="O41" s="2"/>
      <c r="P41" s="2"/>
      <c r="Q41" s="156"/>
    </row>
    <row r="42" spans="2:17" ht="60" customHeight="1" x14ac:dyDescent="0.25">
      <c r="B42" s="446" t="s">
        <v>79</v>
      </c>
      <c r="C42" s="447"/>
      <c r="D42" s="447"/>
      <c r="E42" s="447"/>
      <c r="F42" s="447"/>
      <c r="G42" s="447"/>
      <c r="H42" s="447"/>
      <c r="I42" s="447"/>
      <c r="J42" s="447"/>
      <c r="K42" s="447"/>
      <c r="L42" s="447"/>
      <c r="M42" s="447"/>
      <c r="N42" s="447"/>
      <c r="O42" s="447"/>
      <c r="P42" s="447"/>
      <c r="Q42" s="448"/>
    </row>
    <row r="43" spans="2:17" ht="60" customHeight="1" x14ac:dyDescent="0.25">
      <c r="B43" s="100"/>
      <c r="C43" s="3"/>
      <c r="D43" s="3"/>
      <c r="E43" s="3"/>
      <c r="F43" s="3"/>
      <c r="G43" s="3"/>
      <c r="H43" s="3"/>
      <c r="I43" s="3"/>
      <c r="J43" s="3"/>
      <c r="K43" s="3"/>
      <c r="L43" s="3"/>
      <c r="M43" s="3"/>
      <c r="N43" s="3"/>
      <c r="O43" s="3"/>
      <c r="P43" s="3"/>
      <c r="Q43" s="154"/>
    </row>
    <row r="44" spans="2:17" ht="60" customHeight="1" x14ac:dyDescent="0.25">
      <c r="B44" s="100"/>
      <c r="C44" s="423" t="s">
        <v>146</v>
      </c>
      <c r="D44" s="423"/>
      <c r="E44" s="423"/>
      <c r="F44" s="423"/>
      <c r="G44" s="423"/>
      <c r="H44" s="423"/>
      <c r="I44" s="423"/>
      <c r="J44" s="4"/>
      <c r="K44" s="423" t="s">
        <v>158</v>
      </c>
      <c r="L44" s="423"/>
      <c r="M44" s="423"/>
      <c r="N44" s="423"/>
      <c r="O44" s="423"/>
      <c r="P44" s="423"/>
      <c r="Q44" s="157"/>
    </row>
    <row r="45" spans="2:17" ht="60" customHeight="1" x14ac:dyDescent="0.25">
      <c r="B45" s="100"/>
      <c r="C45" s="148" t="s">
        <v>47</v>
      </c>
      <c r="D45" s="406" t="s">
        <v>138</v>
      </c>
      <c r="E45" s="406"/>
      <c r="F45" s="406" t="s">
        <v>160</v>
      </c>
      <c r="G45" s="406"/>
      <c r="H45" s="406"/>
      <c r="I45" s="406"/>
      <c r="J45" s="4"/>
      <c r="K45" s="148" t="s">
        <v>47</v>
      </c>
      <c r="L45" s="148" t="s">
        <v>27</v>
      </c>
      <c r="M45" s="406" t="s">
        <v>624</v>
      </c>
      <c r="N45" s="406"/>
      <c r="O45" s="406"/>
      <c r="P45" s="406"/>
      <c r="Q45" s="157"/>
    </row>
    <row r="46" spans="2:17" ht="60" customHeight="1" x14ac:dyDescent="0.25">
      <c r="B46" s="100"/>
      <c r="C46" s="47" t="s">
        <v>139</v>
      </c>
      <c r="D46" s="407" t="s">
        <v>140</v>
      </c>
      <c r="E46" s="407"/>
      <c r="F46" s="407" t="s">
        <v>141</v>
      </c>
      <c r="G46" s="407"/>
      <c r="H46" s="407"/>
      <c r="I46" s="407"/>
      <c r="J46" s="4"/>
      <c r="K46" s="174" t="s">
        <v>664</v>
      </c>
      <c r="L46" s="25">
        <v>0.2</v>
      </c>
      <c r="M46" s="407" t="s">
        <v>620</v>
      </c>
      <c r="N46" s="407"/>
      <c r="O46" s="407"/>
      <c r="P46" s="407"/>
      <c r="Q46" s="157"/>
    </row>
    <row r="47" spans="2:17" ht="60" customHeight="1" x14ac:dyDescent="0.25">
      <c r="B47" s="100"/>
      <c r="C47" s="48" t="s">
        <v>142</v>
      </c>
      <c r="D47" s="407" t="s">
        <v>717</v>
      </c>
      <c r="E47" s="407"/>
      <c r="F47" s="407" t="s">
        <v>147</v>
      </c>
      <c r="G47" s="407"/>
      <c r="H47" s="407"/>
      <c r="I47" s="407"/>
      <c r="J47" s="4"/>
      <c r="K47" s="175" t="s">
        <v>663</v>
      </c>
      <c r="L47" s="25">
        <v>0.4</v>
      </c>
      <c r="M47" s="407" t="s">
        <v>621</v>
      </c>
      <c r="N47" s="407"/>
      <c r="O47" s="407"/>
      <c r="P47" s="407"/>
      <c r="Q47" s="157"/>
    </row>
    <row r="48" spans="2:17" ht="60" customHeight="1" x14ac:dyDescent="0.25">
      <c r="B48" s="100"/>
      <c r="C48" s="49" t="s">
        <v>143</v>
      </c>
      <c r="D48" s="407" t="s">
        <v>718</v>
      </c>
      <c r="E48" s="407"/>
      <c r="F48" s="407" t="s">
        <v>148</v>
      </c>
      <c r="G48" s="407"/>
      <c r="H48" s="407"/>
      <c r="I48" s="407"/>
      <c r="J48" s="4"/>
      <c r="K48" s="176" t="s">
        <v>662</v>
      </c>
      <c r="L48" s="25">
        <v>0.6</v>
      </c>
      <c r="M48" s="407" t="s">
        <v>721</v>
      </c>
      <c r="N48" s="407"/>
      <c r="O48" s="407"/>
      <c r="P48" s="407"/>
      <c r="Q48" s="157"/>
    </row>
    <row r="49" spans="2:17" ht="60" customHeight="1" x14ac:dyDescent="0.25">
      <c r="B49" s="100"/>
      <c r="C49" s="50" t="s">
        <v>144</v>
      </c>
      <c r="D49" s="407" t="s">
        <v>719</v>
      </c>
      <c r="E49" s="407"/>
      <c r="F49" s="407" t="s">
        <v>149</v>
      </c>
      <c r="G49" s="407"/>
      <c r="H49" s="407"/>
      <c r="I49" s="407"/>
      <c r="J49" s="4"/>
      <c r="K49" s="177" t="s">
        <v>661</v>
      </c>
      <c r="L49" s="25">
        <v>0.8</v>
      </c>
      <c r="M49" s="407" t="s">
        <v>622</v>
      </c>
      <c r="N49" s="407"/>
      <c r="O49" s="407"/>
      <c r="P49" s="407"/>
      <c r="Q49" s="157"/>
    </row>
    <row r="50" spans="2:17" ht="60" customHeight="1" x14ac:dyDescent="0.25">
      <c r="B50" s="100"/>
      <c r="C50" s="51" t="s">
        <v>145</v>
      </c>
      <c r="D50" s="407" t="s">
        <v>720</v>
      </c>
      <c r="E50" s="407"/>
      <c r="F50" s="407" t="s">
        <v>150</v>
      </c>
      <c r="G50" s="407"/>
      <c r="H50" s="407"/>
      <c r="I50" s="407"/>
      <c r="J50" s="4"/>
      <c r="K50" s="178" t="s">
        <v>660</v>
      </c>
      <c r="L50" s="25">
        <v>1</v>
      </c>
      <c r="M50" s="407" t="s">
        <v>623</v>
      </c>
      <c r="N50" s="407"/>
      <c r="O50" s="407"/>
      <c r="P50" s="407"/>
      <c r="Q50" s="157"/>
    </row>
    <row r="51" spans="2:17" ht="60" customHeight="1" x14ac:dyDescent="0.25">
      <c r="B51" s="100"/>
      <c r="C51" s="3"/>
      <c r="D51" s="3"/>
      <c r="E51" s="3"/>
      <c r="F51" s="3"/>
      <c r="G51" s="3"/>
      <c r="H51" s="3"/>
      <c r="I51" s="5"/>
      <c r="J51" s="4"/>
      <c r="K51" s="4"/>
      <c r="L51" s="4"/>
      <c r="M51" s="4"/>
      <c r="N51" s="4"/>
      <c r="O51" s="46"/>
      <c r="P51" s="46"/>
      <c r="Q51" s="157"/>
    </row>
    <row r="52" spans="2:17" ht="60" customHeight="1" x14ac:dyDescent="0.25">
      <c r="B52" s="100"/>
      <c r="C52" s="443" t="s">
        <v>63</v>
      </c>
      <c r="D52" s="444"/>
      <c r="E52" s="444"/>
      <c r="F52" s="444"/>
      <c r="G52" s="444"/>
      <c r="H52" s="444"/>
      <c r="I52" s="444"/>
      <c r="J52" s="444"/>
      <c r="K52" s="444"/>
      <c r="L52" s="444"/>
      <c r="M52" s="445"/>
      <c r="N52" s="4"/>
      <c r="O52" s="458" t="s">
        <v>72</v>
      </c>
      <c r="P52" s="458"/>
      <c r="Q52" s="157"/>
    </row>
    <row r="53" spans="2:17" ht="60" customHeight="1" x14ac:dyDescent="0.25">
      <c r="B53" s="100"/>
      <c r="C53" s="124" t="s">
        <v>64</v>
      </c>
      <c r="D53" s="457" t="s">
        <v>48</v>
      </c>
      <c r="E53" s="457"/>
      <c r="F53" s="457"/>
      <c r="G53" s="457"/>
      <c r="H53" s="410" t="s">
        <v>85</v>
      </c>
      <c r="I53" s="411"/>
      <c r="J53" s="411"/>
      <c r="K53" s="411"/>
      <c r="L53" s="411"/>
      <c r="M53" s="412"/>
      <c r="N53" s="4"/>
      <c r="O53" s="416" t="s">
        <v>55</v>
      </c>
      <c r="P53" s="416"/>
      <c r="Q53" s="157"/>
    </row>
    <row r="54" spans="2:17" ht="60" customHeight="1" x14ac:dyDescent="0.25">
      <c r="B54" s="100"/>
      <c r="C54" s="6" t="s">
        <v>65</v>
      </c>
      <c r="D54" s="428" t="s">
        <v>68</v>
      </c>
      <c r="E54" s="428"/>
      <c r="F54" s="428"/>
      <c r="G54" s="428"/>
      <c r="H54" s="413" t="s">
        <v>86</v>
      </c>
      <c r="I54" s="414"/>
      <c r="J54" s="414"/>
      <c r="K54" s="414"/>
      <c r="L54" s="414"/>
      <c r="M54" s="415"/>
      <c r="N54" s="4"/>
      <c r="O54" s="416" t="s">
        <v>56</v>
      </c>
      <c r="P54" s="416"/>
      <c r="Q54" s="157"/>
    </row>
    <row r="55" spans="2:17" ht="60" customHeight="1" x14ac:dyDescent="0.25">
      <c r="B55" s="100"/>
      <c r="C55" s="6" t="s">
        <v>3</v>
      </c>
      <c r="D55" s="428" t="s">
        <v>69</v>
      </c>
      <c r="E55" s="428"/>
      <c r="F55" s="428"/>
      <c r="G55" s="428"/>
      <c r="H55" s="413" t="s">
        <v>87</v>
      </c>
      <c r="I55" s="414"/>
      <c r="J55" s="414"/>
      <c r="K55" s="414"/>
      <c r="L55" s="414"/>
      <c r="M55" s="415"/>
      <c r="N55" s="4"/>
      <c r="O55" s="416" t="s">
        <v>57</v>
      </c>
      <c r="P55" s="416"/>
      <c r="Q55" s="157"/>
    </row>
    <row r="56" spans="2:17" ht="60" customHeight="1" x14ac:dyDescent="0.25">
      <c r="B56" s="100"/>
      <c r="C56" s="6" t="s">
        <v>66</v>
      </c>
      <c r="D56" s="428" t="s">
        <v>70</v>
      </c>
      <c r="E56" s="428"/>
      <c r="F56" s="428"/>
      <c r="G56" s="428"/>
      <c r="H56" s="413" t="s">
        <v>152</v>
      </c>
      <c r="I56" s="414"/>
      <c r="J56" s="414"/>
      <c r="K56" s="414"/>
      <c r="L56" s="414"/>
      <c r="M56" s="415"/>
      <c r="N56" s="4"/>
      <c r="O56" s="46"/>
      <c r="P56" s="46"/>
      <c r="Q56" s="157"/>
    </row>
    <row r="57" spans="2:17" ht="60" customHeight="1" x14ac:dyDescent="0.25">
      <c r="B57" s="100"/>
      <c r="C57" s="6" t="s">
        <v>67</v>
      </c>
      <c r="D57" s="428" t="s">
        <v>71</v>
      </c>
      <c r="E57" s="428"/>
      <c r="F57" s="428"/>
      <c r="G57" s="428"/>
      <c r="H57" s="413" t="s">
        <v>153</v>
      </c>
      <c r="I57" s="414"/>
      <c r="J57" s="414"/>
      <c r="K57" s="414"/>
      <c r="L57" s="414"/>
      <c r="M57" s="415"/>
      <c r="N57" s="4"/>
      <c r="O57" s="46"/>
      <c r="P57" s="46"/>
      <c r="Q57" s="157"/>
    </row>
    <row r="58" spans="2:17" ht="17.25" customHeight="1" x14ac:dyDescent="0.25">
      <c r="B58" s="100"/>
      <c r="C58" s="3"/>
      <c r="D58" s="3"/>
      <c r="E58" s="3"/>
      <c r="F58" s="3"/>
      <c r="G58" s="3"/>
      <c r="H58" s="3"/>
      <c r="I58" s="5"/>
      <c r="J58" s="4"/>
      <c r="K58" s="4"/>
      <c r="L58" s="4"/>
      <c r="M58" s="4"/>
      <c r="N58" s="4"/>
      <c r="O58" s="46"/>
      <c r="P58" s="46"/>
      <c r="Q58" s="157"/>
    </row>
    <row r="59" spans="2:17" ht="17.25" customHeight="1" x14ac:dyDescent="0.25">
      <c r="B59" s="101"/>
      <c r="C59" s="158"/>
      <c r="D59" s="158"/>
      <c r="E59" s="158"/>
      <c r="F59" s="158"/>
      <c r="G59" s="158"/>
      <c r="H59" s="158"/>
      <c r="I59" s="159"/>
      <c r="J59" s="160"/>
      <c r="K59" s="160"/>
      <c r="L59" s="160"/>
      <c r="M59" s="160"/>
      <c r="N59" s="160"/>
      <c r="O59" s="161"/>
      <c r="P59" s="161"/>
      <c r="Q59" s="162"/>
    </row>
  </sheetData>
  <sheetProtection selectLockedCells="1" autoFilter="0" pivotTables="0" selectUnlockedCells="1"/>
  <mergeCells count="143">
    <mergeCell ref="O55:P55"/>
    <mergeCell ref="F30:I30"/>
    <mergeCell ref="D22:I22"/>
    <mergeCell ref="D55:G55"/>
    <mergeCell ref="M30:N30"/>
    <mergeCell ref="M31:N31"/>
    <mergeCell ref="C44:I44"/>
    <mergeCell ref="F45:I45"/>
    <mergeCell ref="F46:I46"/>
    <mergeCell ref="F47:I47"/>
    <mergeCell ref="F48:I48"/>
    <mergeCell ref="F49:I49"/>
    <mergeCell ref="F50:I50"/>
    <mergeCell ref="K27:L27"/>
    <mergeCell ref="K26:L26"/>
    <mergeCell ref="K25:L25"/>
    <mergeCell ref="M48:P48"/>
    <mergeCell ref="O28:P28"/>
    <mergeCell ref="O29:P29"/>
    <mergeCell ref="D53:G53"/>
    <mergeCell ref="D54:G54"/>
    <mergeCell ref="O53:P53"/>
    <mergeCell ref="O54:P54"/>
    <mergeCell ref="O52:P52"/>
    <mergeCell ref="C52:M52"/>
    <mergeCell ref="K24:L24"/>
    <mergeCell ref="O13:P13"/>
    <mergeCell ref="O14:P14"/>
    <mergeCell ref="O15:P15"/>
    <mergeCell ref="O16:P16"/>
    <mergeCell ref="K17:L17"/>
    <mergeCell ref="K18:L18"/>
    <mergeCell ref="K23:L23"/>
    <mergeCell ref="K22:L22"/>
    <mergeCell ref="K32:L32"/>
    <mergeCell ref="K33:L33"/>
    <mergeCell ref="K34:L34"/>
    <mergeCell ref="K28:L28"/>
    <mergeCell ref="K29:L29"/>
    <mergeCell ref="K30:L30"/>
    <mergeCell ref="K13:L13"/>
    <mergeCell ref="O33:P33"/>
    <mergeCell ref="O32:P32"/>
    <mergeCell ref="O25:P25"/>
    <mergeCell ref="O26:P26"/>
    <mergeCell ref="O27:P27"/>
    <mergeCell ref="M13:N13"/>
    <mergeCell ref="M14:N14"/>
    <mergeCell ref="D48:E48"/>
    <mergeCell ref="D49:E49"/>
    <mergeCell ref="D50:E50"/>
    <mergeCell ref="C10:C14"/>
    <mergeCell ref="E16:I16"/>
    <mergeCell ref="B42:Q42"/>
    <mergeCell ref="F37:H37"/>
    <mergeCell ref="D27:I27"/>
    <mergeCell ref="K11:L11"/>
    <mergeCell ref="K10:L10"/>
    <mergeCell ref="M15:N15"/>
    <mergeCell ref="M16:N16"/>
    <mergeCell ref="M17:N17"/>
    <mergeCell ref="O17:P17"/>
    <mergeCell ref="M29:N29"/>
    <mergeCell ref="O18:P18"/>
    <mergeCell ref="O19:P19"/>
    <mergeCell ref="O20:P20"/>
    <mergeCell ref="O21:P21"/>
    <mergeCell ref="K31:L31"/>
    <mergeCell ref="O23:P23"/>
    <mergeCell ref="O24:P24"/>
    <mergeCell ref="M24:N24"/>
    <mergeCell ref="O34:P34"/>
    <mergeCell ref="D20:I20"/>
    <mergeCell ref="C36:D36"/>
    <mergeCell ref="F3:M3"/>
    <mergeCell ref="F4:M4"/>
    <mergeCell ref="F5:M5"/>
    <mergeCell ref="K12:L12"/>
    <mergeCell ref="N5:O5"/>
    <mergeCell ref="B7:Q7"/>
    <mergeCell ref="B3:C5"/>
    <mergeCell ref="K9:L9"/>
    <mergeCell ref="M9:N9"/>
    <mergeCell ref="M25:N25"/>
    <mergeCell ref="M26:N26"/>
    <mergeCell ref="M22:N22"/>
    <mergeCell ref="D24:I24"/>
    <mergeCell ref="D25:I25"/>
    <mergeCell ref="K14:L14"/>
    <mergeCell ref="K15:L15"/>
    <mergeCell ref="K16:L16"/>
    <mergeCell ref="P3:Q3"/>
    <mergeCell ref="D3:E3"/>
    <mergeCell ref="N3:O3"/>
    <mergeCell ref="D4:E4"/>
    <mergeCell ref="H56:M56"/>
    <mergeCell ref="H57:M57"/>
    <mergeCell ref="P4:Q4"/>
    <mergeCell ref="P5:Q5"/>
    <mergeCell ref="D45:E45"/>
    <mergeCell ref="D46:E46"/>
    <mergeCell ref="D47:E47"/>
    <mergeCell ref="O22:P22"/>
    <mergeCell ref="M12:N12"/>
    <mergeCell ref="M11:N11"/>
    <mergeCell ref="M10:N10"/>
    <mergeCell ref="O9:P9"/>
    <mergeCell ref="O10:P10"/>
    <mergeCell ref="O11:P11"/>
    <mergeCell ref="O12:P12"/>
    <mergeCell ref="M34:N34"/>
    <mergeCell ref="C9:I9"/>
    <mergeCell ref="K44:P44"/>
    <mergeCell ref="D56:G56"/>
    <mergeCell ref="D57:G57"/>
    <mergeCell ref="C18:I18"/>
    <mergeCell ref="D19:I19"/>
    <mergeCell ref="K19:L19"/>
    <mergeCell ref="D21:I21"/>
    <mergeCell ref="M45:P45"/>
    <mergeCell ref="M46:P46"/>
    <mergeCell ref="M47:P47"/>
    <mergeCell ref="N4:O4"/>
    <mergeCell ref="D5:E5"/>
    <mergeCell ref="B6:Q6"/>
    <mergeCell ref="H53:M53"/>
    <mergeCell ref="H54:M54"/>
    <mergeCell ref="H55:M55"/>
    <mergeCell ref="M32:N32"/>
    <mergeCell ref="K20:L20"/>
    <mergeCell ref="K21:L21"/>
    <mergeCell ref="M18:N18"/>
    <mergeCell ref="M19:N19"/>
    <mergeCell ref="M20:N20"/>
    <mergeCell ref="M21:N21"/>
    <mergeCell ref="M28:N28"/>
    <mergeCell ref="M23:N23"/>
    <mergeCell ref="M49:P49"/>
    <mergeCell ref="M50:P50"/>
    <mergeCell ref="M33:N33"/>
    <mergeCell ref="O30:P30"/>
    <mergeCell ref="O31:P31"/>
    <mergeCell ref="M27:N27"/>
  </mergeCells>
  <pageMargins left="0.7" right="0.7" top="0.75" bottom="0.75" header="0.3" footer="0.3"/>
  <pageSetup paperSize="14" scale="1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20"/>
  <sheetViews>
    <sheetView topLeftCell="C15" workbookViewId="0">
      <selection activeCell="I16" sqref="I16"/>
    </sheetView>
  </sheetViews>
  <sheetFormatPr baseColWidth="10" defaultRowHeight="15" x14ac:dyDescent="0.25"/>
  <cols>
    <col min="1" max="1" width="55.85546875" bestFit="1" customWidth="1"/>
    <col min="2" max="2" width="43.28515625" bestFit="1" customWidth="1"/>
    <col min="3" max="3" width="11.85546875" bestFit="1" customWidth="1"/>
    <col min="4" max="4" width="9.140625" bestFit="1" customWidth="1"/>
    <col min="5" max="5" width="10.85546875" bestFit="1" customWidth="1"/>
    <col min="6" max="6" width="25.42578125" bestFit="1" customWidth="1"/>
    <col min="7" max="7" width="8.85546875" customWidth="1"/>
    <col min="8" max="8" width="9.42578125" customWidth="1"/>
    <col min="9" max="9" width="43.85546875" customWidth="1"/>
    <col min="10" max="10" width="28.85546875" bestFit="1" customWidth="1"/>
    <col min="11" max="11" width="23.42578125" bestFit="1" customWidth="1"/>
    <col min="12" max="12" width="47.140625" bestFit="1" customWidth="1"/>
    <col min="13" max="13" width="17.140625" bestFit="1" customWidth="1"/>
    <col min="14" max="14" width="20.28515625" bestFit="1" customWidth="1"/>
    <col min="15" max="15" width="44" bestFit="1" customWidth="1"/>
    <col min="16" max="16" width="56.85546875" bestFit="1" customWidth="1"/>
    <col min="17" max="17" width="66.28515625" bestFit="1" customWidth="1"/>
    <col min="18" max="18" width="58" bestFit="1" customWidth="1"/>
    <col min="19" max="19" width="40.28515625" bestFit="1" customWidth="1"/>
    <col min="20" max="20" width="54" bestFit="1" customWidth="1"/>
    <col min="21" max="21" width="35.140625" bestFit="1" customWidth="1"/>
    <col min="22" max="22" width="12.7109375" bestFit="1" customWidth="1"/>
    <col min="23" max="23" width="23.42578125" bestFit="1" customWidth="1"/>
    <col min="24" max="24" width="17.140625" bestFit="1" customWidth="1"/>
    <col min="25" max="25" width="56.85546875" bestFit="1" customWidth="1"/>
    <col min="26" max="26" width="16.85546875" bestFit="1" customWidth="1"/>
    <col min="27" max="27" width="49.140625" bestFit="1" customWidth="1"/>
    <col min="28" max="28" width="38.42578125" bestFit="1" customWidth="1"/>
    <col min="29" max="29" width="28.85546875" bestFit="1" customWidth="1"/>
    <col min="30" max="30" width="44" bestFit="1" customWidth="1"/>
    <col min="31" max="31" width="14" bestFit="1" customWidth="1"/>
    <col min="32" max="32" width="49.140625" bestFit="1" customWidth="1"/>
    <col min="33" max="33" width="54" bestFit="1" customWidth="1"/>
    <col min="34" max="34" width="15.7109375" bestFit="1" customWidth="1"/>
    <col min="35" max="35" width="30.5703125" bestFit="1" customWidth="1"/>
    <col min="36" max="36" width="64.7109375" bestFit="1" customWidth="1"/>
    <col min="37" max="37" width="41.28515625" bestFit="1" customWidth="1"/>
    <col min="38" max="38" width="49.140625" bestFit="1" customWidth="1"/>
    <col min="39" max="39" width="48.28515625" bestFit="1" customWidth="1"/>
    <col min="40" max="40" width="23.42578125" bestFit="1" customWidth="1"/>
    <col min="41" max="41" width="47.140625" bestFit="1" customWidth="1"/>
    <col min="42" max="42" width="17.140625" bestFit="1" customWidth="1"/>
    <col min="43" max="43" width="56.85546875" bestFit="1" customWidth="1"/>
    <col min="44" max="44" width="66.28515625" bestFit="1" customWidth="1"/>
    <col min="45" max="45" width="58" bestFit="1" customWidth="1"/>
    <col min="46" max="46" width="40.28515625" bestFit="1" customWidth="1"/>
    <col min="47" max="47" width="54" bestFit="1" customWidth="1"/>
    <col min="48" max="48" width="30.42578125" bestFit="1" customWidth="1"/>
    <col min="49" max="49" width="30.5703125" bestFit="1" customWidth="1"/>
    <col min="50" max="50" width="27.140625" bestFit="1" customWidth="1"/>
    <col min="51" max="51" width="12.5703125" bestFit="1" customWidth="1"/>
    <col min="52" max="55" width="6.140625" bestFit="1" customWidth="1"/>
    <col min="56" max="57" width="5.140625" bestFit="1" customWidth="1"/>
    <col min="58" max="77" width="6.140625" bestFit="1" customWidth="1"/>
    <col min="78" max="79" width="5.140625" bestFit="1" customWidth="1"/>
    <col min="80" max="102" width="6.140625" bestFit="1" customWidth="1"/>
    <col min="103" max="104" width="5.140625" bestFit="1" customWidth="1"/>
    <col min="105" max="129" width="6.140625" bestFit="1" customWidth="1"/>
    <col min="130" max="132" width="5.140625" bestFit="1" customWidth="1"/>
    <col min="133" max="153" width="6.140625" bestFit="1" customWidth="1"/>
    <col min="154" max="155" width="5.140625" bestFit="1" customWidth="1"/>
    <col min="156" max="166" width="6.140625" bestFit="1" customWidth="1"/>
    <col min="167" max="171" width="5.140625" bestFit="1" customWidth="1"/>
    <col min="172" max="172" width="11" bestFit="1" customWidth="1"/>
    <col min="173" max="173" width="12.5703125" bestFit="1" customWidth="1"/>
  </cols>
  <sheetData>
    <row r="1" spans="1:9" x14ac:dyDescent="0.25">
      <c r="A1" s="229" t="s">
        <v>2317</v>
      </c>
      <c r="B1" t="s">
        <v>2278</v>
      </c>
    </row>
    <row r="3" spans="1:9" x14ac:dyDescent="0.25">
      <c r="A3" s="229" t="s">
        <v>497</v>
      </c>
      <c r="B3" t="s">
        <v>2473</v>
      </c>
    </row>
    <row r="4" spans="1:9" x14ac:dyDescent="0.25">
      <c r="A4" s="250" t="s">
        <v>823</v>
      </c>
      <c r="B4">
        <v>4</v>
      </c>
    </row>
    <row r="5" spans="1:9" x14ac:dyDescent="0.25">
      <c r="A5" s="251" t="s">
        <v>1300</v>
      </c>
      <c r="B5">
        <v>1</v>
      </c>
    </row>
    <row r="6" spans="1:9" x14ac:dyDescent="0.25">
      <c r="A6" s="251" t="s">
        <v>1303</v>
      </c>
      <c r="B6">
        <v>1</v>
      </c>
    </row>
    <row r="7" spans="1:9" x14ac:dyDescent="0.25">
      <c r="A7" s="251" t="s">
        <v>1305</v>
      </c>
      <c r="B7">
        <v>1</v>
      </c>
    </row>
    <row r="8" spans="1:9" x14ac:dyDescent="0.25">
      <c r="A8" s="251" t="s">
        <v>1306</v>
      </c>
      <c r="B8">
        <v>1</v>
      </c>
    </row>
    <row r="9" spans="1:9" x14ac:dyDescent="0.25">
      <c r="A9" s="250" t="s">
        <v>898</v>
      </c>
      <c r="B9">
        <v>1</v>
      </c>
    </row>
    <row r="10" spans="1:9" x14ac:dyDescent="0.25">
      <c r="A10" s="251" t="s">
        <v>1317</v>
      </c>
      <c r="B10">
        <v>1</v>
      </c>
    </row>
    <row r="11" spans="1:9" x14ac:dyDescent="0.25">
      <c r="A11" s="250" t="s">
        <v>499</v>
      </c>
      <c r="B11">
        <v>5</v>
      </c>
    </row>
    <row r="15" spans="1:9" ht="30" x14ac:dyDescent="0.25">
      <c r="F15" s="392" t="s">
        <v>2474</v>
      </c>
      <c r="G15" s="392" t="s">
        <v>5</v>
      </c>
      <c r="H15" s="392" t="s">
        <v>2475</v>
      </c>
      <c r="I15" s="392" t="s">
        <v>2476</v>
      </c>
    </row>
    <row r="16" spans="1:9" ht="81.75" customHeight="1" x14ac:dyDescent="0.25">
      <c r="F16" s="401" t="s">
        <v>778</v>
      </c>
      <c r="G16" s="404" t="s">
        <v>1459</v>
      </c>
      <c r="H16" s="401" t="s">
        <v>1294</v>
      </c>
      <c r="I16" s="402" t="s">
        <v>2360</v>
      </c>
    </row>
    <row r="17" spans="6:9" ht="94.5" customHeight="1" x14ac:dyDescent="0.25">
      <c r="F17" s="401" t="s">
        <v>823</v>
      </c>
      <c r="G17" s="404" t="s">
        <v>1463</v>
      </c>
      <c r="H17" s="401" t="s">
        <v>1303</v>
      </c>
      <c r="I17" s="402" t="s">
        <v>2387</v>
      </c>
    </row>
    <row r="18" spans="6:9" ht="96.75" customHeight="1" x14ac:dyDescent="0.25">
      <c r="F18" s="401" t="s">
        <v>898</v>
      </c>
      <c r="G18" s="404" t="s">
        <v>1473</v>
      </c>
      <c r="H18" s="401" t="s">
        <v>1326</v>
      </c>
      <c r="I18" s="402" t="s">
        <v>2390</v>
      </c>
    </row>
    <row r="19" spans="6:9" ht="14.25" customHeight="1" x14ac:dyDescent="0.25">
      <c r="G19" s="403"/>
    </row>
    <row r="20" spans="6:9" ht="14.25" customHeight="1" x14ac:dyDescent="0.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AR620"/>
  <sheetViews>
    <sheetView tabSelected="1" topLeftCell="AD3" zoomScale="70" zoomScaleNormal="70" workbookViewId="0">
      <selection activeCell="AL6" sqref="AL6:AP179"/>
    </sheetView>
  </sheetViews>
  <sheetFormatPr baseColWidth="10" defaultColWidth="11.42578125" defaultRowHeight="15" x14ac:dyDescent="0.25"/>
  <cols>
    <col min="1" max="1" width="2.140625" style="26" customWidth="1"/>
    <col min="2" max="2" width="22.28515625" style="133" customWidth="1"/>
    <col min="3" max="3" width="18.5703125" style="133" customWidth="1"/>
    <col min="4" max="4" width="14.28515625" style="26" customWidth="1"/>
    <col min="5" max="5" width="20" style="26" customWidth="1"/>
    <col min="6" max="6" width="30.5703125" style="26" customWidth="1"/>
    <col min="7" max="7" width="60.5703125" style="213" customWidth="1"/>
    <col min="8" max="8" width="16.42578125" style="26" customWidth="1"/>
    <col min="9" max="9" width="30.5703125" style="26" customWidth="1"/>
    <col min="10" max="10" width="60.5703125" style="26" customWidth="1"/>
    <col min="11" max="17" width="30.5703125" style="26" customWidth="1"/>
    <col min="18" max="18" width="30.5703125" style="134" customWidth="1"/>
    <col min="19" max="19" width="30.5703125" style="26" customWidth="1"/>
    <col min="20" max="20" width="30.5703125" style="134" customWidth="1"/>
    <col min="21" max="24" width="30.5703125" style="26" customWidth="1"/>
    <col min="25" max="25" width="19.42578125" style="26" customWidth="1"/>
    <col min="26" max="26" width="19.5703125" style="26" customWidth="1"/>
    <col min="27" max="27" width="26.140625" style="26" customWidth="1"/>
    <col min="28" max="28" width="24.42578125" style="26" customWidth="1"/>
    <col min="29" max="29" width="28.42578125" style="26" customWidth="1"/>
    <col min="30" max="30" width="25.140625" style="26" customWidth="1"/>
    <col min="31" max="31" width="21.28515625" style="26" customWidth="1"/>
    <col min="32" max="33" width="30.5703125" style="26" customWidth="1"/>
    <col min="34" max="34" width="28.28515625" style="26" customWidth="1"/>
    <col min="35" max="35" width="24.28515625" style="368" customWidth="1"/>
    <col min="36" max="36" width="27.28515625" style="368" customWidth="1"/>
    <col min="37" max="37" width="28.7109375" style="368" customWidth="1"/>
    <col min="38" max="38" width="13" style="26" customWidth="1"/>
    <col min="39" max="40" width="33.28515625" style="368" hidden="1" customWidth="1"/>
    <col min="41" max="41" width="28.42578125" style="368" customWidth="1"/>
    <col min="42" max="42" width="12.7109375" style="26" customWidth="1"/>
    <col min="43" max="43" width="26" style="26" customWidth="1"/>
    <col min="44" max="44" width="50" style="26" customWidth="1"/>
    <col min="45" max="16384" width="11.42578125" style="26"/>
  </cols>
  <sheetData>
    <row r="1" spans="2:44" s="29" customFormat="1" ht="30" customHeight="1" x14ac:dyDescent="0.25">
      <c r="B1" s="446" t="s">
        <v>666</v>
      </c>
      <c r="C1" s="447"/>
      <c r="D1" s="447"/>
      <c r="E1" s="447"/>
      <c r="F1" s="447"/>
      <c r="G1" s="447"/>
      <c r="H1" s="447"/>
      <c r="I1" s="447"/>
      <c r="J1" s="447"/>
      <c r="K1" s="447"/>
      <c r="L1" s="447"/>
      <c r="M1" s="447"/>
      <c r="N1" s="447"/>
      <c r="O1" s="447"/>
      <c r="P1" s="447"/>
      <c r="Q1" s="447"/>
      <c r="R1" s="447"/>
      <c r="S1" s="447"/>
      <c r="T1" s="447"/>
      <c r="U1" s="447"/>
      <c r="V1" s="447"/>
      <c r="W1" s="448"/>
      <c r="X1" s="338"/>
      <c r="Y1" s="338"/>
      <c r="Z1" s="338"/>
      <c r="AA1" s="338"/>
      <c r="AB1" s="338"/>
      <c r="AC1" s="338"/>
      <c r="AD1" s="338"/>
      <c r="AE1" s="338"/>
      <c r="AF1" s="338"/>
      <c r="AG1" s="338"/>
      <c r="AH1" s="183"/>
      <c r="AI1" s="366"/>
      <c r="AJ1" s="366"/>
      <c r="AK1" s="366"/>
      <c r="AM1" s="366"/>
      <c r="AN1" s="366"/>
      <c r="AO1" s="366"/>
    </row>
    <row r="2" spans="2:44" s="29" customFormat="1" ht="30" customHeight="1" x14ac:dyDescent="0.25">
      <c r="B2" s="544" t="s">
        <v>668</v>
      </c>
      <c r="C2" s="545"/>
      <c r="D2" s="545"/>
      <c r="E2" s="545"/>
      <c r="F2" s="545"/>
      <c r="G2" s="545"/>
      <c r="H2" s="545"/>
      <c r="I2" s="545"/>
      <c r="J2" s="545"/>
      <c r="K2" s="545"/>
      <c r="L2" s="545"/>
      <c r="M2" s="545"/>
      <c r="N2" s="545"/>
      <c r="O2" s="545"/>
      <c r="P2" s="545"/>
      <c r="Q2" s="545"/>
      <c r="R2" s="545"/>
      <c r="S2" s="545"/>
      <c r="T2" s="545"/>
      <c r="U2" s="545"/>
      <c r="V2" s="545"/>
      <c r="W2" s="546"/>
      <c r="X2" s="339"/>
      <c r="Y2" s="339"/>
      <c r="Z2" s="339"/>
      <c r="AA2" s="339"/>
      <c r="AB2" s="339"/>
      <c r="AC2" s="339"/>
      <c r="AD2" s="339"/>
      <c r="AE2" s="339"/>
      <c r="AF2" s="339"/>
      <c r="AG2" s="339"/>
      <c r="AH2" s="183"/>
      <c r="AI2" s="366"/>
      <c r="AJ2" s="366"/>
      <c r="AK2" s="366"/>
      <c r="AM2" s="366"/>
      <c r="AN2" s="366"/>
      <c r="AO2" s="366"/>
    </row>
    <row r="3" spans="2:44" s="29" customFormat="1" ht="27.75" customHeight="1" x14ac:dyDescent="0.25">
      <c r="B3" s="547" t="s">
        <v>173</v>
      </c>
      <c r="C3" s="548"/>
      <c r="D3" s="548"/>
      <c r="E3" s="548"/>
      <c r="F3" s="548"/>
      <c r="G3" s="548"/>
      <c r="H3" s="548"/>
      <c r="I3" s="548"/>
      <c r="J3" s="548"/>
      <c r="K3" s="548"/>
      <c r="L3" s="548"/>
      <c r="M3" s="548"/>
      <c r="N3" s="548"/>
      <c r="O3" s="548"/>
      <c r="P3" s="548"/>
      <c r="Q3" s="548"/>
      <c r="R3" s="548"/>
      <c r="S3" s="548"/>
      <c r="T3" s="548"/>
      <c r="U3" s="548"/>
      <c r="V3" s="548"/>
      <c r="W3" s="549"/>
      <c r="X3" s="538" t="s">
        <v>2274</v>
      </c>
      <c r="Y3" s="539"/>
      <c r="Z3" s="539"/>
      <c r="AA3" s="539"/>
      <c r="AB3" s="539"/>
      <c r="AC3" s="539"/>
      <c r="AD3" s="539"/>
      <c r="AE3" s="539"/>
      <c r="AF3" s="539"/>
      <c r="AG3" s="539"/>
      <c r="AH3" s="539"/>
      <c r="AI3" s="539"/>
      <c r="AJ3" s="539"/>
      <c r="AK3" s="539"/>
      <c r="AL3" s="539"/>
      <c r="AM3" s="539"/>
      <c r="AN3" s="539"/>
      <c r="AO3" s="539"/>
      <c r="AP3" s="539"/>
      <c r="AQ3" s="539"/>
    </row>
    <row r="4" spans="2:44" s="29" customFormat="1" ht="79.5" customHeight="1" thickBot="1" x14ac:dyDescent="0.3">
      <c r="H4" s="498" t="s">
        <v>1725</v>
      </c>
      <c r="I4" s="499"/>
      <c r="J4" s="500"/>
      <c r="K4" s="495" t="s">
        <v>1726</v>
      </c>
      <c r="L4" s="496"/>
      <c r="M4" s="496"/>
      <c r="N4" s="496"/>
      <c r="O4" s="496"/>
      <c r="P4" s="496"/>
      <c r="Q4" s="496"/>
      <c r="R4" s="495" t="s">
        <v>685</v>
      </c>
      <c r="S4" s="496"/>
      <c r="T4" s="496"/>
      <c r="U4" s="496"/>
      <c r="V4" s="496"/>
      <c r="W4" s="507"/>
      <c r="X4" s="540" t="s">
        <v>2289</v>
      </c>
      <c r="Y4" s="541"/>
      <c r="Z4" s="542" t="s">
        <v>2290</v>
      </c>
      <c r="AA4" s="542"/>
      <c r="AB4" s="542"/>
      <c r="AC4" s="542"/>
      <c r="AD4" s="542"/>
      <c r="AE4" s="543"/>
      <c r="AF4" s="333" t="s">
        <v>176</v>
      </c>
      <c r="AG4" s="333" t="s">
        <v>177</v>
      </c>
      <c r="AH4" s="333" t="s">
        <v>178</v>
      </c>
      <c r="AI4" s="369" t="s">
        <v>1747</v>
      </c>
      <c r="AJ4" s="369" t="s">
        <v>1756</v>
      </c>
    </row>
    <row r="5" spans="2:44" s="29" customFormat="1" ht="110.25" customHeight="1" x14ac:dyDescent="0.25">
      <c r="B5" s="388" t="s">
        <v>34</v>
      </c>
      <c r="C5" s="389" t="s">
        <v>672</v>
      </c>
      <c r="D5" s="390" t="s">
        <v>137</v>
      </c>
      <c r="E5" s="390" t="s">
        <v>596</v>
      </c>
      <c r="F5" s="387" t="s">
        <v>155</v>
      </c>
      <c r="G5" s="391" t="s">
        <v>669</v>
      </c>
      <c r="H5" s="124" t="s">
        <v>433</v>
      </c>
      <c r="I5" s="124" t="s">
        <v>726</v>
      </c>
      <c r="J5" s="124" t="s">
        <v>625</v>
      </c>
      <c r="K5" s="124" t="s">
        <v>675</v>
      </c>
      <c r="L5" s="127" t="s">
        <v>676</v>
      </c>
      <c r="M5" s="127" t="s">
        <v>677</v>
      </c>
      <c r="N5" s="124" t="s">
        <v>678</v>
      </c>
      <c r="O5" s="124" t="s">
        <v>679</v>
      </c>
      <c r="P5" s="131" t="s">
        <v>680</v>
      </c>
      <c r="Q5" s="124" t="s">
        <v>681</v>
      </c>
      <c r="R5" s="132" t="s">
        <v>682</v>
      </c>
      <c r="S5" s="124" t="s">
        <v>164</v>
      </c>
      <c r="T5" s="132" t="s">
        <v>683</v>
      </c>
      <c r="U5" s="124" t="s">
        <v>165</v>
      </c>
      <c r="V5" s="124" t="s">
        <v>684</v>
      </c>
      <c r="W5" s="124" t="s">
        <v>491</v>
      </c>
      <c r="X5" s="335" t="s">
        <v>2291</v>
      </c>
      <c r="Y5" s="335" t="s">
        <v>2292</v>
      </c>
      <c r="Z5" s="336" t="s">
        <v>2293</v>
      </c>
      <c r="AA5" s="336" t="s">
        <v>2294</v>
      </c>
      <c r="AB5" s="336" t="s">
        <v>2295</v>
      </c>
      <c r="AC5" s="336" t="s">
        <v>2296</v>
      </c>
      <c r="AD5" s="336" t="s">
        <v>2297</v>
      </c>
      <c r="AE5" s="337" t="s">
        <v>2298</v>
      </c>
      <c r="AF5" s="334" t="s">
        <v>2299</v>
      </c>
      <c r="AG5" s="334" t="s">
        <v>2300</v>
      </c>
      <c r="AH5" s="334" t="s">
        <v>2301</v>
      </c>
      <c r="AI5" s="369" t="s">
        <v>2302</v>
      </c>
      <c r="AJ5" s="369" t="s">
        <v>2303</v>
      </c>
      <c r="AK5" s="396" t="s">
        <v>2304</v>
      </c>
      <c r="AL5" s="400" t="s">
        <v>2316</v>
      </c>
      <c r="AM5" s="397" t="s">
        <v>2305</v>
      </c>
      <c r="AN5" s="397" t="s">
        <v>2306</v>
      </c>
      <c r="AO5" s="397" t="s">
        <v>2307</v>
      </c>
      <c r="AP5" s="398" t="s">
        <v>2317</v>
      </c>
      <c r="AQ5" s="399" t="s">
        <v>2280</v>
      </c>
      <c r="AR5" s="395" t="s">
        <v>2414</v>
      </c>
    </row>
    <row r="6" spans="2:44" ht="150" customHeight="1" x14ac:dyDescent="0.25">
      <c r="B6" s="186" t="str">
        <f>+'4 - Valor del Riesgo Inherente'!B10</f>
        <v>DIRECCIONAMIENTO ESTRATÉGICO</v>
      </c>
      <c r="C6" s="89" t="str">
        <f>+'4 - Valor del Riesgo Inherente'!C10</f>
        <v>OFICINA DE PLANEACIÓN</v>
      </c>
      <c r="D6" s="18" t="str">
        <f>+'4 - Valor del Riesgo Inherente'!D10</f>
        <v>R 1</v>
      </c>
      <c r="E6" s="186" t="str">
        <f>+'4 - Valor del Riesgo Inherente'!E10</f>
        <v>Aprobar planes no pertinentes a la entidad</v>
      </c>
      <c r="F6" s="186" t="str">
        <f>+'4 - Valor del Riesgo Inherente'!F10</f>
        <v>Afectación Económica o presupuestal</v>
      </c>
      <c r="G6" s="212" t="str">
        <f>+'4 - Valor del Riesgo Inherente'!G10</f>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v>
      </c>
      <c r="H6" s="188" t="s">
        <v>1289</v>
      </c>
      <c r="I6" s="376" t="s">
        <v>1285</v>
      </c>
      <c r="J6" s="376" t="s">
        <v>794</v>
      </c>
      <c r="K6" s="197" t="s">
        <v>176</v>
      </c>
      <c r="L6" s="89" t="str">
        <f t="shared" ref="L6:L37" si="0">IF(OR(K6="Correctivo",K6="Detectivo"),"Impacto",IF(K6="Preventivo","Probabilidad",""))</f>
        <v>Probabilidad</v>
      </c>
      <c r="M6" s="197" t="s">
        <v>181</v>
      </c>
      <c r="N6" s="89" t="str">
        <f t="shared" ref="N6:N37" si="1">IF(AND(K6="Preventivo",M6="Automático"),"50%",IF(AND(K6="Preventivo",M6="Manual"),"40%",IF(AND(K6="Detectivo",M6="Automático"),"40%",IF(AND(K6="Detectivo",M6="Manual"),"30%",IF(AND(K6="Correctivo",M6="Automático"),"35%",IF(AND(K6="Correctivo",M6="Manual"),"25%",""))))))</f>
        <v>40%</v>
      </c>
      <c r="O6" s="197" t="s">
        <v>188</v>
      </c>
      <c r="P6" s="197" t="s">
        <v>190</v>
      </c>
      <c r="Q6" s="197" t="s">
        <v>804</v>
      </c>
      <c r="R6" s="187">
        <f>+IFERROR(IF(L6="Probabilidad",('4 - Valor del Riesgo Inherente'!J10-(+'4 - Valor del Riesgo Inherente'!J10*N6)),IF(L6="Impacto",'4 - Valor del Riesgo Inherente'!J10,"")),"")</f>
        <v>0.12</v>
      </c>
      <c r="S6" s="172" t="str">
        <f>IFERROR(IF(R6="","",IF(R6&lt;=0.2,"Muy Baja",IF(R6&lt;=0.4,"Baja",IF(R6&lt;=0.6,"Media",IF(R6&lt;=0.8,"Alta","Muy Alta"))))),"")</f>
        <v>Muy Baja</v>
      </c>
      <c r="T6" s="187">
        <f>+IFERROR(IF(L6="Impacto",('4 - Valor del Riesgo Inherente'!M10-(+'4 - Valor del Riesgo Inherente'!M10*N6)),IF(L6="Probabilidad",'4 - Valor del Riesgo Inherente'!M10,"")),"")</f>
        <v>1</v>
      </c>
      <c r="U6" s="172" t="str">
        <f>IFERROR(IF(T6="","",IF(T6&lt;=0.2,"Leve",IF(T6&lt;=0.4,"Menor",IF(T6&lt;=0.6,"Moderado",IF(T6&lt;=0.8,"Mayor","Catastrófico"))))),"")</f>
        <v>Catastrófico</v>
      </c>
      <c r="V6" s="172" t="str">
        <f>IF(OR(AND(S6="Muy Baja",U6="Leve"),AND(S6="Muy Baja",U6="Menor"),AND(S6="Baja",U6="Leve")),"Bajo",IF(OR(AND(S6="Muy baja",U6="Moderado"),AND(S6="Baja",U6="Menor"),AND(S6="Baja",U6="Moderado"),AND(S6="Media",U6="Leve"),AND(S6="Media",U6="Menor"),AND(S6="Media",U6="Moderado"),AND(S6="Alta",U6="Leve"),AND(S6="Alta",U6="Menor")),"Moderado",IF(OR(AND(S6="Muy Baja",U6="Mayor"),AND(S6="Baja",U6="Mayor"),AND(S6="Media",U6="Mayor"),AND(S6="Alta",U6="Moderado"),AND(S6="Alta",U6="Mayor"),AND(S6="Muy Alta",U6="Leve"),AND(S6="Muy Alta",U6="Menor"),AND(S6="Muy Alta",U6="Moderado"),AND(S6="Muy Alta",U6="Mayor")),"Alto",IF(OR(AND(S6="Muy Baja",U6="Catastrófico"),AND(S6="Baja",U6="Catastrófico"),AND(S6="Media",U6="Catastrófico"),AND(S6="Alta",U6="Catastrófico"),AND(S6="Muy Alta",U6="Catastrófico")),"Extremo",""))))</f>
        <v>Extremo</v>
      </c>
      <c r="W6" s="172" t="str">
        <f>_xlfn.IFS(V6="Bajo","Aceptar",V6="Moderado","Reducir",V6="Alto","Reducir",V6="Extremo","Reducir")</f>
        <v>Reducir</v>
      </c>
      <c r="X6" s="377" t="s">
        <v>1955</v>
      </c>
      <c r="Y6" s="377" t="s">
        <v>1955</v>
      </c>
      <c r="Z6" s="377" t="s">
        <v>1955</v>
      </c>
      <c r="AA6" s="377" t="s">
        <v>1955</v>
      </c>
      <c r="AB6" s="377" t="s">
        <v>1955</v>
      </c>
      <c r="AC6" s="377" t="s">
        <v>1955</v>
      </c>
      <c r="AD6" s="377" t="s">
        <v>1955</v>
      </c>
      <c r="AE6" s="377" t="s">
        <v>1955</v>
      </c>
      <c r="AF6" s="377" t="s">
        <v>1955</v>
      </c>
      <c r="AG6" s="377" t="s">
        <v>2315</v>
      </c>
      <c r="AH6" s="377" t="s">
        <v>2315</v>
      </c>
      <c r="AI6" s="377" t="s">
        <v>1955</v>
      </c>
      <c r="AJ6" s="377" t="s">
        <v>1955</v>
      </c>
      <c r="AK6" s="380" t="s">
        <v>2380</v>
      </c>
      <c r="AL6" s="377" t="s">
        <v>2277</v>
      </c>
      <c r="AM6" s="377" t="s">
        <v>1960</v>
      </c>
      <c r="AN6" s="377" t="s">
        <v>1960</v>
      </c>
      <c r="AO6" s="380" t="s">
        <v>2428</v>
      </c>
      <c r="AP6" s="377" t="s">
        <v>2279</v>
      </c>
      <c r="AQ6" s="331" t="s">
        <v>2282</v>
      </c>
      <c r="AR6" s="385" t="s">
        <v>2430</v>
      </c>
    </row>
    <row r="7" spans="2:44" ht="150" customHeight="1" x14ac:dyDescent="0.25">
      <c r="B7" s="186" t="str">
        <f>+'4 - Valor del Riesgo Inherente'!B11</f>
        <v>DIRECCIONAMIENTO ESTRATÉGICO</v>
      </c>
      <c r="C7" s="89" t="str">
        <f>+'4 - Valor del Riesgo Inherente'!C11</f>
        <v>OFICINA DE PLANEACIÓN</v>
      </c>
      <c r="D7" s="18" t="str">
        <f>+'4 - Valor del Riesgo Inherente'!D11</f>
        <v>R 1</v>
      </c>
      <c r="E7" s="186" t="str">
        <f>+'4 - Valor del Riesgo Inherente'!E11</f>
        <v>Aprobar planes no pertinentes a la entidad</v>
      </c>
      <c r="F7" s="186" t="str">
        <f>+'4 - Valor del Riesgo Inherente'!F11</f>
        <v>Afectación Económica o presupuestal</v>
      </c>
      <c r="G7" s="212" t="str">
        <f>+'4 - Valor del Riesgo Inherente'!G11</f>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v>
      </c>
      <c r="H7" s="188" t="s">
        <v>1290</v>
      </c>
      <c r="I7" s="220" t="s">
        <v>778</v>
      </c>
      <c r="J7" s="220" t="s">
        <v>795</v>
      </c>
      <c r="K7" s="197" t="s">
        <v>178</v>
      </c>
      <c r="L7" s="89" t="str">
        <f t="shared" si="0"/>
        <v>Impacto</v>
      </c>
      <c r="M7" s="197" t="s">
        <v>181</v>
      </c>
      <c r="N7" s="89" t="str">
        <f t="shared" si="1"/>
        <v>25%</v>
      </c>
      <c r="O7" s="197" t="s">
        <v>188</v>
      </c>
      <c r="P7" s="197" t="s">
        <v>190</v>
      </c>
      <c r="Q7" s="197" t="s">
        <v>804</v>
      </c>
      <c r="R7" s="187"/>
      <c r="S7" s="172" t="str">
        <f t="shared" ref="S7:S70" si="2">IFERROR(IF(R7="","",IF(R7&lt;=0.2,"Muy Baja",IF(R7&lt;=0.4,"Baja",IF(R7&lt;=0.6,"Media",IF(R7&lt;=0.8,"Alta","Muy Alta"))))),"")</f>
        <v/>
      </c>
      <c r="T7" s="187"/>
      <c r="U7" s="172" t="str">
        <f t="shared" ref="U7:U70" si="3">IFERROR(IF(T7="","",IF(T7&lt;=0.2,"Leve",IF(T7&lt;=0.4,"Menor",IF(T7&lt;=0.6,"Moderado",IF(T7&lt;=0.8,"Mayor","Catastrófico"))))),"")</f>
        <v/>
      </c>
      <c r="V7" s="172" t="str">
        <f t="shared" ref="V7:V70" si="4">IF(OR(AND(S7="Muy Baja",U7="Leve"),AND(S7="Muy Baja",U7="Menor"),AND(S7="Baja",U7="Leve")),"Bajo",IF(OR(AND(S7="Muy baja",U7="Moderado"),AND(S7="Baja",U7="Menor"),AND(S7="Baja",U7="Moderado"),AND(S7="Media",U7="Leve"),AND(S7="Media",U7="Menor"),AND(S7="Media",U7="Moderado"),AND(S7="Alta",U7="Leve"),AND(S7="Alta",U7="Menor")),"Moderado",IF(OR(AND(S7="Muy Baja",U7="Mayor"),AND(S7="Baja",U7="Mayor"),AND(S7="Media",U7="Mayor"),AND(S7="Alta",U7="Moderado"),AND(S7="Alta",U7="Mayor"),AND(S7="Muy Alta",U7="Leve"),AND(S7="Muy Alta",U7="Menor"),AND(S7="Muy Alta",U7="Moderado"),AND(S7="Muy Alta",U7="Mayor")),"Alto",IF(OR(AND(S7="Muy Baja",U7="Catastrófico"),AND(S7="Baja",U7="Catastrófico"),AND(S7="Media",U7="Catastrófico"),AND(S7="Alta",U7="Catastrófico"),AND(S7="Muy Alta",U7="Catastrófico")),"Extremo",""))))</f>
        <v/>
      </c>
      <c r="W7" s="172" t="e">
        <f t="shared" ref="W7:W70" si="5">_xlfn.IFS(V7="Bajo","Aceptar",V7="Moderado","Reducir",V7="Alto","Reducir",V7="Extremo","Reducir")</f>
        <v>#N/A</v>
      </c>
      <c r="X7" s="377" t="s">
        <v>1955</v>
      </c>
      <c r="Y7" s="377" t="s">
        <v>1955</v>
      </c>
      <c r="Z7" s="377" t="s">
        <v>1955</v>
      </c>
      <c r="AA7" s="377" t="s">
        <v>1955</v>
      </c>
      <c r="AB7" s="377" t="s">
        <v>1955</v>
      </c>
      <c r="AC7" s="377" t="s">
        <v>1955</v>
      </c>
      <c r="AD7" s="377" t="s">
        <v>1955</v>
      </c>
      <c r="AE7" s="377" t="s">
        <v>1955</v>
      </c>
      <c r="AF7" s="377" t="s">
        <v>2315</v>
      </c>
      <c r="AG7" s="377" t="s">
        <v>2315</v>
      </c>
      <c r="AH7" s="377" t="s">
        <v>1955</v>
      </c>
      <c r="AI7" s="377" t="s">
        <v>1955</v>
      </c>
      <c r="AJ7" s="377" t="s">
        <v>1955</v>
      </c>
      <c r="AK7" s="377" t="s">
        <v>2380</v>
      </c>
      <c r="AL7" s="377" t="s">
        <v>2277</v>
      </c>
      <c r="AM7" s="377" t="s">
        <v>1960</v>
      </c>
      <c r="AN7" s="377" t="s">
        <v>1960</v>
      </c>
      <c r="AO7" s="380" t="s">
        <v>2438</v>
      </c>
      <c r="AP7" s="377" t="s">
        <v>2416</v>
      </c>
      <c r="AQ7" s="331" t="s">
        <v>2282</v>
      </c>
      <c r="AR7" s="383"/>
    </row>
    <row r="8" spans="2:44" ht="150" customHeight="1" x14ac:dyDescent="0.25">
      <c r="B8" s="186" t="str">
        <f>+'4 - Valor del Riesgo Inherente'!B12</f>
        <v>DIRECCIONAMIENTO ESTRATÉGICO</v>
      </c>
      <c r="C8" s="89" t="str">
        <f>+'4 - Valor del Riesgo Inherente'!C12</f>
        <v>OFICINA DE PLANEACIÓN</v>
      </c>
      <c r="D8" s="18" t="str">
        <f>+'4 - Valor del Riesgo Inherente'!D12</f>
        <v>R 2</v>
      </c>
      <c r="E8" s="186" t="str">
        <f>+'4 - Valor del Riesgo Inherente'!E12</f>
        <v>Inscribir proyectos de inversión no adecuados a las necesidades de la entidad</v>
      </c>
      <c r="F8" s="186" t="str">
        <f>+'4 - Valor del Riesgo Inherente'!F12</f>
        <v>Afectación Económica o presupuestal</v>
      </c>
      <c r="G8" s="212" t="str">
        <f>+'4 - Valor del Riesgo Inherente'!G12</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H8" s="188" t="s">
        <v>1291</v>
      </c>
      <c r="I8" s="220" t="s">
        <v>778</v>
      </c>
      <c r="J8" s="220" t="s">
        <v>796</v>
      </c>
      <c r="K8" s="197" t="s">
        <v>176</v>
      </c>
      <c r="L8" s="89" t="str">
        <f t="shared" si="0"/>
        <v>Probabilidad</v>
      </c>
      <c r="M8" s="197" t="s">
        <v>181</v>
      </c>
      <c r="N8" s="89" t="str">
        <f t="shared" si="1"/>
        <v>40%</v>
      </c>
      <c r="O8" s="197" t="s">
        <v>188</v>
      </c>
      <c r="P8" s="197" t="s">
        <v>190</v>
      </c>
      <c r="Q8" s="197" t="s">
        <v>804</v>
      </c>
      <c r="R8" s="187">
        <f>+IFERROR(IF(L8="Probabilidad",('4 - Valor del Riesgo Inherente'!J12-(+'4 - Valor del Riesgo Inherente'!J12*N8)),IF(L8="Impacto",'4 - Valor del Riesgo Inherente'!J12,"")),"")</f>
        <v>0.12</v>
      </c>
      <c r="S8" s="172" t="str">
        <f t="shared" si="2"/>
        <v>Muy Baja</v>
      </c>
      <c r="T8" s="187">
        <f>+IFERROR(IF(L8="Impacto",('4 - Valor del Riesgo Inherente'!M12-(+'4 - Valor del Riesgo Inherente'!M12*N8)),IF(L8="Probabilidad",'4 - Valor del Riesgo Inherente'!M12,"")),"")</f>
        <v>1</v>
      </c>
      <c r="U8" s="172" t="str">
        <f t="shared" si="3"/>
        <v>Catastrófico</v>
      </c>
      <c r="V8" s="172" t="str">
        <f t="shared" si="4"/>
        <v>Extremo</v>
      </c>
      <c r="W8" s="172" t="str">
        <f t="shared" si="5"/>
        <v>Reducir</v>
      </c>
      <c r="X8" s="377" t="s">
        <v>1955</v>
      </c>
      <c r="Y8" s="377" t="s">
        <v>1955</v>
      </c>
      <c r="Z8" s="377" t="s">
        <v>1960</v>
      </c>
      <c r="AA8" s="377" t="s">
        <v>1955</v>
      </c>
      <c r="AB8" s="377" t="s">
        <v>1955</v>
      </c>
      <c r="AC8" s="377" t="s">
        <v>1955</v>
      </c>
      <c r="AD8" s="377" t="s">
        <v>1960</v>
      </c>
      <c r="AE8" s="377" t="s">
        <v>1955</v>
      </c>
      <c r="AF8" s="377" t="s">
        <v>1955</v>
      </c>
      <c r="AG8" s="377" t="s">
        <v>2315</v>
      </c>
      <c r="AH8" s="377" t="s">
        <v>2315</v>
      </c>
      <c r="AI8" s="377" t="s">
        <v>1955</v>
      </c>
      <c r="AJ8" s="377" t="s">
        <v>1955</v>
      </c>
      <c r="AK8" s="377" t="s">
        <v>2380</v>
      </c>
      <c r="AL8" s="377" t="s">
        <v>2277</v>
      </c>
      <c r="AM8" s="377" t="s">
        <v>1960</v>
      </c>
      <c r="AN8" s="377" t="s">
        <v>1960</v>
      </c>
      <c r="AO8" s="380" t="s">
        <v>2428</v>
      </c>
      <c r="AP8" s="377" t="s">
        <v>2279</v>
      </c>
      <c r="AQ8" s="331" t="s">
        <v>2282</v>
      </c>
      <c r="AR8" s="384" t="s">
        <v>2429</v>
      </c>
    </row>
    <row r="9" spans="2:44" ht="150" customHeight="1" x14ac:dyDescent="0.25">
      <c r="B9" s="186" t="str">
        <f>+'4 - Valor del Riesgo Inherente'!B13</f>
        <v>DIRECCIONAMIENTO ESTRATÉGICO</v>
      </c>
      <c r="C9" s="89" t="str">
        <f>+'4 - Valor del Riesgo Inherente'!C13</f>
        <v>OFICINA DE PLANEACIÓN</v>
      </c>
      <c r="D9" s="18" t="str">
        <f>+'4 - Valor del Riesgo Inherente'!D13</f>
        <v>R 2</v>
      </c>
      <c r="E9" s="186" t="str">
        <f>+'4 - Valor del Riesgo Inherente'!E13</f>
        <v>Inscribir proyectos de inversión no adecuados a las necesidades de la entidad</v>
      </c>
      <c r="F9" s="186" t="str">
        <f>+'4 - Valor del Riesgo Inherente'!F13</f>
        <v>Afectación Económica o presupuestal</v>
      </c>
      <c r="G9" s="212" t="str">
        <f>+'4 - Valor del Riesgo Inherente'!G13</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H9" s="188" t="s">
        <v>1292</v>
      </c>
      <c r="I9" s="220" t="s">
        <v>778</v>
      </c>
      <c r="J9" s="220" t="s">
        <v>797</v>
      </c>
      <c r="K9" s="197" t="s">
        <v>176</v>
      </c>
      <c r="L9" s="89" t="str">
        <f t="shared" si="0"/>
        <v>Probabilidad</v>
      </c>
      <c r="M9" s="197" t="s">
        <v>181</v>
      </c>
      <c r="N9" s="89" t="str">
        <f t="shared" si="1"/>
        <v>40%</v>
      </c>
      <c r="O9" s="197" t="s">
        <v>188</v>
      </c>
      <c r="P9" s="197" t="s">
        <v>190</v>
      </c>
      <c r="Q9" s="197" t="s">
        <v>805</v>
      </c>
      <c r="R9" s="187">
        <f>IFERROR(IF(AND(L8="Probabilidad",L9="Probabilidad"),(R8-(+R8*N9)),IF(L9="Probabilidad",('4 - Valor del Riesgo Inherente'!J12-(+'4 - Valor del Riesgo Inherente'!J12*N9)),IF(L9="Impacto",R8,""))),"")</f>
        <v>7.1999999999999995E-2</v>
      </c>
      <c r="S9" s="172" t="str">
        <f t="shared" si="2"/>
        <v>Muy Baja</v>
      </c>
      <c r="T9" s="187">
        <f>IFERROR(IF(AND(L8="Impacto",L9="Impacto"),(T8-(+T8*N9)),IF(L9="Impacto",('4 - Valor del Riesgo Inherente'!M12-(+'4 - Valor del Riesgo Inherente'!M12*N9)),IF(L9="Probabilidad",T8,""))),"")</f>
        <v>1</v>
      </c>
      <c r="U9" s="172" t="str">
        <f t="shared" si="3"/>
        <v>Catastrófico</v>
      </c>
      <c r="V9" s="172" t="str">
        <f t="shared" si="4"/>
        <v>Extremo</v>
      </c>
      <c r="W9" s="172" t="str">
        <f t="shared" si="5"/>
        <v>Reducir</v>
      </c>
      <c r="X9" s="377" t="s">
        <v>1955</v>
      </c>
      <c r="Y9" s="377" t="s">
        <v>1955</v>
      </c>
      <c r="Z9" s="377" t="s">
        <v>1955</v>
      </c>
      <c r="AA9" s="377" t="s">
        <v>1955</v>
      </c>
      <c r="AB9" s="377" t="s">
        <v>1955</v>
      </c>
      <c r="AC9" s="377" t="s">
        <v>1955</v>
      </c>
      <c r="AD9" s="377" t="s">
        <v>1955</v>
      </c>
      <c r="AE9" s="377" t="s">
        <v>1955</v>
      </c>
      <c r="AF9" s="377" t="s">
        <v>1955</v>
      </c>
      <c r="AG9" s="377" t="s">
        <v>2315</v>
      </c>
      <c r="AH9" s="377" t="s">
        <v>2315</v>
      </c>
      <c r="AI9" s="377" t="s">
        <v>1955</v>
      </c>
      <c r="AJ9" s="377" t="s">
        <v>1955</v>
      </c>
      <c r="AK9" s="377" t="s">
        <v>2380</v>
      </c>
      <c r="AL9" s="377" t="s">
        <v>2277</v>
      </c>
      <c r="AM9" s="377" t="s">
        <v>1960</v>
      </c>
      <c r="AN9" s="377" t="s">
        <v>1960</v>
      </c>
      <c r="AO9" s="380" t="s">
        <v>2428</v>
      </c>
      <c r="AP9" s="377" t="s">
        <v>2279</v>
      </c>
      <c r="AQ9" s="331" t="s">
        <v>2282</v>
      </c>
      <c r="AR9" s="384" t="s">
        <v>2429</v>
      </c>
    </row>
    <row r="10" spans="2:44" ht="150" customHeight="1" x14ac:dyDescent="0.25">
      <c r="B10" s="186" t="str">
        <f>+'4 - Valor del Riesgo Inherente'!B14</f>
        <v>DIRECCIONAMIENTO ESTRATÉGICO</v>
      </c>
      <c r="C10" s="89" t="str">
        <f>+'4 - Valor del Riesgo Inherente'!C14</f>
        <v>OFICINA DE PLANEACIÓN</v>
      </c>
      <c r="D10" s="18" t="str">
        <f>+'4 - Valor del Riesgo Inherente'!D14</f>
        <v>R 2</v>
      </c>
      <c r="E10" s="186" t="str">
        <f>+'4 - Valor del Riesgo Inherente'!E14</f>
        <v>Inscribir proyectos de inversión no adecuados a las necesidades de la entidad</v>
      </c>
      <c r="F10" s="186" t="str">
        <f>+'4 - Valor del Riesgo Inherente'!F14</f>
        <v>Afectación Económica o presupuestal</v>
      </c>
      <c r="G10" s="212" t="str">
        <f>+'4 - Valor del Riesgo Inherente'!G14</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H10" s="188" t="s">
        <v>1293</v>
      </c>
      <c r="I10" s="220" t="s">
        <v>778</v>
      </c>
      <c r="J10" s="220" t="s">
        <v>798</v>
      </c>
      <c r="K10" s="197" t="s">
        <v>178</v>
      </c>
      <c r="L10" s="89" t="str">
        <f t="shared" si="0"/>
        <v>Impacto</v>
      </c>
      <c r="M10" s="197" t="s">
        <v>181</v>
      </c>
      <c r="N10" s="89" t="str">
        <f t="shared" si="1"/>
        <v>25%</v>
      </c>
      <c r="O10" s="197" t="s">
        <v>188</v>
      </c>
      <c r="P10" s="197" t="s">
        <v>190</v>
      </c>
      <c r="Q10" s="197" t="s">
        <v>804</v>
      </c>
      <c r="R10" s="187"/>
      <c r="S10" s="172" t="str">
        <f t="shared" si="2"/>
        <v/>
      </c>
      <c r="T10" s="187"/>
      <c r="U10" s="172" t="str">
        <f t="shared" si="3"/>
        <v/>
      </c>
      <c r="V10" s="172" t="str">
        <f t="shared" si="4"/>
        <v/>
      </c>
      <c r="W10" s="172" t="e">
        <f t="shared" si="5"/>
        <v>#N/A</v>
      </c>
      <c r="X10" s="377" t="s">
        <v>1955</v>
      </c>
      <c r="Y10" s="377" t="s">
        <v>1955</v>
      </c>
      <c r="Z10" s="377" t="s">
        <v>1955</v>
      </c>
      <c r="AA10" s="377" t="s">
        <v>1955</v>
      </c>
      <c r="AB10" s="377" t="s">
        <v>1955</v>
      </c>
      <c r="AC10" s="377" t="s">
        <v>1955</v>
      </c>
      <c r="AD10" s="377" t="s">
        <v>1955</v>
      </c>
      <c r="AE10" s="377" t="s">
        <v>1955</v>
      </c>
      <c r="AF10" s="377" t="s">
        <v>2315</v>
      </c>
      <c r="AG10" s="377" t="s">
        <v>2315</v>
      </c>
      <c r="AH10" s="377" t="s">
        <v>1955</v>
      </c>
      <c r="AI10" s="377" t="s">
        <v>1955</v>
      </c>
      <c r="AJ10" s="377" t="s">
        <v>1955</v>
      </c>
      <c r="AK10" s="377" t="s">
        <v>2380</v>
      </c>
      <c r="AL10" s="377" t="s">
        <v>2277</v>
      </c>
      <c r="AM10" s="377" t="s">
        <v>1960</v>
      </c>
      <c r="AN10" s="377" t="s">
        <v>1960</v>
      </c>
      <c r="AO10" s="380" t="s">
        <v>2462</v>
      </c>
      <c r="AP10" s="377" t="s">
        <v>2416</v>
      </c>
      <c r="AQ10" s="331" t="s">
        <v>2282</v>
      </c>
      <c r="AR10" s="384" t="s">
        <v>2429</v>
      </c>
    </row>
    <row r="11" spans="2:44" ht="150" customHeight="1" x14ac:dyDescent="0.25">
      <c r="B11" s="186" t="str">
        <f>+'4 - Valor del Riesgo Inherente'!B15</f>
        <v>DIRECCIONAMIENTO ESTRATÉGICO</v>
      </c>
      <c r="C11" s="89" t="str">
        <f>+'4 - Valor del Riesgo Inherente'!C15</f>
        <v>OFICINA DE PLANEACIÓN</v>
      </c>
      <c r="D11" s="18" t="str">
        <f>+'4 - Valor del Riesgo Inherente'!D15</f>
        <v>R 3</v>
      </c>
      <c r="E11" s="186" t="str">
        <f>+'4 - Valor del Riesgo Inherente'!E15</f>
        <v>Planeación inoportuna de cada vigencia</v>
      </c>
      <c r="F11" s="186" t="str">
        <f>+'4 - Valor del Riesgo Inherente'!F15</f>
        <v>Pérdida Reputacional</v>
      </c>
      <c r="G11" s="212" t="str">
        <f>+'4 - Valor del Riesgo Inherente'!G15</f>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v>
      </c>
      <c r="H11" s="188" t="s">
        <v>1294</v>
      </c>
      <c r="I11" s="220" t="s">
        <v>778</v>
      </c>
      <c r="J11" s="220" t="s">
        <v>799</v>
      </c>
      <c r="K11" s="197" t="s">
        <v>176</v>
      </c>
      <c r="L11" s="89" t="str">
        <f t="shared" si="0"/>
        <v>Probabilidad</v>
      </c>
      <c r="M11" s="197" t="s">
        <v>181</v>
      </c>
      <c r="N11" s="89" t="str">
        <f t="shared" si="1"/>
        <v>40%</v>
      </c>
      <c r="O11" s="197" t="s">
        <v>188</v>
      </c>
      <c r="P11" s="197" t="s">
        <v>190</v>
      </c>
      <c r="Q11" s="197" t="s">
        <v>805</v>
      </c>
      <c r="R11" s="187">
        <f>+IFERROR(IF(L11="Probabilidad",('4 - Valor del Riesgo Inherente'!J15-(+'4 - Valor del Riesgo Inherente'!J15*N11)),IF(L11="Impacto",'4 - Valor del Riesgo Inherente'!J15,"")),"")</f>
        <v>0.12</v>
      </c>
      <c r="S11" s="172" t="str">
        <f t="shared" si="2"/>
        <v>Muy Baja</v>
      </c>
      <c r="T11" s="187">
        <f>+IFERROR(IF(L11="Impacto",('4 - Valor del Riesgo Inherente'!M15-(+'4 - Valor del Riesgo Inherente'!M15*N11)),IF(L11="Probabilidad",'4 - Valor del Riesgo Inherente'!M15,"")),"")</f>
        <v>0.6</v>
      </c>
      <c r="U11" s="172" t="str">
        <f t="shared" si="3"/>
        <v>Moderado</v>
      </c>
      <c r="V11" s="172" t="str">
        <f t="shared" si="4"/>
        <v>Moderado</v>
      </c>
      <c r="W11" s="172" t="str">
        <f t="shared" si="5"/>
        <v>Reducir</v>
      </c>
      <c r="X11" s="377" t="s">
        <v>1955</v>
      </c>
      <c r="Y11" s="377" t="s">
        <v>1955</v>
      </c>
      <c r="Z11" s="377" t="s">
        <v>1960</v>
      </c>
      <c r="AA11" s="377" t="s">
        <v>1955</v>
      </c>
      <c r="AB11" s="377" t="s">
        <v>1955</v>
      </c>
      <c r="AC11" s="377" t="s">
        <v>1955</v>
      </c>
      <c r="AD11" s="377" t="s">
        <v>1960</v>
      </c>
      <c r="AE11" s="377" t="s">
        <v>1955</v>
      </c>
      <c r="AF11" s="377" t="s">
        <v>1955</v>
      </c>
      <c r="AG11" s="377" t="s">
        <v>2315</v>
      </c>
      <c r="AH11" s="377" t="s">
        <v>2315</v>
      </c>
      <c r="AI11" s="377" t="s">
        <v>1955</v>
      </c>
      <c r="AJ11" s="377" t="s">
        <v>1955</v>
      </c>
      <c r="AK11" s="377" t="s">
        <v>2360</v>
      </c>
      <c r="AL11" s="377" t="s">
        <v>2385</v>
      </c>
      <c r="AM11" s="377" t="s">
        <v>1960</v>
      </c>
      <c r="AN11" s="377" t="s">
        <v>1960</v>
      </c>
      <c r="AO11" s="380" t="s">
        <v>2428</v>
      </c>
      <c r="AP11" s="377" t="s">
        <v>2279</v>
      </c>
      <c r="AQ11" s="331" t="s">
        <v>2282</v>
      </c>
      <c r="AR11" s="384" t="s">
        <v>2431</v>
      </c>
    </row>
    <row r="12" spans="2:44" ht="150" customHeight="1" x14ac:dyDescent="0.25">
      <c r="B12" s="186" t="str">
        <f>+'4 - Valor del Riesgo Inherente'!B16</f>
        <v>DIRECCIONAMIENTO ESTRATÉGICO</v>
      </c>
      <c r="C12" s="89" t="str">
        <f>+'4 - Valor del Riesgo Inherente'!C16</f>
        <v>OFICINA DE PLANEACIÓN</v>
      </c>
      <c r="D12" s="18" t="str">
        <f>+'4 - Valor del Riesgo Inherente'!D16</f>
        <v>R 3</v>
      </c>
      <c r="E12" s="186" t="str">
        <f>+'4 - Valor del Riesgo Inherente'!E16</f>
        <v>Planeación inoportuna de cada vigencia</v>
      </c>
      <c r="F12" s="186" t="str">
        <f>+'4 - Valor del Riesgo Inherente'!F16</f>
        <v>Pérdida Reputacional</v>
      </c>
      <c r="G12" s="212" t="str">
        <f>+'4 - Valor del Riesgo Inherente'!G16</f>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v>
      </c>
      <c r="H12" s="188" t="s">
        <v>1295</v>
      </c>
      <c r="I12" s="220" t="s">
        <v>778</v>
      </c>
      <c r="J12" s="220" t="s">
        <v>800</v>
      </c>
      <c r="K12" s="197" t="s">
        <v>178</v>
      </c>
      <c r="L12" s="89" t="str">
        <f t="shared" si="0"/>
        <v>Impacto</v>
      </c>
      <c r="M12" s="197" t="s">
        <v>181</v>
      </c>
      <c r="N12" s="89" t="str">
        <f t="shared" si="1"/>
        <v>25%</v>
      </c>
      <c r="O12" s="197" t="s">
        <v>188</v>
      </c>
      <c r="P12" s="197" t="s">
        <v>190</v>
      </c>
      <c r="Q12" s="197" t="s">
        <v>804</v>
      </c>
      <c r="R12" s="187"/>
      <c r="S12" s="172" t="str">
        <f t="shared" si="2"/>
        <v/>
      </c>
      <c r="T12" s="187"/>
      <c r="U12" s="172" t="str">
        <f t="shared" si="3"/>
        <v/>
      </c>
      <c r="V12" s="172" t="str">
        <f t="shared" si="4"/>
        <v/>
      </c>
      <c r="W12" s="172" t="e">
        <f t="shared" si="5"/>
        <v>#N/A</v>
      </c>
      <c r="X12" s="377" t="s">
        <v>1955</v>
      </c>
      <c r="Y12" s="377" t="s">
        <v>1955</v>
      </c>
      <c r="Z12" s="377" t="s">
        <v>1955</v>
      </c>
      <c r="AA12" s="377" t="s">
        <v>1955</v>
      </c>
      <c r="AB12" s="377" t="s">
        <v>1955</v>
      </c>
      <c r="AC12" s="377" t="s">
        <v>1955</v>
      </c>
      <c r="AD12" s="377" t="s">
        <v>1955</v>
      </c>
      <c r="AE12" s="377" t="s">
        <v>1955</v>
      </c>
      <c r="AF12" s="377" t="s">
        <v>2315</v>
      </c>
      <c r="AG12" s="377" t="s">
        <v>2315</v>
      </c>
      <c r="AH12" s="377" t="s">
        <v>1955</v>
      </c>
      <c r="AI12" s="377" t="s">
        <v>1955</v>
      </c>
      <c r="AJ12" s="377"/>
      <c r="AK12" s="377" t="s">
        <v>2380</v>
      </c>
      <c r="AL12" s="377" t="s">
        <v>2277</v>
      </c>
      <c r="AM12" s="377" t="s">
        <v>1960</v>
      </c>
      <c r="AN12" s="377" t="s">
        <v>1960</v>
      </c>
      <c r="AO12" s="380" t="s">
        <v>2438</v>
      </c>
      <c r="AP12" s="377" t="s">
        <v>2416</v>
      </c>
      <c r="AQ12" s="331" t="s">
        <v>2282</v>
      </c>
      <c r="AR12" s="383"/>
    </row>
    <row r="13" spans="2:44" ht="150" customHeight="1" x14ac:dyDescent="0.25">
      <c r="B13" s="186" t="str">
        <f>+'4 - Valor del Riesgo Inherente'!B17</f>
        <v>DIRECCIONAMIENTO ESTRATÉGICO</v>
      </c>
      <c r="C13" s="89" t="str">
        <f>+'4 - Valor del Riesgo Inherente'!C17</f>
        <v>OFICINA DE PLANEACIÓN</v>
      </c>
      <c r="D13" s="18" t="str">
        <f>+'4 - Valor del Riesgo Inherente'!D17</f>
        <v>R 4</v>
      </c>
      <c r="E13" s="186" t="str">
        <f>+'4 - Valor del Riesgo Inherente'!E17</f>
        <v>Reporte de información no pertinente a las necesidades de la Dirección General</v>
      </c>
      <c r="F13" s="186" t="str">
        <f>+'4 - Valor del Riesgo Inherente'!F17</f>
        <v>Pérdida Reputacional</v>
      </c>
      <c r="G13" s="212" t="str">
        <f>+'4 - Valor del Riesgo Inherente'!G17</f>
        <v>Posibilidad de pérdida reputacional en la imagen institucional debido al desconocimiento de las dependencias en la metodología, roles, responsabilidades y los criterios explícitos para reporte de indicadores, y además tener los Sistemas de información no unificados</v>
      </c>
      <c r="H13" s="188" t="s">
        <v>1296</v>
      </c>
      <c r="I13" s="220" t="s">
        <v>778</v>
      </c>
      <c r="J13" s="220" t="s">
        <v>801</v>
      </c>
      <c r="K13" s="197" t="s">
        <v>177</v>
      </c>
      <c r="L13" s="89" t="str">
        <f t="shared" si="0"/>
        <v>Impacto</v>
      </c>
      <c r="M13" s="197" t="s">
        <v>181</v>
      </c>
      <c r="N13" s="89" t="str">
        <f t="shared" si="1"/>
        <v>30%</v>
      </c>
      <c r="O13" s="197" t="s">
        <v>188</v>
      </c>
      <c r="P13" s="197" t="s">
        <v>190</v>
      </c>
      <c r="Q13" s="197" t="s">
        <v>804</v>
      </c>
      <c r="R13" s="187">
        <f>+IFERROR(IF(L13="Probabilidad",('4 - Valor del Riesgo Inherente'!J17-(+'4 - Valor del Riesgo Inherente'!J17*N13)),IF(L13="Impacto",'4 - Valor del Riesgo Inherente'!J17,"")),"")</f>
        <v>0.6</v>
      </c>
      <c r="S13" s="172" t="str">
        <f t="shared" si="2"/>
        <v>Media</v>
      </c>
      <c r="T13" s="187">
        <f>+IFERROR(IF(L13="Impacto",('4 - Valor del Riesgo Inherente'!M17-(+'4 - Valor del Riesgo Inherente'!M17*N13)),IF(L13="Probabilidad",'4 - Valor del Riesgo Inherente'!M17,"")),"")</f>
        <v>0.42</v>
      </c>
      <c r="U13" s="172" t="str">
        <f t="shared" si="3"/>
        <v>Moderado</v>
      </c>
      <c r="V13" s="172" t="str">
        <f t="shared" si="4"/>
        <v>Moderado</v>
      </c>
      <c r="W13" s="172" t="str">
        <f t="shared" si="5"/>
        <v>Reducir</v>
      </c>
      <c r="X13" s="377" t="s">
        <v>1955</v>
      </c>
      <c r="Y13" s="377" t="s">
        <v>1955</v>
      </c>
      <c r="Z13" s="377" t="s">
        <v>1955</v>
      </c>
      <c r="AA13" s="377" t="s">
        <v>1955</v>
      </c>
      <c r="AB13" s="377" t="s">
        <v>1955</v>
      </c>
      <c r="AC13" s="377" t="s">
        <v>1955</v>
      </c>
      <c r="AD13" s="377" t="s">
        <v>1955</v>
      </c>
      <c r="AE13" s="377" t="s">
        <v>1955</v>
      </c>
      <c r="AF13" s="377" t="s">
        <v>2315</v>
      </c>
      <c r="AG13" s="377" t="s">
        <v>1955</v>
      </c>
      <c r="AH13" s="377" t="s">
        <v>2315</v>
      </c>
      <c r="AI13" s="377" t="s">
        <v>1955</v>
      </c>
      <c r="AJ13" s="377"/>
      <c r="AK13" s="377" t="s">
        <v>2380</v>
      </c>
      <c r="AL13" s="377" t="s">
        <v>2277</v>
      </c>
      <c r="AM13" s="377" t="s">
        <v>1960</v>
      </c>
      <c r="AN13" s="377" t="s">
        <v>1960</v>
      </c>
      <c r="AO13" s="380" t="s">
        <v>2428</v>
      </c>
      <c r="AP13" s="377" t="s">
        <v>2279</v>
      </c>
      <c r="AQ13" s="331" t="s">
        <v>2282</v>
      </c>
      <c r="AR13" s="384" t="s">
        <v>2432</v>
      </c>
    </row>
    <row r="14" spans="2:44" ht="150" customHeight="1" x14ac:dyDescent="0.25">
      <c r="B14" s="186" t="str">
        <f>+'4 - Valor del Riesgo Inherente'!B18</f>
        <v>DIRECCIONAMIENTO ESTRATÉGICO</v>
      </c>
      <c r="C14" s="89" t="str">
        <f>+'4 - Valor del Riesgo Inherente'!C18</f>
        <v>OFICINA DE PLANEACIÓN</v>
      </c>
      <c r="D14" s="18" t="str">
        <f>+'4 - Valor del Riesgo Inherente'!D18</f>
        <v>R 4</v>
      </c>
      <c r="E14" s="186" t="str">
        <f>+'4 - Valor del Riesgo Inherente'!E18</f>
        <v>Reporte de información no pertinente a las necesidades de la Dirección General</v>
      </c>
      <c r="F14" s="186" t="str">
        <f>+'4 - Valor del Riesgo Inherente'!F18</f>
        <v>Pérdida Reputacional</v>
      </c>
      <c r="G14" s="212" t="str">
        <f>+'4 - Valor del Riesgo Inherente'!G18</f>
        <v>Posibilidad de pérdida reputacional en la imagen institucional debido al desconocimiento de las dependencias en la metodología, roles, responsabilidades y los criterios explícitos para reporte de indicadores, y además tener los Sistemas de información no unificados</v>
      </c>
      <c r="H14" s="188" t="s">
        <v>1297</v>
      </c>
      <c r="I14" s="220" t="s">
        <v>778</v>
      </c>
      <c r="J14" s="220" t="s">
        <v>802</v>
      </c>
      <c r="K14" s="197" t="s">
        <v>178</v>
      </c>
      <c r="L14" s="89" t="str">
        <f t="shared" si="0"/>
        <v>Impacto</v>
      </c>
      <c r="M14" s="197" t="s">
        <v>181</v>
      </c>
      <c r="N14" s="89" t="str">
        <f t="shared" si="1"/>
        <v>25%</v>
      </c>
      <c r="O14" s="197" t="s">
        <v>188</v>
      </c>
      <c r="P14" s="197" t="s">
        <v>190</v>
      </c>
      <c r="Q14" s="197" t="s">
        <v>805</v>
      </c>
      <c r="R14" s="187"/>
      <c r="S14" s="172" t="str">
        <f t="shared" si="2"/>
        <v/>
      </c>
      <c r="T14" s="187"/>
      <c r="U14" s="172" t="str">
        <f t="shared" si="3"/>
        <v/>
      </c>
      <c r="V14" s="172" t="str">
        <f t="shared" si="4"/>
        <v/>
      </c>
      <c r="W14" s="172" t="e">
        <f t="shared" si="5"/>
        <v>#N/A</v>
      </c>
      <c r="X14" s="377" t="s">
        <v>1955</v>
      </c>
      <c r="Y14" s="377" t="s">
        <v>1955</v>
      </c>
      <c r="Z14" s="377" t="s">
        <v>1955</v>
      </c>
      <c r="AA14" s="377" t="s">
        <v>1955</v>
      </c>
      <c r="AB14" s="377" t="s">
        <v>1955</v>
      </c>
      <c r="AC14" s="377" t="s">
        <v>1955</v>
      </c>
      <c r="AD14" s="377" t="s">
        <v>1955</v>
      </c>
      <c r="AE14" s="377" t="s">
        <v>1955</v>
      </c>
      <c r="AF14" s="377" t="s">
        <v>2315</v>
      </c>
      <c r="AG14" s="377" t="s">
        <v>2315</v>
      </c>
      <c r="AH14" s="377" t="s">
        <v>1955</v>
      </c>
      <c r="AI14" s="377" t="s">
        <v>1955</v>
      </c>
      <c r="AJ14" s="377"/>
      <c r="AK14" s="377" t="s">
        <v>2380</v>
      </c>
      <c r="AL14" s="377" t="s">
        <v>2277</v>
      </c>
      <c r="AM14" s="377" t="s">
        <v>1960</v>
      </c>
      <c r="AN14" s="377" t="s">
        <v>1960</v>
      </c>
      <c r="AO14" s="380" t="s">
        <v>2438</v>
      </c>
      <c r="AP14" s="377" t="s">
        <v>2416</v>
      </c>
      <c r="AQ14" s="331" t="s">
        <v>2282</v>
      </c>
      <c r="AR14" s="383"/>
    </row>
    <row r="15" spans="2:44" ht="150" customHeight="1" x14ac:dyDescent="0.25">
      <c r="B15" s="186" t="str">
        <f>+'4 - Valor del Riesgo Inherente'!B19</f>
        <v>DIRECCIONAMIENTO ESTRATÉGICO</v>
      </c>
      <c r="C15" s="89" t="str">
        <f>+'4 - Valor del Riesgo Inherente'!C19</f>
        <v>OFICINA DE PLANEACIÓN</v>
      </c>
      <c r="D15" s="18" t="str">
        <f>+'4 - Valor del Riesgo Inherente'!D19</f>
        <v>R 5</v>
      </c>
      <c r="E15" s="186" t="str">
        <f>+'4 - Valor del Riesgo Inherente'!E19</f>
        <v>Planeación y gestión de procesos con inadecuada valoración de riesgos y oportunidades</v>
      </c>
      <c r="F15" s="186" t="str">
        <f>+'4 - Valor del Riesgo Inherente'!F19</f>
        <v>Pérdida Reputacional</v>
      </c>
      <c r="G15" s="212" t="str">
        <f>+'4 - Valor del Riesgo Inherente'!G19</f>
        <v>Posibilidad de pérdida reputacional en la imagen institucional por la inadecuada identificación y control de riesgos que afectan los procesos de la entidad</v>
      </c>
      <c r="H15" s="188" t="s">
        <v>1298</v>
      </c>
      <c r="I15" s="220" t="s">
        <v>778</v>
      </c>
      <c r="J15" s="220" t="s">
        <v>1997</v>
      </c>
      <c r="K15" s="197" t="s">
        <v>177</v>
      </c>
      <c r="L15" s="89" t="str">
        <f t="shared" si="0"/>
        <v>Impacto</v>
      </c>
      <c r="M15" s="197" t="s">
        <v>181</v>
      </c>
      <c r="N15" s="89" t="str">
        <f t="shared" si="1"/>
        <v>30%</v>
      </c>
      <c r="O15" s="197" t="s">
        <v>188</v>
      </c>
      <c r="P15" s="197" t="s">
        <v>190</v>
      </c>
      <c r="Q15" s="197" t="s">
        <v>804</v>
      </c>
      <c r="R15" s="187">
        <f>+IFERROR(IF(L15="Probabilidad",('4 - Valor del Riesgo Inherente'!J19-(+'4 - Valor del Riesgo Inherente'!J19*N15)),IF(L15="Impacto",'4 - Valor del Riesgo Inherente'!J19,"")),"")</f>
        <v>0.6</v>
      </c>
      <c r="S15" s="172" t="str">
        <f t="shared" si="2"/>
        <v>Media</v>
      </c>
      <c r="T15" s="187">
        <f>+IFERROR(IF(L15="Impacto",('4 - Valor del Riesgo Inherente'!M19-(+'4 - Valor del Riesgo Inherente'!M19*N15)),IF(L15="Probabilidad",'4 - Valor del Riesgo Inherente'!M19,"")),"")</f>
        <v>0.42</v>
      </c>
      <c r="U15" s="172" t="str">
        <f t="shared" si="3"/>
        <v>Moderado</v>
      </c>
      <c r="V15" s="172" t="str">
        <f t="shared" si="4"/>
        <v>Moderado</v>
      </c>
      <c r="W15" s="172" t="str">
        <f t="shared" si="5"/>
        <v>Reducir</v>
      </c>
      <c r="X15" s="377" t="s">
        <v>1955</v>
      </c>
      <c r="Y15" s="377" t="s">
        <v>1955</v>
      </c>
      <c r="Z15" s="377" t="s">
        <v>1955</v>
      </c>
      <c r="AA15" s="377" t="s">
        <v>1955</v>
      </c>
      <c r="AB15" s="377" t="s">
        <v>1955</v>
      </c>
      <c r="AC15" s="377" t="s">
        <v>1955</v>
      </c>
      <c r="AD15" s="377" t="s">
        <v>1955</v>
      </c>
      <c r="AE15" s="377" t="s">
        <v>1955</v>
      </c>
      <c r="AF15" s="377" t="s">
        <v>2315</v>
      </c>
      <c r="AG15" s="377" t="s">
        <v>1955</v>
      </c>
      <c r="AH15" s="377" t="s">
        <v>2315</v>
      </c>
      <c r="AI15" s="377" t="s">
        <v>1955</v>
      </c>
      <c r="AJ15" s="377"/>
      <c r="AK15" s="377" t="s">
        <v>2380</v>
      </c>
      <c r="AL15" s="377" t="s">
        <v>2277</v>
      </c>
      <c r="AM15" s="377" t="s">
        <v>1960</v>
      </c>
      <c r="AN15" s="377" t="s">
        <v>1960</v>
      </c>
      <c r="AO15" s="380" t="s">
        <v>2439</v>
      </c>
      <c r="AP15" s="377" t="s">
        <v>2277</v>
      </c>
      <c r="AQ15" s="331" t="s">
        <v>2282</v>
      </c>
      <c r="AR15" s="384" t="s">
        <v>2433</v>
      </c>
    </row>
    <row r="16" spans="2:44" ht="150" customHeight="1" x14ac:dyDescent="0.25">
      <c r="B16" s="186" t="str">
        <f>+'4 - Valor del Riesgo Inherente'!B20</f>
        <v>DIRECCIONAMIENTO ESTRATÉGICO</v>
      </c>
      <c r="C16" s="89" t="str">
        <f>+'4 - Valor del Riesgo Inherente'!C20</f>
        <v>OFICINA DE PLANEACIÓN</v>
      </c>
      <c r="D16" s="18" t="str">
        <f>+'4 - Valor del Riesgo Inherente'!D20</f>
        <v>R 5</v>
      </c>
      <c r="E16" s="186" t="str">
        <f>+'4 - Valor del Riesgo Inherente'!E20</f>
        <v>Planeación y gestión de procesos con inadecuada valoración de riesgos y oportunidades</v>
      </c>
      <c r="F16" s="186" t="str">
        <f>+'4 - Valor del Riesgo Inherente'!F20</f>
        <v>Pérdida Reputacional</v>
      </c>
      <c r="G16" s="212" t="str">
        <f>+'4 - Valor del Riesgo Inherente'!G20</f>
        <v>Posibilidad de pérdida reputacional en la imagen institucional por la inadecuada identificación y control de riesgos que afectan los procesos de la entidad</v>
      </c>
      <c r="H16" s="188" t="s">
        <v>1299</v>
      </c>
      <c r="I16" s="220" t="s">
        <v>778</v>
      </c>
      <c r="J16" s="220" t="s">
        <v>803</v>
      </c>
      <c r="K16" s="197" t="s">
        <v>178</v>
      </c>
      <c r="L16" s="89" t="str">
        <f t="shared" si="0"/>
        <v>Impacto</v>
      </c>
      <c r="M16" s="197" t="s">
        <v>181</v>
      </c>
      <c r="N16" s="89" t="str">
        <f t="shared" si="1"/>
        <v>25%</v>
      </c>
      <c r="O16" s="197" t="s">
        <v>188</v>
      </c>
      <c r="P16" s="197" t="s">
        <v>190</v>
      </c>
      <c r="Q16" s="197" t="s">
        <v>804</v>
      </c>
      <c r="R16" s="187"/>
      <c r="S16" s="172" t="str">
        <f t="shared" si="2"/>
        <v/>
      </c>
      <c r="T16" s="187"/>
      <c r="U16" s="172" t="str">
        <f t="shared" si="3"/>
        <v/>
      </c>
      <c r="V16" s="172" t="str">
        <f t="shared" si="4"/>
        <v/>
      </c>
      <c r="W16" s="172" t="e">
        <f t="shared" si="5"/>
        <v>#N/A</v>
      </c>
      <c r="X16" s="377" t="s">
        <v>1955</v>
      </c>
      <c r="Y16" s="377" t="s">
        <v>1955</v>
      </c>
      <c r="Z16" s="377" t="s">
        <v>1955</v>
      </c>
      <c r="AA16" s="377" t="s">
        <v>1955</v>
      </c>
      <c r="AB16" s="377" t="s">
        <v>1955</v>
      </c>
      <c r="AC16" s="377" t="s">
        <v>1955</v>
      </c>
      <c r="AD16" s="377" t="s">
        <v>1955</v>
      </c>
      <c r="AE16" s="377" t="s">
        <v>1955</v>
      </c>
      <c r="AF16" s="377" t="s">
        <v>2315</v>
      </c>
      <c r="AG16" s="377" t="s">
        <v>2315</v>
      </c>
      <c r="AH16" s="377" t="s">
        <v>1955</v>
      </c>
      <c r="AI16" s="377" t="s">
        <v>1955</v>
      </c>
      <c r="AJ16" s="377"/>
      <c r="AK16" s="377" t="s">
        <v>2380</v>
      </c>
      <c r="AL16" s="377" t="s">
        <v>2277</v>
      </c>
      <c r="AM16" s="377" t="s">
        <v>1960</v>
      </c>
      <c r="AN16" s="377" t="s">
        <v>1960</v>
      </c>
      <c r="AO16" s="380" t="s">
        <v>2438</v>
      </c>
      <c r="AP16" s="377" t="s">
        <v>2416</v>
      </c>
      <c r="AQ16" s="331" t="s">
        <v>2282</v>
      </c>
      <c r="AR16" s="383"/>
    </row>
    <row r="17" spans="2:44" ht="150" customHeight="1" x14ac:dyDescent="0.25">
      <c r="B17" s="186" t="str">
        <f>+'4 - Valor del Riesgo Inherente'!B21</f>
        <v>COMUNICACIÓN Y GESTIÓN CON GRUPOS DE INTERÉS</v>
      </c>
      <c r="C17" s="89" t="str">
        <f>+'4 - Valor del Riesgo Inherente'!C21</f>
        <v>DIRECCIÓN GENERAL (EQUIPO DE COMUNICACIONES)</v>
      </c>
      <c r="D17" s="18" t="str">
        <f>+'4 - Valor del Riesgo Inherente'!D21</f>
        <v>R 6</v>
      </c>
      <c r="E17" s="186" t="str">
        <f>+'4 - Valor del Riesgo Inherente'!E21</f>
        <v>Dar información imprecisa o errónea a la ciudadanía a través de cualquier medio de comunicación por parte de  personas autorizadas y NO autorizadas</v>
      </c>
      <c r="F17" s="186" t="str">
        <f>+'4 - Valor del Riesgo Inherente'!F21</f>
        <v>Pérdida Reputacional</v>
      </c>
      <c r="G17" s="212" t="str">
        <f>+'4 - Valor del Riesgo Inherente'!G21</f>
        <v>Posibilidad de pérdida reputacional en la credibilidad y mala imagen institucional por deficiencia en la información interna y externa de la entidad</v>
      </c>
      <c r="H17" s="188" t="s">
        <v>1300</v>
      </c>
      <c r="I17" s="19" t="s">
        <v>836</v>
      </c>
      <c r="J17" s="220" t="s">
        <v>839</v>
      </c>
      <c r="K17" s="197" t="s">
        <v>176</v>
      </c>
      <c r="L17" s="89" t="str">
        <f t="shared" si="0"/>
        <v>Probabilidad</v>
      </c>
      <c r="M17" s="197" t="s">
        <v>181</v>
      </c>
      <c r="N17" s="89" t="str">
        <f t="shared" si="1"/>
        <v>40%</v>
      </c>
      <c r="O17" s="197" t="s">
        <v>848</v>
      </c>
      <c r="P17" s="197" t="s">
        <v>191</v>
      </c>
      <c r="Q17" s="197" t="s">
        <v>804</v>
      </c>
      <c r="R17" s="187">
        <f>+IFERROR(IF(L17="Probabilidad",('4 - Valor del Riesgo Inherente'!J21-(+'4 - Valor del Riesgo Inherente'!J21*N17)),IF(L17="Impacto",'4 - Valor del Riesgo Inherente'!J21,"")),"")</f>
        <v>0.6</v>
      </c>
      <c r="S17" s="172" t="str">
        <f t="shared" si="2"/>
        <v>Media</v>
      </c>
      <c r="T17" s="187">
        <f>+IFERROR(IF(L17="Impacto",('4 - Valor del Riesgo Inherente'!M21-(+'4 - Valor del Riesgo Inherente'!M21*N17)),IF(L17="Probabilidad",'4 - Valor del Riesgo Inherente'!M21,"")),"")</f>
        <v>1</v>
      </c>
      <c r="U17" s="172" t="str">
        <f t="shared" si="3"/>
        <v>Catastrófico</v>
      </c>
      <c r="V17" s="172" t="str">
        <f t="shared" si="4"/>
        <v>Extremo</v>
      </c>
      <c r="W17" s="172" t="str">
        <f t="shared" si="5"/>
        <v>Reducir</v>
      </c>
      <c r="X17" s="377" t="s">
        <v>1955</v>
      </c>
      <c r="Y17" s="377" t="s">
        <v>1955</v>
      </c>
      <c r="Z17" s="377" t="s">
        <v>1955</v>
      </c>
      <c r="AA17" s="377" t="s">
        <v>1955</v>
      </c>
      <c r="AB17" s="377" t="s">
        <v>1955</v>
      </c>
      <c r="AC17" s="377" t="s">
        <v>1955</v>
      </c>
      <c r="AD17" s="377" t="s">
        <v>1955</v>
      </c>
      <c r="AE17" s="377" t="s">
        <v>1955</v>
      </c>
      <c r="AF17" s="377" t="s">
        <v>1955</v>
      </c>
      <c r="AG17" s="377" t="s">
        <v>2315</v>
      </c>
      <c r="AH17" s="377" t="s">
        <v>2315</v>
      </c>
      <c r="AI17" s="377" t="s">
        <v>2314</v>
      </c>
      <c r="AJ17" s="377"/>
      <c r="AK17" s="377" t="s">
        <v>2361</v>
      </c>
      <c r="AL17" s="377" t="s">
        <v>2277</v>
      </c>
      <c r="AM17" s="377" t="s">
        <v>1960</v>
      </c>
      <c r="AN17" s="377" t="s">
        <v>1960</v>
      </c>
      <c r="AO17" s="380" t="s">
        <v>2359</v>
      </c>
      <c r="AP17" s="377" t="s">
        <v>2278</v>
      </c>
      <c r="AQ17" s="331" t="s">
        <v>2282</v>
      </c>
      <c r="AR17" s="383"/>
    </row>
    <row r="18" spans="2:44" ht="150" customHeight="1" x14ac:dyDescent="0.25">
      <c r="B18" s="186" t="str">
        <f>+'4 - Valor del Riesgo Inherente'!B22</f>
        <v>COMUNICACIÓN Y GESTIÓN CON GRUPOS DE INTERÉS</v>
      </c>
      <c r="C18" s="89" t="str">
        <f>+'4 - Valor del Riesgo Inherente'!C22</f>
        <v>DIRECCIÓN GENERAL (EQUIPO DE COMUNICACIONES)</v>
      </c>
      <c r="D18" s="18" t="str">
        <f>+'4 - Valor del Riesgo Inherente'!D22</f>
        <v>R 6</v>
      </c>
      <c r="E18" s="186" t="str">
        <f>+'4 - Valor del Riesgo Inherente'!E22</f>
        <v>Dar información imprecisa o errónea a la ciudadanía a través de cualquier medio de comunicación por parte de  personas autorizadas y NO autorizadas</v>
      </c>
      <c r="F18" s="186" t="str">
        <f>+'4 - Valor del Riesgo Inherente'!F22</f>
        <v>Pérdida Reputacional</v>
      </c>
      <c r="G18" s="212" t="str">
        <f>+'4 - Valor del Riesgo Inherente'!G22</f>
        <v>Posibilidad de pérdida reputacional en la credibilidad y mala imagen institucional por deficiencia en la información interna y externa de la entidad</v>
      </c>
      <c r="H18" s="188" t="s">
        <v>1301</v>
      </c>
      <c r="I18" s="19" t="s">
        <v>836</v>
      </c>
      <c r="J18" s="220" t="s">
        <v>840</v>
      </c>
      <c r="K18" s="197" t="s">
        <v>178</v>
      </c>
      <c r="L18" s="89" t="str">
        <f t="shared" si="0"/>
        <v>Impacto</v>
      </c>
      <c r="M18" s="197" t="s">
        <v>181</v>
      </c>
      <c r="N18" s="89" t="str">
        <f t="shared" si="1"/>
        <v>25%</v>
      </c>
      <c r="O18" s="197" t="s">
        <v>848</v>
      </c>
      <c r="P18" s="197" t="s">
        <v>190</v>
      </c>
      <c r="Q18" s="197" t="s">
        <v>804</v>
      </c>
      <c r="R18" s="187"/>
      <c r="S18" s="172" t="str">
        <f t="shared" si="2"/>
        <v/>
      </c>
      <c r="T18" s="187"/>
      <c r="U18" s="172" t="str">
        <f t="shared" si="3"/>
        <v/>
      </c>
      <c r="V18" s="172" t="str">
        <f t="shared" si="4"/>
        <v/>
      </c>
      <c r="W18" s="172" t="e">
        <f t="shared" si="5"/>
        <v>#N/A</v>
      </c>
      <c r="X18" s="377" t="s">
        <v>1955</v>
      </c>
      <c r="Y18" s="377" t="s">
        <v>1955</v>
      </c>
      <c r="Z18" s="377" t="s">
        <v>1955</v>
      </c>
      <c r="AA18" s="377" t="s">
        <v>1955</v>
      </c>
      <c r="AB18" s="377" t="s">
        <v>1955</v>
      </c>
      <c r="AC18" s="377" t="s">
        <v>1955</v>
      </c>
      <c r="AD18" s="377" t="s">
        <v>1955</v>
      </c>
      <c r="AE18" s="377" t="s">
        <v>1955</v>
      </c>
      <c r="AF18" s="377" t="s">
        <v>2315</v>
      </c>
      <c r="AG18" s="377" t="s">
        <v>2315</v>
      </c>
      <c r="AH18" s="377" t="s">
        <v>1955</v>
      </c>
      <c r="AI18" s="377" t="s">
        <v>1955</v>
      </c>
      <c r="AJ18" s="377"/>
      <c r="AK18" s="377" t="s">
        <v>2380</v>
      </c>
      <c r="AL18" s="377" t="s">
        <v>2277</v>
      </c>
      <c r="AM18" s="377" t="s">
        <v>1960</v>
      </c>
      <c r="AN18" s="377" t="s">
        <v>1960</v>
      </c>
      <c r="AO18" s="380" t="s">
        <v>2438</v>
      </c>
      <c r="AP18" s="377" t="s">
        <v>2416</v>
      </c>
      <c r="AQ18" s="331" t="s">
        <v>2282</v>
      </c>
      <c r="AR18" s="383"/>
    </row>
    <row r="19" spans="2:44" ht="150" customHeight="1" x14ac:dyDescent="0.25">
      <c r="B19" s="186" t="str">
        <f>+'4 - Valor del Riesgo Inherente'!B23</f>
        <v>COMUNICACIÓN Y GESTIÓN CON GRUPOS DE INTERÉS</v>
      </c>
      <c r="C19" s="89" t="str">
        <f>+'4 - Valor del Riesgo Inherente'!C23</f>
        <v>DIRECCIÓN GENERAL (EQUIPO DE COMUNICACIONES)</v>
      </c>
      <c r="D19" s="18" t="str">
        <f>+'4 - Valor del Riesgo Inherente'!D23</f>
        <v>R 6</v>
      </c>
      <c r="E19" s="186" t="str">
        <f>+'4 - Valor del Riesgo Inherente'!E23</f>
        <v>Dar información imprecisa o errónea a la ciudadanía a través de cualquier medio de comunicación por parte de  personas autorizadas y NO autorizadas</v>
      </c>
      <c r="F19" s="186" t="str">
        <f>+'4 - Valor del Riesgo Inherente'!F23</f>
        <v>Pérdida Reputacional</v>
      </c>
      <c r="G19" s="212" t="str">
        <f>+'4 - Valor del Riesgo Inherente'!G23</f>
        <v>Posibilidad de pérdida reputacional en la credibilidad y mala imagen institucional por deficiencia en la información interna y externa de la entidad</v>
      </c>
      <c r="H19" s="188" t="s">
        <v>1302</v>
      </c>
      <c r="I19" s="19" t="s">
        <v>808</v>
      </c>
      <c r="J19" s="220"/>
      <c r="K19" s="197"/>
      <c r="L19" s="43" t="str">
        <f t="shared" si="0"/>
        <v/>
      </c>
      <c r="M19" s="197"/>
      <c r="N19" s="43" t="str">
        <f t="shared" si="1"/>
        <v/>
      </c>
      <c r="O19" s="197"/>
      <c r="P19" s="197"/>
      <c r="Q19" s="197"/>
      <c r="R19" s="187" t="str">
        <f>+IFERROR(IF(L19="Probabilidad",('4 - Valor del Riesgo Inherente'!J23-(+'4 - Valor del Riesgo Inherente'!J23*N19)),IF(L19="Impacto",'4 - Valor del Riesgo Inherente'!J23,"")),"")</f>
        <v/>
      </c>
      <c r="S19" s="172" t="str">
        <f t="shared" si="2"/>
        <v/>
      </c>
      <c r="T19" s="187" t="str">
        <f>+IFERROR(IF(L19="Impacto",('4 - Valor del Riesgo Inherente'!M23-(+'4 - Valor del Riesgo Inherente'!M23*N19)),IF(L19="Probabilidad",'4 - Valor del Riesgo Inherente'!M23,"")),"")</f>
        <v/>
      </c>
      <c r="U19" s="172" t="str">
        <f t="shared" si="3"/>
        <v/>
      </c>
      <c r="V19" s="172" t="str">
        <f t="shared" si="4"/>
        <v/>
      </c>
      <c r="W19" s="172" t="e">
        <f t="shared" si="5"/>
        <v>#N/A</v>
      </c>
      <c r="X19" s="377" t="s">
        <v>1960</v>
      </c>
      <c r="Y19" s="377" t="s">
        <v>1960</v>
      </c>
      <c r="Z19" s="377" t="s">
        <v>1960</v>
      </c>
      <c r="AA19" s="377" t="s">
        <v>1960</v>
      </c>
      <c r="AB19" s="377" t="s">
        <v>1960</v>
      </c>
      <c r="AC19" s="377" t="s">
        <v>1960</v>
      </c>
      <c r="AD19" s="377" t="s">
        <v>1960</v>
      </c>
      <c r="AE19" s="377" t="s">
        <v>1960</v>
      </c>
      <c r="AF19" s="377" t="s">
        <v>1960</v>
      </c>
      <c r="AG19" s="377" t="s">
        <v>1960</v>
      </c>
      <c r="AH19" s="377" t="s">
        <v>1960</v>
      </c>
      <c r="AI19" s="377" t="s">
        <v>1960</v>
      </c>
      <c r="AJ19" s="377" t="s">
        <v>1960</v>
      </c>
      <c r="AK19" s="377" t="s">
        <v>2362</v>
      </c>
      <c r="AL19" s="377" t="s">
        <v>2331</v>
      </c>
      <c r="AM19" s="377" t="s">
        <v>1960</v>
      </c>
      <c r="AN19" s="377" t="s">
        <v>1960</v>
      </c>
      <c r="AO19" s="377" t="s">
        <v>2362</v>
      </c>
      <c r="AP19" s="377" t="s">
        <v>2331</v>
      </c>
      <c r="AQ19" s="331" t="s">
        <v>2282</v>
      </c>
      <c r="AR19" s="383"/>
    </row>
    <row r="20" spans="2:44" ht="150" customHeight="1" x14ac:dyDescent="0.25">
      <c r="B20" s="186" t="str">
        <f>+'4 - Valor del Riesgo Inherente'!B24</f>
        <v>COMUNICACIÓN Y GESTIÓN CON GRUPOS DE INTERÉS</v>
      </c>
      <c r="C20" s="89" t="str">
        <f>+'4 - Valor del Riesgo Inherente'!C24</f>
        <v>DIRECCIÓN GENERAL (EQUIPO DE COMUNICACIONES)</v>
      </c>
      <c r="D20" s="18" t="str">
        <f>+'4 - Valor del Riesgo Inherente'!D24</f>
        <v>R 7</v>
      </c>
      <c r="E20" s="186" t="str">
        <f>+'4 - Valor del Riesgo Inherente'!E24</f>
        <v>Inadecuada utilización de la imagen institucional</v>
      </c>
      <c r="F20" s="186" t="str">
        <f>+'4 - Valor del Riesgo Inherente'!F24</f>
        <v>Pérdida Reputacional</v>
      </c>
      <c r="G20" s="212" t="str">
        <f>+'4 - Valor del Riesgo Inherente'!G24</f>
        <v>Posibilidad de pérdida reputacional en la imagen institucional por el manejo inadecuado de la imagen institucional (símbolos, nombre, colores, manual de imagen, entre otros)</v>
      </c>
      <c r="H20" s="188" t="s">
        <v>1303</v>
      </c>
      <c r="I20" s="19" t="s">
        <v>836</v>
      </c>
      <c r="J20" s="220" t="s">
        <v>841</v>
      </c>
      <c r="K20" s="197" t="s">
        <v>176</v>
      </c>
      <c r="L20" s="89" t="str">
        <f t="shared" si="0"/>
        <v>Probabilidad</v>
      </c>
      <c r="M20" s="197" t="s">
        <v>181</v>
      </c>
      <c r="N20" s="89" t="str">
        <f t="shared" si="1"/>
        <v>40%</v>
      </c>
      <c r="O20" s="197" t="s">
        <v>188</v>
      </c>
      <c r="P20" s="197" t="s">
        <v>190</v>
      </c>
      <c r="Q20" s="197" t="s">
        <v>804</v>
      </c>
      <c r="R20" s="187">
        <f>+IFERROR(IF(L20="Probabilidad",('4 - Valor del Riesgo Inherente'!J24-(+'4 - Valor del Riesgo Inherente'!J24*N20)),IF(L20="Impacto",'4 - Valor del Riesgo Inherente'!J24,"")),"")</f>
        <v>0.6</v>
      </c>
      <c r="S20" s="172" t="str">
        <f t="shared" si="2"/>
        <v>Media</v>
      </c>
      <c r="T20" s="187">
        <f>+IFERROR(IF(L20="Impacto",('4 - Valor del Riesgo Inherente'!M24-(+'4 - Valor del Riesgo Inherente'!M24*N20)),IF(L20="Probabilidad",'4 - Valor del Riesgo Inherente'!M24,"")),"")</f>
        <v>0.6</v>
      </c>
      <c r="U20" s="172" t="str">
        <f t="shared" si="3"/>
        <v>Moderado</v>
      </c>
      <c r="V20" s="172" t="str">
        <f t="shared" si="4"/>
        <v>Moderado</v>
      </c>
      <c r="W20" s="172" t="str">
        <f t="shared" si="5"/>
        <v>Reducir</v>
      </c>
      <c r="X20" s="377" t="s">
        <v>1955</v>
      </c>
      <c r="Y20" s="377" t="s">
        <v>1955</v>
      </c>
      <c r="Z20" s="377" t="s">
        <v>1960</v>
      </c>
      <c r="AA20" s="377" t="s">
        <v>1955</v>
      </c>
      <c r="AB20" s="377" t="s">
        <v>1955</v>
      </c>
      <c r="AC20" s="377" t="s">
        <v>1955</v>
      </c>
      <c r="AD20" s="377" t="s">
        <v>1960</v>
      </c>
      <c r="AE20" s="377" t="s">
        <v>1955</v>
      </c>
      <c r="AF20" s="377" t="s">
        <v>1955</v>
      </c>
      <c r="AG20" s="377" t="s">
        <v>2315</v>
      </c>
      <c r="AH20" s="377" t="s">
        <v>2315</v>
      </c>
      <c r="AI20" s="377" t="s">
        <v>1955</v>
      </c>
      <c r="AJ20" s="377"/>
      <c r="AK20" s="377" t="s">
        <v>2387</v>
      </c>
      <c r="AL20" s="377" t="s">
        <v>2385</v>
      </c>
      <c r="AM20" s="377" t="s">
        <v>1960</v>
      </c>
      <c r="AN20" s="377" t="s">
        <v>1960</v>
      </c>
      <c r="AO20" s="380" t="s">
        <v>2359</v>
      </c>
      <c r="AP20" s="377" t="s">
        <v>2278</v>
      </c>
      <c r="AQ20" s="331" t="s">
        <v>2282</v>
      </c>
      <c r="AR20" s="383"/>
    </row>
    <row r="21" spans="2:44" ht="150" customHeight="1" x14ac:dyDescent="0.25">
      <c r="B21" s="186" t="str">
        <f>+'4 - Valor del Riesgo Inherente'!B25</f>
        <v>COMUNICACIÓN Y GESTIÓN CON GRUPOS DE INTERÉS</v>
      </c>
      <c r="C21" s="89" t="str">
        <f>+'4 - Valor del Riesgo Inherente'!C25</f>
        <v>DIRECCIÓN GENERAL (EQUIPO DE COMUNICACIONES)</v>
      </c>
      <c r="D21" s="18" t="str">
        <f>+'4 - Valor del Riesgo Inherente'!D25</f>
        <v>R 7</v>
      </c>
      <c r="E21" s="186" t="str">
        <f>+'4 - Valor del Riesgo Inherente'!E25</f>
        <v>Inadecuada utilización de la imagen institucional</v>
      </c>
      <c r="F21" s="186" t="str">
        <f>+'4 - Valor del Riesgo Inherente'!F25</f>
        <v>Pérdida Reputacional</v>
      </c>
      <c r="G21" s="212" t="str">
        <f>+'4 - Valor del Riesgo Inherente'!G25</f>
        <v>Posibilidad de pérdida reputacional en la imagen institucional por el manejo inadecuado de la imagen institucional (símbolos, nombre, colores, manual de imagen, entre otros)</v>
      </c>
      <c r="H21" s="188" t="s">
        <v>1304</v>
      </c>
      <c r="I21" s="19" t="s">
        <v>836</v>
      </c>
      <c r="J21" s="220" t="s">
        <v>842</v>
      </c>
      <c r="K21" s="197" t="s">
        <v>178</v>
      </c>
      <c r="L21" s="89" t="str">
        <f t="shared" si="0"/>
        <v>Impacto</v>
      </c>
      <c r="M21" s="197" t="s">
        <v>181</v>
      </c>
      <c r="N21" s="89" t="str">
        <f t="shared" si="1"/>
        <v>25%</v>
      </c>
      <c r="O21" s="197" t="s">
        <v>848</v>
      </c>
      <c r="P21" s="197" t="s">
        <v>190</v>
      </c>
      <c r="Q21" s="197" t="s">
        <v>804</v>
      </c>
      <c r="R21" s="187"/>
      <c r="S21" s="172" t="str">
        <f t="shared" si="2"/>
        <v/>
      </c>
      <c r="T21" s="187"/>
      <c r="U21" s="172" t="str">
        <f t="shared" si="3"/>
        <v/>
      </c>
      <c r="V21" s="172" t="str">
        <f t="shared" si="4"/>
        <v/>
      </c>
      <c r="W21" s="172" t="e">
        <f t="shared" si="5"/>
        <v>#N/A</v>
      </c>
      <c r="X21" s="377" t="s">
        <v>1955</v>
      </c>
      <c r="Y21" s="377" t="s">
        <v>1955</v>
      </c>
      <c r="Z21" s="377" t="s">
        <v>1955</v>
      </c>
      <c r="AA21" s="377" t="s">
        <v>1955</v>
      </c>
      <c r="AB21" s="377" t="s">
        <v>1955</v>
      </c>
      <c r="AC21" s="377" t="s">
        <v>1955</v>
      </c>
      <c r="AD21" s="377" t="s">
        <v>1955</v>
      </c>
      <c r="AE21" s="377" t="s">
        <v>1955</v>
      </c>
      <c r="AF21" s="377" t="s">
        <v>2315</v>
      </c>
      <c r="AG21" s="377" t="s">
        <v>2315</v>
      </c>
      <c r="AH21" s="377" t="s">
        <v>1955</v>
      </c>
      <c r="AI21" s="377" t="s">
        <v>1955</v>
      </c>
      <c r="AJ21" s="377"/>
      <c r="AK21" s="377" t="s">
        <v>2363</v>
      </c>
      <c r="AL21" s="377" t="s">
        <v>2277</v>
      </c>
      <c r="AM21" s="377" t="s">
        <v>1960</v>
      </c>
      <c r="AN21" s="377" t="s">
        <v>1960</v>
      </c>
      <c r="AO21" s="380" t="s">
        <v>2438</v>
      </c>
      <c r="AP21" s="377" t="s">
        <v>2416</v>
      </c>
      <c r="AQ21" s="331" t="s">
        <v>2282</v>
      </c>
      <c r="AR21" s="383"/>
    </row>
    <row r="22" spans="2:44" ht="150" customHeight="1" x14ac:dyDescent="0.25">
      <c r="B22" s="186" t="str">
        <f>+'4 - Valor del Riesgo Inherente'!B26</f>
        <v>COMUNICACIÓN Y GESTIÓN CON GRUPOS DE INTERÉS</v>
      </c>
      <c r="C22" s="89" t="str">
        <f>+'4 - Valor del Riesgo Inherente'!C26</f>
        <v>DIRECCIÓN GENERAL (EQUIPO DE COMUNICACIONES)</v>
      </c>
      <c r="D22" s="18" t="str">
        <f>+'4 - Valor del Riesgo Inherente'!D26</f>
        <v>R 8</v>
      </c>
      <c r="E22" s="186" t="str">
        <f>+'4 - Valor del Riesgo Inherente'!E26</f>
        <v>Información de la ANT no llega al público objetivo</v>
      </c>
      <c r="F22" s="186" t="str">
        <f>+'4 - Valor del Riesgo Inherente'!F26</f>
        <v>Pérdida Reputacional</v>
      </c>
      <c r="G22" s="212" t="str">
        <f>+'4 - Valor del Riesgo Inherente'!G26</f>
        <v>Posibilidad de pérdida reputacional en la imagen institucional en los grupo de interés por que los canales de comunicación no son efectivos y su es limitado</v>
      </c>
      <c r="H22" s="188" t="s">
        <v>1305</v>
      </c>
      <c r="I22" s="220" t="s">
        <v>837</v>
      </c>
      <c r="J22" s="220" t="s">
        <v>843</v>
      </c>
      <c r="K22" s="197" t="s">
        <v>176</v>
      </c>
      <c r="L22" s="89" t="str">
        <f t="shared" si="0"/>
        <v>Probabilidad</v>
      </c>
      <c r="M22" s="197" t="s">
        <v>181</v>
      </c>
      <c r="N22" s="89" t="str">
        <f t="shared" si="1"/>
        <v>40%</v>
      </c>
      <c r="O22" s="197" t="s">
        <v>188</v>
      </c>
      <c r="P22" s="197" t="s">
        <v>190</v>
      </c>
      <c r="Q22" s="197" t="s">
        <v>804</v>
      </c>
      <c r="R22" s="187">
        <f>+IFERROR(IF(L22="Probabilidad",('4 - Valor del Riesgo Inherente'!J26-(+'4 - Valor del Riesgo Inherente'!J26*N22)),IF(L22="Impacto",'4 - Valor del Riesgo Inherente'!J26,"")),"")</f>
        <v>0.6</v>
      </c>
      <c r="S22" s="172" t="str">
        <f t="shared" si="2"/>
        <v>Media</v>
      </c>
      <c r="T22" s="187">
        <f>+IFERROR(IF(L22="Impacto",('4 - Valor del Riesgo Inherente'!M26-(+'4 - Valor del Riesgo Inherente'!M26*N22)),IF(L22="Probabilidad",'4 - Valor del Riesgo Inherente'!M26,"")),"")</f>
        <v>1</v>
      </c>
      <c r="U22" s="172" t="str">
        <f t="shared" si="3"/>
        <v>Catastrófico</v>
      </c>
      <c r="V22" s="172" t="str">
        <f t="shared" si="4"/>
        <v>Extremo</v>
      </c>
      <c r="W22" s="172" t="str">
        <f t="shared" si="5"/>
        <v>Reducir</v>
      </c>
      <c r="X22" s="377" t="s">
        <v>1955</v>
      </c>
      <c r="Y22" s="377" t="s">
        <v>1955</v>
      </c>
      <c r="Z22" s="377" t="s">
        <v>1955</v>
      </c>
      <c r="AA22" s="377" t="s">
        <v>1955</v>
      </c>
      <c r="AB22" s="377" t="s">
        <v>1955</v>
      </c>
      <c r="AC22" s="377" t="s">
        <v>1955</v>
      </c>
      <c r="AD22" s="377" t="s">
        <v>1955</v>
      </c>
      <c r="AE22" s="377" t="s">
        <v>1955</v>
      </c>
      <c r="AF22" s="377" t="s">
        <v>1955</v>
      </c>
      <c r="AG22" s="377" t="s">
        <v>2315</v>
      </c>
      <c r="AH22" s="377" t="s">
        <v>2315</v>
      </c>
      <c r="AI22" s="377" t="s">
        <v>1955</v>
      </c>
      <c r="AJ22" s="377" t="s">
        <v>1955</v>
      </c>
      <c r="AK22" s="377" t="s">
        <v>2380</v>
      </c>
      <c r="AL22" s="377" t="s">
        <v>2277</v>
      </c>
      <c r="AM22" s="377" t="s">
        <v>1960</v>
      </c>
      <c r="AN22" s="377" t="s">
        <v>1960</v>
      </c>
      <c r="AO22" s="380" t="s">
        <v>2359</v>
      </c>
      <c r="AP22" s="377" t="s">
        <v>2278</v>
      </c>
      <c r="AQ22" s="331" t="s">
        <v>2282</v>
      </c>
      <c r="AR22" s="383"/>
    </row>
    <row r="23" spans="2:44" ht="150" customHeight="1" x14ac:dyDescent="0.25">
      <c r="B23" s="186" t="str">
        <f>+'4 - Valor del Riesgo Inherente'!B27</f>
        <v>COMUNICACIÓN Y GESTIÓN CON GRUPOS DE INTERÉS</v>
      </c>
      <c r="C23" s="89" t="str">
        <f>+'4 - Valor del Riesgo Inherente'!C27</f>
        <v>DIRECCIÓN GENERAL (EQUIPO DE COMUNICACIONES)</v>
      </c>
      <c r="D23" s="18" t="str">
        <f>+'4 - Valor del Riesgo Inherente'!D27</f>
        <v>R 8</v>
      </c>
      <c r="E23" s="186" t="str">
        <f>+'4 - Valor del Riesgo Inherente'!E27</f>
        <v>Información de la ANT no llega al público objetivo</v>
      </c>
      <c r="F23" s="186" t="str">
        <f>+'4 - Valor del Riesgo Inherente'!F27</f>
        <v>Pérdida Reputacional</v>
      </c>
      <c r="G23" s="212" t="str">
        <f>+'4 - Valor del Riesgo Inherente'!G27</f>
        <v>Posibilidad de pérdida reputacional en la imagen institucional en los grupo de interés por que los canales de comunicación no son efectivos y su es limitado</v>
      </c>
      <c r="H23" s="188" t="s">
        <v>1306</v>
      </c>
      <c r="I23" s="220" t="s">
        <v>836</v>
      </c>
      <c r="J23" s="220" t="s">
        <v>844</v>
      </c>
      <c r="K23" s="197" t="s">
        <v>177</v>
      </c>
      <c r="L23" s="89" t="str">
        <f t="shared" si="0"/>
        <v>Impacto</v>
      </c>
      <c r="M23" s="197" t="s">
        <v>181</v>
      </c>
      <c r="N23" s="89" t="str">
        <f t="shared" si="1"/>
        <v>30%</v>
      </c>
      <c r="O23" s="197" t="s">
        <v>848</v>
      </c>
      <c r="P23" s="197" t="s">
        <v>191</v>
      </c>
      <c r="Q23" s="197" t="s">
        <v>805</v>
      </c>
      <c r="R23" s="187">
        <f>IFERROR(IF(AND(L22="Probabilidad",L23="Probabilidad"),(R22-(+R22*N23)),IF(L23="Probabilidad",('4 - Valor del Riesgo Inherente'!J26-(+'4 - Valor del Riesgo Inherente'!J26*N23)),IF(L23="Impacto",R22,""))),"")</f>
        <v>0.6</v>
      </c>
      <c r="S23" s="172" t="str">
        <f t="shared" si="2"/>
        <v>Media</v>
      </c>
      <c r="T23" s="187">
        <f>IFERROR(IF(AND(L22="Impacto",L23="Impacto"),(T22-(+T22*N23)),IF(L23="Impacto",('4 - Valor del Riesgo Inherente'!M26-(+'4 - Valor del Riesgo Inherente'!M26*N23)),IF(L23="Probabilidad",T22,""))),"")</f>
        <v>0.7</v>
      </c>
      <c r="U23" s="172" t="str">
        <f t="shared" si="3"/>
        <v>Mayor</v>
      </c>
      <c r="V23" s="172" t="str">
        <f>IF(OR(AND(S23="Muy Baja",U23="Leve"),AND(S23="Muy Baja",U23="Menor"),AND(S23="Baja",U23="Leve")),"Bajo",IF(OR(AND(S23="Muy baja",U23="Moderado"),AND(S23="Baja",U23="Menor"),AND(S23="Baja",U23="Moderado"),AND(S23="Media",U23="Leve"),AND(S23="Media",U23="Menor"),AND(S23="Media",U23="Moderado"),AND(S23="Alta",U23="Leve"),AND(S23="Alta",U23="Menor")),"Moderado",IF(OR(AND(S23="Muy Baja",U23="Mayor"),AND(S23="Baja",U23="Mayor"),AND(S23="Media",U23="Mayor"),AND(S23="Alta",U23="Moderado"),AND(S23="Alta",U23="Mayor"),AND(S23="Muy Alta",U23="Leve"),AND(S23="Muy Alta",U23="Menor"),AND(S23="Muy Alta",U23="Moderado"),AND(S23="Muy Alta",U23="Mayor")),"Alto",IF(OR(AND(S23="Muy Baja",U23="Catastrófico"),AND(S23="Baja",U23="Catastrófico"),AND(S23="Media",U23="Catastrófico"),AND(S23="Alta",U23="Catastrófico"),AND(S23="Muy Alta",U23="Catastrófico")),"Extremo",""))))</f>
        <v>Alto</v>
      </c>
      <c r="W23" s="172" t="str">
        <f t="shared" si="5"/>
        <v>Reducir</v>
      </c>
      <c r="X23" s="377" t="s">
        <v>1955</v>
      </c>
      <c r="Y23" s="377" t="s">
        <v>1955</v>
      </c>
      <c r="Z23" s="377" t="s">
        <v>1955</v>
      </c>
      <c r="AA23" s="377" t="s">
        <v>1955</v>
      </c>
      <c r="AB23" s="377" t="s">
        <v>1955</v>
      </c>
      <c r="AC23" s="377" t="s">
        <v>1955</v>
      </c>
      <c r="AD23" s="377" t="s">
        <v>1955</v>
      </c>
      <c r="AE23" s="377" t="s">
        <v>1955</v>
      </c>
      <c r="AF23" s="377" t="s">
        <v>2315</v>
      </c>
      <c r="AG23" s="377" t="s">
        <v>1955</v>
      </c>
      <c r="AH23" s="377" t="s">
        <v>2315</v>
      </c>
      <c r="AI23" s="377" t="s">
        <v>2314</v>
      </c>
      <c r="AJ23" s="377"/>
      <c r="AK23" s="377" t="s">
        <v>2361</v>
      </c>
      <c r="AL23" s="377" t="s">
        <v>2277</v>
      </c>
      <c r="AM23" s="377" t="s">
        <v>1960</v>
      </c>
      <c r="AN23" s="377" t="s">
        <v>1960</v>
      </c>
      <c r="AO23" s="380" t="s">
        <v>2359</v>
      </c>
      <c r="AP23" s="377" t="s">
        <v>2278</v>
      </c>
      <c r="AQ23" s="331" t="s">
        <v>2282</v>
      </c>
      <c r="AR23" s="383"/>
    </row>
    <row r="24" spans="2:44" ht="150" customHeight="1" x14ac:dyDescent="0.25">
      <c r="B24" s="186" t="str">
        <f>+'4 - Valor del Riesgo Inherente'!B28</f>
        <v>COMUNICACIÓN Y GESTIÓN CON GRUPOS DE INTERÉS</v>
      </c>
      <c r="C24" s="89" t="str">
        <f>+'4 - Valor del Riesgo Inherente'!C28</f>
        <v>DIRECCIÓN GENERAL (EQUIPO DE COMUNICACIONES)</v>
      </c>
      <c r="D24" s="18" t="str">
        <f>+'4 - Valor del Riesgo Inherente'!D28</f>
        <v>R 8</v>
      </c>
      <c r="E24" s="186" t="str">
        <f>+'4 - Valor del Riesgo Inherente'!E28</f>
        <v>Información de la ANT no llega al público objetivo</v>
      </c>
      <c r="F24" s="186" t="str">
        <f>+'4 - Valor del Riesgo Inherente'!F28</f>
        <v>Pérdida Reputacional</v>
      </c>
      <c r="G24" s="212" t="str">
        <f>+'4 - Valor del Riesgo Inherente'!G28</f>
        <v>Posibilidad de pérdida reputacional en la imagen institucional en los grupo de interés por que los canales de comunicación no son efectivos y su es limitado</v>
      </c>
      <c r="H24" s="188" t="s">
        <v>1307</v>
      </c>
      <c r="I24" s="220" t="s">
        <v>836</v>
      </c>
      <c r="J24" s="220" t="s">
        <v>845</v>
      </c>
      <c r="K24" s="197" t="s">
        <v>178</v>
      </c>
      <c r="L24" s="89" t="str">
        <f t="shared" si="0"/>
        <v>Impacto</v>
      </c>
      <c r="M24" s="197" t="s">
        <v>181</v>
      </c>
      <c r="N24" s="89" t="str">
        <f t="shared" si="1"/>
        <v>25%</v>
      </c>
      <c r="O24" s="197" t="s">
        <v>188</v>
      </c>
      <c r="P24" s="197" t="s">
        <v>190</v>
      </c>
      <c r="Q24" s="197" t="s">
        <v>804</v>
      </c>
      <c r="R24" s="187"/>
      <c r="S24" s="172" t="str">
        <f t="shared" si="2"/>
        <v/>
      </c>
      <c r="T24" s="187"/>
      <c r="U24" s="172" t="str">
        <f t="shared" si="3"/>
        <v/>
      </c>
      <c r="V24" s="172" t="str">
        <f t="shared" si="4"/>
        <v/>
      </c>
      <c r="W24" s="172" t="e">
        <f t="shared" si="5"/>
        <v>#N/A</v>
      </c>
      <c r="X24" s="377" t="s">
        <v>1955</v>
      </c>
      <c r="Y24" s="377" t="s">
        <v>1955</v>
      </c>
      <c r="Z24" s="377" t="s">
        <v>1955</v>
      </c>
      <c r="AA24" s="377" t="s">
        <v>1955</v>
      </c>
      <c r="AB24" s="377" t="s">
        <v>1955</v>
      </c>
      <c r="AC24" s="377" t="s">
        <v>1955</v>
      </c>
      <c r="AD24" s="377" t="s">
        <v>1955</v>
      </c>
      <c r="AE24" s="377" t="s">
        <v>1955</v>
      </c>
      <c r="AF24" s="377" t="s">
        <v>2315</v>
      </c>
      <c r="AG24" s="377" t="s">
        <v>2315</v>
      </c>
      <c r="AH24" s="377" t="s">
        <v>1955</v>
      </c>
      <c r="AI24" s="377" t="s">
        <v>1955</v>
      </c>
      <c r="AJ24" s="377"/>
      <c r="AK24" s="377" t="s">
        <v>2364</v>
      </c>
      <c r="AL24" s="377" t="s">
        <v>2277</v>
      </c>
      <c r="AM24" s="377" t="s">
        <v>1960</v>
      </c>
      <c r="AN24" s="377" t="s">
        <v>1960</v>
      </c>
      <c r="AO24" s="380" t="s">
        <v>2438</v>
      </c>
      <c r="AP24" s="377" t="s">
        <v>2416</v>
      </c>
      <c r="AQ24" s="331" t="s">
        <v>2282</v>
      </c>
      <c r="AR24" s="383"/>
    </row>
    <row r="25" spans="2:44" ht="150" customHeight="1" x14ac:dyDescent="0.25">
      <c r="B25" s="186" t="str">
        <f>+'4 - Valor del Riesgo Inherente'!B29</f>
        <v>COMUNICACIÓN Y GESTIÓN CON GRUPOS DE INTERÉS</v>
      </c>
      <c r="C25" s="89" t="str">
        <f>+'4 - Valor del Riesgo Inherente'!C29</f>
        <v>OFICINA DEL INSPECTOR DE LA GESTIÓN DE TIERRAS</v>
      </c>
      <c r="D25" s="18" t="str">
        <f>+'4 - Valor del Riesgo Inherente'!D29</f>
        <v>R 9</v>
      </c>
      <c r="E25" s="186" t="str">
        <f>+'4 - Valor del Riesgo Inherente'!E29</f>
        <v>Omitir la gestión y/o respuesta  a las denuncias por posibles hechos de corrupción</v>
      </c>
      <c r="F25" s="186" t="str">
        <f>+'4 - Valor del Riesgo Inherente'!F29</f>
        <v>Pérdida Reputacional</v>
      </c>
      <c r="G25" s="212" t="str">
        <f>+'4 - Valor del Riesgo Inherente'!G29</f>
        <v>Posibilidad de pérdida reputacional en la imagen institucional por el desconocimiento en el registro, gestión y tramite de denuncias</v>
      </c>
      <c r="H25" s="188" t="s">
        <v>1308</v>
      </c>
      <c r="I25" s="220" t="s">
        <v>838</v>
      </c>
      <c r="J25" s="220" t="s">
        <v>846</v>
      </c>
      <c r="K25" s="197" t="s">
        <v>176</v>
      </c>
      <c r="L25" s="89" t="str">
        <f t="shared" si="0"/>
        <v>Probabilidad</v>
      </c>
      <c r="M25" s="197" t="s">
        <v>181</v>
      </c>
      <c r="N25" s="89" t="str">
        <f t="shared" si="1"/>
        <v>40%</v>
      </c>
      <c r="O25" s="197" t="s">
        <v>188</v>
      </c>
      <c r="P25" s="197" t="s">
        <v>190</v>
      </c>
      <c r="Q25" s="197" t="s">
        <v>804</v>
      </c>
      <c r="R25" s="187">
        <f>+IFERROR(IF(L25="Probabilidad",('4 - Valor del Riesgo Inherente'!J29-(+'4 - Valor del Riesgo Inherente'!J29*N25)),IF(L25="Impacto",'4 - Valor del Riesgo Inherente'!J29,"")),"")</f>
        <v>0.48</v>
      </c>
      <c r="S25" s="172" t="str">
        <f t="shared" si="2"/>
        <v>Media</v>
      </c>
      <c r="T25" s="187">
        <f>+IFERROR(IF(L25="Impacto",('4 - Valor del Riesgo Inherente'!M29-(+'4 - Valor del Riesgo Inherente'!M29*N25)),IF(L25="Probabilidad",'4 - Valor del Riesgo Inherente'!M29,"")),"")</f>
        <v>1</v>
      </c>
      <c r="U25" s="172" t="str">
        <f t="shared" si="3"/>
        <v>Catastrófico</v>
      </c>
      <c r="V25" s="172" t="str">
        <f t="shared" si="4"/>
        <v>Extremo</v>
      </c>
      <c r="W25" s="172" t="str">
        <f t="shared" si="5"/>
        <v>Reducir</v>
      </c>
      <c r="X25" s="377" t="s">
        <v>1955</v>
      </c>
      <c r="Y25" s="377" t="s">
        <v>1955</v>
      </c>
      <c r="Z25" s="377" t="s">
        <v>1955</v>
      </c>
      <c r="AA25" s="377" t="s">
        <v>1955</v>
      </c>
      <c r="AB25" s="377" t="s">
        <v>1955</v>
      </c>
      <c r="AC25" s="377" t="s">
        <v>1955</v>
      </c>
      <c r="AD25" s="377" t="s">
        <v>1955</v>
      </c>
      <c r="AE25" s="377" t="s">
        <v>1955</v>
      </c>
      <c r="AF25" s="377" t="s">
        <v>1955</v>
      </c>
      <c r="AG25" s="377" t="s">
        <v>2315</v>
      </c>
      <c r="AH25" s="377" t="s">
        <v>2315</v>
      </c>
      <c r="AI25" s="377" t="s">
        <v>1955</v>
      </c>
      <c r="AJ25" s="377" t="s">
        <v>1955</v>
      </c>
      <c r="AK25" s="377" t="s">
        <v>2380</v>
      </c>
      <c r="AL25" s="377" t="s">
        <v>2277</v>
      </c>
      <c r="AM25" s="377" t="s">
        <v>1960</v>
      </c>
      <c r="AN25" s="377" t="s">
        <v>1960</v>
      </c>
      <c r="AO25" s="380" t="s">
        <v>2427</v>
      </c>
      <c r="AP25" s="377" t="s">
        <v>2277</v>
      </c>
      <c r="AQ25" s="331" t="s">
        <v>2282</v>
      </c>
      <c r="AR25" s="384" t="s">
        <v>2424</v>
      </c>
    </row>
    <row r="26" spans="2:44" ht="150" customHeight="1" x14ac:dyDescent="0.25">
      <c r="B26" s="186" t="str">
        <f>+'4 - Valor del Riesgo Inherente'!B30</f>
        <v>COMUNICACIÓN Y GESTIÓN CON GRUPOS DE INTERÉS</v>
      </c>
      <c r="C26" s="89" t="str">
        <f>+'4 - Valor del Riesgo Inherente'!C30</f>
        <v>OFICINA DEL INSPECTOR DE LA GESTIÓN DE TIERRAS</v>
      </c>
      <c r="D26" s="18" t="str">
        <f>+'4 - Valor del Riesgo Inherente'!D30</f>
        <v>R 9</v>
      </c>
      <c r="E26" s="186" t="str">
        <f>+'4 - Valor del Riesgo Inherente'!E30</f>
        <v>Omitir la gestión y/o respuesta  a las denuncias por posibles hechos de corrupción</v>
      </c>
      <c r="F26" s="186" t="str">
        <f>+'4 - Valor del Riesgo Inherente'!F30</f>
        <v>Pérdida Reputacional</v>
      </c>
      <c r="G26" s="212" t="str">
        <f>+'4 - Valor del Riesgo Inherente'!G30</f>
        <v>Posibilidad de pérdida reputacional en la imagen institucional por el desconocimiento en el registro, gestión y tramite de denuncias</v>
      </c>
      <c r="H26" s="188" t="s">
        <v>1309</v>
      </c>
      <c r="I26" s="220" t="s">
        <v>838</v>
      </c>
      <c r="J26" s="220" t="s">
        <v>847</v>
      </c>
      <c r="K26" s="197" t="s">
        <v>178</v>
      </c>
      <c r="L26" s="89" t="str">
        <f t="shared" si="0"/>
        <v>Impacto</v>
      </c>
      <c r="M26" s="197" t="s">
        <v>181</v>
      </c>
      <c r="N26" s="89" t="str">
        <f t="shared" si="1"/>
        <v>25%</v>
      </c>
      <c r="O26" s="197" t="s">
        <v>188</v>
      </c>
      <c r="P26" s="197" t="s">
        <v>190</v>
      </c>
      <c r="Q26" s="197" t="s">
        <v>804</v>
      </c>
      <c r="R26" s="187"/>
      <c r="S26" s="172" t="str">
        <f t="shared" si="2"/>
        <v/>
      </c>
      <c r="T26" s="187"/>
      <c r="U26" s="172" t="str">
        <f t="shared" si="3"/>
        <v/>
      </c>
      <c r="V26" s="172" t="str">
        <f t="shared" si="4"/>
        <v/>
      </c>
      <c r="W26" s="172" t="e">
        <f t="shared" si="5"/>
        <v>#N/A</v>
      </c>
      <c r="X26" s="377" t="s">
        <v>1955</v>
      </c>
      <c r="Y26" s="377" t="s">
        <v>1955</v>
      </c>
      <c r="Z26" s="377" t="s">
        <v>1955</v>
      </c>
      <c r="AA26" s="377" t="s">
        <v>1955</v>
      </c>
      <c r="AB26" s="377" t="s">
        <v>1955</v>
      </c>
      <c r="AC26" s="377" t="s">
        <v>1955</v>
      </c>
      <c r="AD26" s="377" t="s">
        <v>1955</v>
      </c>
      <c r="AE26" s="377" t="s">
        <v>1955</v>
      </c>
      <c r="AF26" s="377" t="s">
        <v>2315</v>
      </c>
      <c r="AG26" s="377" t="s">
        <v>2315</v>
      </c>
      <c r="AH26" s="377" t="s">
        <v>1955</v>
      </c>
      <c r="AI26" s="377" t="s">
        <v>1955</v>
      </c>
      <c r="AJ26" s="377"/>
      <c r="AK26" s="377" t="s">
        <v>2380</v>
      </c>
      <c r="AL26" s="377" t="s">
        <v>2277</v>
      </c>
      <c r="AM26" s="377" t="s">
        <v>1960</v>
      </c>
      <c r="AN26" s="377" t="s">
        <v>1960</v>
      </c>
      <c r="AO26" s="380" t="s">
        <v>2438</v>
      </c>
      <c r="AP26" s="377" t="s">
        <v>2416</v>
      </c>
      <c r="AQ26" s="331" t="s">
        <v>2282</v>
      </c>
      <c r="AR26" s="384" t="s">
        <v>2434</v>
      </c>
    </row>
    <row r="27" spans="2:44" ht="150" customHeight="1" x14ac:dyDescent="0.25">
      <c r="B27" s="186" t="str">
        <f>+'4 - Valor del Riesgo Inherente'!B31</f>
        <v>INTELIGENCIA DE LA INFORMACIÓN</v>
      </c>
      <c r="C27" s="89" t="str">
        <f>+'4 - Valor del Riesgo Inherente'!C31</f>
        <v>OFICINA DE PLANEACIÓN</v>
      </c>
      <c r="D27" s="18" t="str">
        <f>+'4 - Valor del Riesgo Inherente'!D31</f>
        <v>R 10</v>
      </c>
      <c r="E27" s="186" t="str">
        <f>+'4 - Valor del Riesgo Inherente'!E31</f>
        <v>Aprobación y publicación de información documentada no pertinente a los Procesos de la entidad</v>
      </c>
      <c r="F27" s="186" t="str">
        <f>+'4 - Valor del Riesgo Inherente'!F31</f>
        <v>Pérdida Reputacional</v>
      </c>
      <c r="G27" s="212" t="str">
        <f>+'4 - Valor del Riesgo Inherente'!G31</f>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v>
      </c>
      <c r="H27" s="188" t="s">
        <v>1310</v>
      </c>
      <c r="I27" s="220" t="s">
        <v>778</v>
      </c>
      <c r="J27" s="220" t="s">
        <v>998</v>
      </c>
      <c r="K27" s="197" t="s">
        <v>176</v>
      </c>
      <c r="L27" s="89" t="str">
        <f t="shared" si="0"/>
        <v>Probabilidad</v>
      </c>
      <c r="M27" s="197" t="s">
        <v>181</v>
      </c>
      <c r="N27" s="89" t="str">
        <f t="shared" si="1"/>
        <v>40%</v>
      </c>
      <c r="O27" s="197" t="s">
        <v>188</v>
      </c>
      <c r="P27" s="197" t="s">
        <v>190</v>
      </c>
      <c r="Q27" s="197" t="s">
        <v>804</v>
      </c>
      <c r="R27" s="187">
        <f>+IFERROR(IF(L27="Probabilidad",('4 - Valor del Riesgo Inherente'!J31-(+'4 - Valor del Riesgo Inherente'!J31*N27)),IF(L27="Impacto",'4 - Valor del Riesgo Inherente'!J31,"")),"")</f>
        <v>0.36</v>
      </c>
      <c r="S27" s="172" t="str">
        <f t="shared" si="2"/>
        <v>Baja</v>
      </c>
      <c r="T27" s="187">
        <f>+IFERROR(IF(L27="Impacto",('4 - Valor del Riesgo Inherente'!M31-(+'4 - Valor del Riesgo Inherente'!M31*N27)),IF(L27="Probabilidad",'4 - Valor del Riesgo Inherente'!M31,"")),"")</f>
        <v>0.6</v>
      </c>
      <c r="U27" s="172" t="str">
        <f t="shared" si="3"/>
        <v>Moderado</v>
      </c>
      <c r="V27" s="172" t="str">
        <f t="shared" si="4"/>
        <v>Moderado</v>
      </c>
      <c r="W27" s="172" t="str">
        <f t="shared" si="5"/>
        <v>Reducir</v>
      </c>
      <c r="X27" s="377" t="s">
        <v>1955</v>
      </c>
      <c r="Y27" s="377" t="s">
        <v>1955</v>
      </c>
      <c r="Z27" s="377" t="s">
        <v>1955</v>
      </c>
      <c r="AA27" s="377" t="s">
        <v>1955</v>
      </c>
      <c r="AB27" s="377" t="s">
        <v>1955</v>
      </c>
      <c r="AC27" s="377" t="s">
        <v>1955</v>
      </c>
      <c r="AD27" s="377" t="s">
        <v>1955</v>
      </c>
      <c r="AE27" s="377" t="s">
        <v>1955</v>
      </c>
      <c r="AF27" s="377" t="s">
        <v>1955</v>
      </c>
      <c r="AG27" s="377" t="s">
        <v>2315</v>
      </c>
      <c r="AH27" s="377" t="s">
        <v>2315</v>
      </c>
      <c r="AI27" s="377" t="s">
        <v>1955</v>
      </c>
      <c r="AJ27" s="377"/>
      <c r="AK27" s="377" t="s">
        <v>2380</v>
      </c>
      <c r="AL27" s="377" t="s">
        <v>2277</v>
      </c>
      <c r="AM27" s="377" t="s">
        <v>1960</v>
      </c>
      <c r="AN27" s="377" t="s">
        <v>1960</v>
      </c>
      <c r="AO27" s="380" t="s">
        <v>2440</v>
      </c>
      <c r="AP27" s="377" t="s">
        <v>2277</v>
      </c>
      <c r="AQ27" s="331" t="s">
        <v>2282</v>
      </c>
      <c r="AR27" s="384" t="s">
        <v>2435</v>
      </c>
    </row>
    <row r="28" spans="2:44" ht="150" customHeight="1" x14ac:dyDescent="0.25">
      <c r="B28" s="186" t="str">
        <f>+'4 - Valor del Riesgo Inherente'!B32</f>
        <v>INTELIGENCIA DE LA INFORMACIÓN</v>
      </c>
      <c r="C28" s="89" t="str">
        <f>+'4 - Valor del Riesgo Inherente'!C32</f>
        <v>OFICINA DE PLANEACIÓN</v>
      </c>
      <c r="D28" s="18" t="str">
        <f>+'4 - Valor del Riesgo Inherente'!D32</f>
        <v>R 10</v>
      </c>
      <c r="E28" s="186" t="str">
        <f>+'4 - Valor del Riesgo Inherente'!E32</f>
        <v>Aprobación y publicación de información documentada no pertinente a los Procesos de la entidad</v>
      </c>
      <c r="F28" s="186" t="str">
        <f>+'4 - Valor del Riesgo Inherente'!F32</f>
        <v>Pérdida Reputacional</v>
      </c>
      <c r="G28" s="212" t="str">
        <f>+'4 - Valor del Riesgo Inherente'!G32</f>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v>
      </c>
      <c r="H28" s="188" t="s">
        <v>1311</v>
      </c>
      <c r="I28" s="220" t="s">
        <v>778</v>
      </c>
      <c r="J28" s="220" t="s">
        <v>999</v>
      </c>
      <c r="K28" s="197" t="s">
        <v>178</v>
      </c>
      <c r="L28" s="89" t="str">
        <f t="shared" si="0"/>
        <v>Impacto</v>
      </c>
      <c r="M28" s="197" t="s">
        <v>181</v>
      </c>
      <c r="N28" s="89" t="str">
        <f t="shared" si="1"/>
        <v>25%</v>
      </c>
      <c r="O28" s="197" t="s">
        <v>188</v>
      </c>
      <c r="P28" s="197" t="s">
        <v>190</v>
      </c>
      <c r="Q28" s="197" t="s">
        <v>804</v>
      </c>
      <c r="R28" s="187"/>
      <c r="S28" s="172" t="str">
        <f t="shared" si="2"/>
        <v/>
      </c>
      <c r="T28" s="187"/>
      <c r="U28" s="172" t="str">
        <f t="shared" si="3"/>
        <v/>
      </c>
      <c r="V28" s="172" t="str">
        <f t="shared" si="4"/>
        <v/>
      </c>
      <c r="W28" s="172" t="e">
        <f t="shared" si="5"/>
        <v>#N/A</v>
      </c>
      <c r="X28" s="377" t="s">
        <v>1955</v>
      </c>
      <c r="Y28" s="377" t="s">
        <v>1955</v>
      </c>
      <c r="Z28" s="377" t="s">
        <v>1955</v>
      </c>
      <c r="AA28" s="377" t="s">
        <v>1955</v>
      </c>
      <c r="AB28" s="377" t="s">
        <v>1955</v>
      </c>
      <c r="AC28" s="377" t="s">
        <v>1955</v>
      </c>
      <c r="AD28" s="377" t="s">
        <v>1955</v>
      </c>
      <c r="AE28" s="377" t="s">
        <v>1955</v>
      </c>
      <c r="AF28" s="377" t="s">
        <v>2315</v>
      </c>
      <c r="AG28" s="377" t="s">
        <v>2315</v>
      </c>
      <c r="AH28" s="377" t="s">
        <v>1955</v>
      </c>
      <c r="AI28" s="377" t="s">
        <v>1955</v>
      </c>
      <c r="AJ28" s="377"/>
      <c r="AK28" s="377" t="s">
        <v>2380</v>
      </c>
      <c r="AL28" s="377" t="s">
        <v>2277</v>
      </c>
      <c r="AM28" s="377" t="s">
        <v>1960</v>
      </c>
      <c r="AN28" s="377" t="s">
        <v>1960</v>
      </c>
      <c r="AO28" s="380" t="s">
        <v>2438</v>
      </c>
      <c r="AP28" s="377" t="s">
        <v>2416</v>
      </c>
      <c r="AQ28" s="331" t="s">
        <v>2282</v>
      </c>
      <c r="AR28" s="383"/>
    </row>
    <row r="29" spans="2:44" ht="150" customHeight="1" x14ac:dyDescent="0.25">
      <c r="B29" s="186" t="str">
        <f>+'4 - Valor del Riesgo Inherente'!B33</f>
        <v>INTELIGENCIA DE LA INFORMACIÓN</v>
      </c>
      <c r="C29" s="89" t="str">
        <f>+'4 - Valor del Riesgo Inherente'!C33</f>
        <v>DIRECCIÓN GENERAL / GESTIÓN DEL CONOCIMIENTO</v>
      </c>
      <c r="D29" s="18" t="str">
        <f>+'4 - Valor del Riesgo Inherente'!D33</f>
        <v>R 11</v>
      </c>
      <c r="E29" s="186" t="str">
        <f>+'4 - Valor del Riesgo Inherente'!E33</f>
        <v>Fuga parcial o completa del conocimiento tácito o explicito de la Entidad</v>
      </c>
      <c r="F29" s="186" t="str">
        <f>+'4 - Valor del Riesgo Inherente'!F33</f>
        <v>Pérdida Reputacional</v>
      </c>
      <c r="G29" s="212" t="str">
        <f>+'4 - Valor del Riesgo Inherente'!G33</f>
        <v>Posibilidad de pérdida reputacional en la desaparición del conocimiento organizacional por falta de mecanismos que permitan retener el conocimiento tácito y explícito tanto individual como grupal u organizacional</v>
      </c>
      <c r="H29" s="188" t="s">
        <v>1312</v>
      </c>
      <c r="I29" s="220" t="s">
        <v>1000</v>
      </c>
      <c r="J29" s="220" t="s">
        <v>1001</v>
      </c>
      <c r="K29" s="197" t="s">
        <v>177</v>
      </c>
      <c r="L29" s="89" t="str">
        <f t="shared" si="0"/>
        <v>Impacto</v>
      </c>
      <c r="M29" s="197" t="s">
        <v>181</v>
      </c>
      <c r="N29" s="89" t="str">
        <f t="shared" si="1"/>
        <v>30%</v>
      </c>
      <c r="O29" s="197" t="s">
        <v>188</v>
      </c>
      <c r="P29" s="197" t="s">
        <v>1099</v>
      </c>
      <c r="Q29" s="197" t="s">
        <v>804</v>
      </c>
      <c r="R29" s="187">
        <f>+IFERROR(IF(L29="Probabilidad",('4 - Valor del Riesgo Inherente'!J33-(+'4 - Valor del Riesgo Inherente'!J33*N29)),IF(L29="Impacto",'4 - Valor del Riesgo Inherente'!J33,"")),"")</f>
        <v>1</v>
      </c>
      <c r="S29" s="172" t="str">
        <f t="shared" si="2"/>
        <v>Muy Alta</v>
      </c>
      <c r="T29" s="187">
        <f>+IFERROR(IF(L29="Impacto",('4 - Valor del Riesgo Inherente'!M33-(+'4 - Valor del Riesgo Inherente'!M33*N29)),IF(L29="Probabilidad",'4 - Valor del Riesgo Inherente'!M33,"")),"")</f>
        <v>0.7</v>
      </c>
      <c r="U29" s="172" t="str">
        <f t="shared" si="3"/>
        <v>Mayor</v>
      </c>
      <c r="V29" s="172" t="str">
        <f t="shared" si="4"/>
        <v>Alto</v>
      </c>
      <c r="W29" s="172" t="str">
        <f t="shared" si="5"/>
        <v>Reducir</v>
      </c>
      <c r="X29" s="377" t="s">
        <v>1955</v>
      </c>
      <c r="Y29" s="377" t="s">
        <v>1955</v>
      </c>
      <c r="Z29" s="377" t="s">
        <v>1955</v>
      </c>
      <c r="AA29" s="377" t="s">
        <v>1955</v>
      </c>
      <c r="AB29" s="377" t="s">
        <v>1955</v>
      </c>
      <c r="AC29" s="377" t="s">
        <v>1955</v>
      </c>
      <c r="AD29" s="377" t="s">
        <v>1955</v>
      </c>
      <c r="AE29" s="377" t="s">
        <v>1955</v>
      </c>
      <c r="AF29" s="377" t="s">
        <v>2315</v>
      </c>
      <c r="AG29" s="377" t="s">
        <v>1955</v>
      </c>
      <c r="AH29" s="377" t="s">
        <v>2315</v>
      </c>
      <c r="AI29" s="377" t="s">
        <v>1955</v>
      </c>
      <c r="AJ29" s="377" t="s">
        <v>1955</v>
      </c>
      <c r="AK29" s="377" t="s">
        <v>2380</v>
      </c>
      <c r="AL29" s="377" t="s">
        <v>2277</v>
      </c>
      <c r="AM29" s="377" t="s">
        <v>1955</v>
      </c>
      <c r="AN29" s="377" t="s">
        <v>1955</v>
      </c>
      <c r="AO29" s="381" t="s">
        <v>2365</v>
      </c>
      <c r="AP29" s="377" t="s">
        <v>2277</v>
      </c>
      <c r="AQ29" s="331" t="s">
        <v>2282</v>
      </c>
      <c r="AR29" s="383"/>
    </row>
    <row r="30" spans="2:44" ht="150" customHeight="1" x14ac:dyDescent="0.25">
      <c r="B30" s="186" t="str">
        <f>+'4 - Valor del Riesgo Inherente'!B34</f>
        <v>INTELIGENCIA DE LA INFORMACIÓN</v>
      </c>
      <c r="C30" s="89" t="str">
        <f>+'4 - Valor del Riesgo Inherente'!C34</f>
        <v>DIRECCIÓN GENERAL / GESTIÓN DEL CONOCIMIENTO</v>
      </c>
      <c r="D30" s="18" t="str">
        <f>+'4 - Valor del Riesgo Inherente'!D34</f>
        <v>R 11</v>
      </c>
      <c r="E30" s="186" t="str">
        <f>+'4 - Valor del Riesgo Inherente'!E34</f>
        <v>Fuga parcial o completa del conocimiento tácito o explicito de la Entidad</v>
      </c>
      <c r="F30" s="186" t="str">
        <f>+'4 - Valor del Riesgo Inherente'!F34</f>
        <v>Pérdida Reputacional</v>
      </c>
      <c r="G30" s="212" t="str">
        <f>+'4 - Valor del Riesgo Inherente'!G34</f>
        <v>Posibilidad de pérdida reputacional en la desaparición del conocimiento organizacional por falta de mecanismos que permitan retener el conocimiento tácito y explícito tanto individual como grupal u organizacional</v>
      </c>
      <c r="H30" s="188" t="s">
        <v>1313</v>
      </c>
      <c r="I30" s="220" t="s">
        <v>1002</v>
      </c>
      <c r="J30" s="220" t="s">
        <v>1003</v>
      </c>
      <c r="K30" s="197" t="s">
        <v>178</v>
      </c>
      <c r="L30" s="89" t="str">
        <f t="shared" si="0"/>
        <v>Impacto</v>
      </c>
      <c r="M30" s="197" t="s">
        <v>181</v>
      </c>
      <c r="N30" s="89" t="str">
        <f t="shared" si="1"/>
        <v>25%</v>
      </c>
      <c r="O30" s="197" t="s">
        <v>848</v>
      </c>
      <c r="P30" s="197" t="s">
        <v>1099</v>
      </c>
      <c r="Q30" s="197" t="s">
        <v>804</v>
      </c>
      <c r="R30" s="187"/>
      <c r="S30" s="172" t="str">
        <f t="shared" si="2"/>
        <v/>
      </c>
      <c r="T30" s="187"/>
      <c r="U30" s="172" t="str">
        <f t="shared" si="3"/>
        <v/>
      </c>
      <c r="V30" s="172" t="str">
        <f t="shared" si="4"/>
        <v/>
      </c>
      <c r="W30" s="172" t="e">
        <f t="shared" si="5"/>
        <v>#N/A</v>
      </c>
      <c r="X30" s="377" t="s">
        <v>1955</v>
      </c>
      <c r="Y30" s="377" t="s">
        <v>1955</v>
      </c>
      <c r="Z30" s="377" t="s">
        <v>1955</v>
      </c>
      <c r="AA30" s="377" t="s">
        <v>1955</v>
      </c>
      <c r="AB30" s="377" t="s">
        <v>1955</v>
      </c>
      <c r="AC30" s="377" t="s">
        <v>1955</v>
      </c>
      <c r="AD30" s="377" t="s">
        <v>1955</v>
      </c>
      <c r="AE30" s="377" t="s">
        <v>1955</v>
      </c>
      <c r="AF30" s="377" t="s">
        <v>2315</v>
      </c>
      <c r="AG30" s="377" t="s">
        <v>2315</v>
      </c>
      <c r="AH30" s="377" t="s">
        <v>1955</v>
      </c>
      <c r="AI30" s="377" t="s">
        <v>1955</v>
      </c>
      <c r="AJ30" s="377" t="s">
        <v>1960</v>
      </c>
      <c r="AK30" s="377" t="s">
        <v>2380</v>
      </c>
      <c r="AL30" s="377" t="s">
        <v>2277</v>
      </c>
      <c r="AM30" s="377" t="s">
        <v>1960</v>
      </c>
      <c r="AN30" s="377" t="s">
        <v>1960</v>
      </c>
      <c r="AO30" s="380" t="s">
        <v>2438</v>
      </c>
      <c r="AP30" s="377" t="s">
        <v>2416</v>
      </c>
      <c r="AQ30" s="331" t="s">
        <v>2282</v>
      </c>
      <c r="AR30" s="383"/>
    </row>
    <row r="31" spans="2:44" ht="150" customHeight="1" x14ac:dyDescent="0.25">
      <c r="B31" s="186" t="str">
        <f>+'4 - Valor del Riesgo Inherente'!B35</f>
        <v>INTELIGENCIA DE LA INFORMACIÓN</v>
      </c>
      <c r="C31" s="89" t="str">
        <f>+'4 - Valor del Riesgo Inherente'!C35</f>
        <v>SUBDIRECCIÓN DE SISTEMAS DE INFORMACIÓN DE TIERRAS</v>
      </c>
      <c r="D31" s="18" t="str">
        <f>+'4 - Valor del Riesgo Inherente'!D35</f>
        <v>R 12</v>
      </c>
      <c r="E31" s="186" t="str">
        <f>+'4 - Valor del Riesgo Inherente'!E35</f>
        <v>Incumplimiento en la implementación del PETI</v>
      </c>
      <c r="F31" s="186" t="str">
        <f>+'4 - Valor del Riesgo Inherente'!F35</f>
        <v>Afectación Económica o presupuestal</v>
      </c>
      <c r="G31" s="212" t="str">
        <f>+'4 - Valor del Riesgo Inherente'!G35</f>
        <v>Posibilidad de afectación económica en los costos de la ejecución de las actividades de la política de gobierno digital y arquitectura de TI  de la entidad por una ejecución inadecuada debido a inconsistencias presupuestales en la planeación de los proyectos PETI</v>
      </c>
      <c r="H31" s="188" t="s">
        <v>1314</v>
      </c>
      <c r="I31" s="220" t="s">
        <v>1004</v>
      </c>
      <c r="J31" s="220" t="s">
        <v>1005</v>
      </c>
      <c r="K31" s="197" t="s">
        <v>177</v>
      </c>
      <c r="L31" s="89" t="str">
        <f t="shared" si="0"/>
        <v>Impacto</v>
      </c>
      <c r="M31" s="197" t="s">
        <v>181</v>
      </c>
      <c r="N31" s="89" t="str">
        <f t="shared" si="1"/>
        <v>30%</v>
      </c>
      <c r="O31" s="197" t="s">
        <v>188</v>
      </c>
      <c r="P31" s="197" t="s">
        <v>190</v>
      </c>
      <c r="Q31" s="197" t="s">
        <v>804</v>
      </c>
      <c r="R31" s="187">
        <f>+IFERROR(IF(L31="Probabilidad",('4 - Valor del Riesgo Inherente'!J35-(+'4 - Valor del Riesgo Inherente'!J35*N31)),IF(L31="Impacto",'4 - Valor del Riesgo Inherente'!J35,"")),"")</f>
        <v>0.2</v>
      </c>
      <c r="S31" s="172" t="str">
        <f t="shared" si="2"/>
        <v>Muy Baja</v>
      </c>
      <c r="T31" s="187">
        <f>+IFERROR(IF(L31="Impacto",('4 - Valor del Riesgo Inherente'!M35-(+'4 - Valor del Riesgo Inherente'!M35*N31)),IF(L31="Probabilidad",'4 - Valor del Riesgo Inherente'!M35,"")),"")</f>
        <v>0.7</v>
      </c>
      <c r="U31" s="172" t="str">
        <f t="shared" si="3"/>
        <v>Mayor</v>
      </c>
      <c r="V31" s="172" t="str">
        <f t="shared" si="4"/>
        <v>Alto</v>
      </c>
      <c r="W31" s="172" t="str">
        <f t="shared" si="5"/>
        <v>Reducir</v>
      </c>
      <c r="X31" s="377" t="s">
        <v>1955</v>
      </c>
      <c r="Y31" s="377" t="s">
        <v>1955</v>
      </c>
      <c r="Z31" s="377" t="s">
        <v>1955</v>
      </c>
      <c r="AA31" s="377" t="s">
        <v>1955</v>
      </c>
      <c r="AB31" s="377" t="s">
        <v>1955</v>
      </c>
      <c r="AC31" s="377" t="s">
        <v>1955</v>
      </c>
      <c r="AD31" s="377" t="s">
        <v>1955</v>
      </c>
      <c r="AE31" s="377" t="s">
        <v>1955</v>
      </c>
      <c r="AF31" s="377" t="s">
        <v>2315</v>
      </c>
      <c r="AG31" s="377" t="s">
        <v>1955</v>
      </c>
      <c r="AH31" s="377" t="s">
        <v>2315</v>
      </c>
      <c r="AI31" s="377" t="s">
        <v>1955</v>
      </c>
      <c r="AJ31" s="377" t="s">
        <v>1955</v>
      </c>
      <c r="AK31" s="377" t="s">
        <v>2367</v>
      </c>
      <c r="AL31" s="377" t="s">
        <v>2277</v>
      </c>
      <c r="AM31" s="377" t="s">
        <v>1955</v>
      </c>
      <c r="AN31" s="377" t="s">
        <v>1955</v>
      </c>
      <c r="AO31" s="381" t="s">
        <v>2368</v>
      </c>
      <c r="AP31" s="377" t="s">
        <v>2277</v>
      </c>
      <c r="AQ31" s="331" t="s">
        <v>2282</v>
      </c>
      <c r="AR31" s="383"/>
    </row>
    <row r="32" spans="2:44" ht="150" customHeight="1" x14ac:dyDescent="0.25">
      <c r="B32" s="186" t="str">
        <f>+'4 - Valor del Riesgo Inherente'!B36</f>
        <v>INTELIGENCIA DE LA INFORMACIÓN</v>
      </c>
      <c r="C32" s="89" t="str">
        <f>+'4 - Valor del Riesgo Inherente'!C36</f>
        <v>SUBDIRECCIÓN DE SISTEMAS DE INFORMACIÓN DE TIERRAS</v>
      </c>
      <c r="D32" s="18" t="str">
        <f>+'4 - Valor del Riesgo Inherente'!D36</f>
        <v>R 12</v>
      </c>
      <c r="E32" s="186" t="str">
        <f>+'4 - Valor del Riesgo Inherente'!E36</f>
        <v>Incumplimiento en la implementación del PETI</v>
      </c>
      <c r="F32" s="186" t="str">
        <f>+'4 - Valor del Riesgo Inherente'!F36</f>
        <v>Afectación Económica o presupuestal</v>
      </c>
      <c r="G32" s="212" t="str">
        <f>+'4 - Valor del Riesgo Inherente'!G36</f>
        <v>Posibilidad de afectación económica en los costos de la ejecución de las actividades de la política de gobierno digital y arquitectura de TI  de la entidad por una ejecución inadecuada debido a inconsistencias presupuestales en la planeación de los proyectos PETI</v>
      </c>
      <c r="H32" s="188" t="s">
        <v>1315</v>
      </c>
      <c r="I32" s="220" t="s">
        <v>1004</v>
      </c>
      <c r="J32" s="220" t="s">
        <v>1006</v>
      </c>
      <c r="K32" s="197" t="s">
        <v>178</v>
      </c>
      <c r="L32" s="89" t="str">
        <f t="shared" si="0"/>
        <v>Impacto</v>
      </c>
      <c r="M32" s="197" t="s">
        <v>181</v>
      </c>
      <c r="N32" s="89" t="str">
        <f t="shared" si="1"/>
        <v>25%</v>
      </c>
      <c r="O32" s="197" t="s">
        <v>188</v>
      </c>
      <c r="P32" s="197" t="s">
        <v>190</v>
      </c>
      <c r="Q32" s="197" t="s">
        <v>804</v>
      </c>
      <c r="R32" s="187"/>
      <c r="S32" s="172" t="str">
        <f t="shared" si="2"/>
        <v/>
      </c>
      <c r="T32" s="187"/>
      <c r="U32" s="172" t="str">
        <f t="shared" si="3"/>
        <v/>
      </c>
      <c r="V32" s="172" t="str">
        <f t="shared" si="4"/>
        <v/>
      </c>
      <c r="W32" s="172" t="e">
        <f t="shared" si="5"/>
        <v>#N/A</v>
      </c>
      <c r="X32" s="377" t="s">
        <v>1955</v>
      </c>
      <c r="Y32" s="377" t="s">
        <v>1955</v>
      </c>
      <c r="Z32" s="377" t="s">
        <v>1955</v>
      </c>
      <c r="AA32" s="377" t="s">
        <v>1955</v>
      </c>
      <c r="AB32" s="377" t="s">
        <v>1955</v>
      </c>
      <c r="AC32" s="377" t="s">
        <v>1955</v>
      </c>
      <c r="AD32" s="377" t="s">
        <v>1955</v>
      </c>
      <c r="AE32" s="377" t="s">
        <v>1955</v>
      </c>
      <c r="AF32" s="377" t="s">
        <v>2315</v>
      </c>
      <c r="AG32" s="377" t="s">
        <v>2315</v>
      </c>
      <c r="AH32" s="377" t="s">
        <v>1955</v>
      </c>
      <c r="AI32" s="377" t="s">
        <v>1955</v>
      </c>
      <c r="AJ32" s="377" t="s">
        <v>1960</v>
      </c>
      <c r="AK32" s="377" t="s">
        <v>2380</v>
      </c>
      <c r="AL32" s="377" t="s">
        <v>2277</v>
      </c>
      <c r="AM32" s="377" t="s">
        <v>1960</v>
      </c>
      <c r="AN32" s="377" t="s">
        <v>1960</v>
      </c>
      <c r="AO32" s="380" t="s">
        <v>2438</v>
      </c>
      <c r="AP32" s="377" t="s">
        <v>2416</v>
      </c>
      <c r="AQ32" s="331" t="s">
        <v>2282</v>
      </c>
      <c r="AR32" s="383"/>
    </row>
    <row r="33" spans="2:44" ht="150" customHeight="1" x14ac:dyDescent="0.25">
      <c r="B33" s="186" t="str">
        <f>+'4 - Valor del Riesgo Inherente'!B37</f>
        <v>INTELIGENCIA DE LA INFORMACIÓN</v>
      </c>
      <c r="C33" s="89" t="str">
        <f>+'4 - Valor del Riesgo Inherente'!C37</f>
        <v>SUBDIRECCIÓN DE SISTEMAS DE INFORMACIÓN DE TIERRAS</v>
      </c>
      <c r="D33" s="18" t="str">
        <f>+'4 - Valor del Riesgo Inherente'!D37</f>
        <v>R 13</v>
      </c>
      <c r="E33" s="186" t="str">
        <f>+'4 - Valor del Riesgo Inherente'!E37</f>
        <v>Definición y evolución de la arquitectura empresarial de TI que no responda a las necesidades de la entidad</v>
      </c>
      <c r="F33" s="186" t="str">
        <f>+'4 - Valor del Riesgo Inherente'!F37</f>
        <v>Pérdida Reputacional</v>
      </c>
      <c r="G33" s="212" t="str">
        <f>+'4 - Valor del Riesgo Inherente'!G37</f>
        <v>Posibilidad de pérdida reputacional en la imagen institucional para los usuarios dado el incumplimiento en la misión y visión, afectando la prestación de los servicios debido a un diagnóstico equivocado e incompleto de las necesidades de la entidad y su entorno</v>
      </c>
      <c r="H33" s="188" t="s">
        <v>1316</v>
      </c>
      <c r="I33" s="220" t="s">
        <v>1004</v>
      </c>
      <c r="J33" s="220" t="s">
        <v>1007</v>
      </c>
      <c r="K33" s="197" t="s">
        <v>176</v>
      </c>
      <c r="L33" s="89" t="str">
        <f t="shared" si="0"/>
        <v>Probabilidad</v>
      </c>
      <c r="M33" s="197" t="s">
        <v>181</v>
      </c>
      <c r="N33" s="89" t="str">
        <f t="shared" si="1"/>
        <v>40%</v>
      </c>
      <c r="O33" s="197" t="s">
        <v>188</v>
      </c>
      <c r="P33" s="197" t="s">
        <v>190</v>
      </c>
      <c r="Q33" s="197" t="s">
        <v>804</v>
      </c>
      <c r="R33" s="187">
        <f>+IFERROR(IF(L33="Probabilidad",('4 - Valor del Riesgo Inherente'!J37-(+'4 - Valor del Riesgo Inherente'!J37*N33)),IF(L33="Impacto",'4 - Valor del Riesgo Inherente'!J37,"")),"")</f>
        <v>0.48</v>
      </c>
      <c r="S33" s="172" t="str">
        <f t="shared" si="2"/>
        <v>Media</v>
      </c>
      <c r="T33" s="187">
        <f>+IFERROR(IF(L33="Impacto",('4 - Valor del Riesgo Inherente'!M37-(+'4 - Valor del Riesgo Inherente'!M37*N33)),IF(L33="Probabilidad",'4 - Valor del Riesgo Inherente'!M37,"")),"")</f>
        <v>0.6</v>
      </c>
      <c r="U33" s="172" t="str">
        <f t="shared" si="3"/>
        <v>Moderado</v>
      </c>
      <c r="V33" s="172" t="str">
        <f t="shared" si="4"/>
        <v>Moderado</v>
      </c>
      <c r="W33" s="172" t="str">
        <f t="shared" si="5"/>
        <v>Reducir</v>
      </c>
      <c r="X33" s="377" t="s">
        <v>1955</v>
      </c>
      <c r="Y33" s="377" t="s">
        <v>1955</v>
      </c>
      <c r="Z33" s="377" t="s">
        <v>1955</v>
      </c>
      <c r="AA33" s="377" t="s">
        <v>1955</v>
      </c>
      <c r="AB33" s="377" t="s">
        <v>1955</v>
      </c>
      <c r="AC33" s="377" t="s">
        <v>1955</v>
      </c>
      <c r="AD33" s="377" t="s">
        <v>1955</v>
      </c>
      <c r="AE33" s="377" t="s">
        <v>1955</v>
      </c>
      <c r="AF33" s="377" t="s">
        <v>1955</v>
      </c>
      <c r="AG33" s="377" t="s">
        <v>2315</v>
      </c>
      <c r="AH33" s="377" t="s">
        <v>2315</v>
      </c>
      <c r="AI33" s="377" t="s">
        <v>1955</v>
      </c>
      <c r="AJ33" s="377" t="s">
        <v>1955</v>
      </c>
      <c r="AK33" s="377" t="s">
        <v>2380</v>
      </c>
      <c r="AL33" s="377" t="s">
        <v>2277</v>
      </c>
      <c r="AM33" s="377" t="s">
        <v>1955</v>
      </c>
      <c r="AN33" s="377" t="s">
        <v>1955</v>
      </c>
      <c r="AO33" s="381" t="s">
        <v>2388</v>
      </c>
      <c r="AP33" s="377" t="s">
        <v>2277</v>
      </c>
      <c r="AQ33" s="331" t="s">
        <v>2282</v>
      </c>
      <c r="AR33" s="383"/>
    </row>
    <row r="34" spans="2:44" ht="216.75" customHeight="1" x14ac:dyDescent="0.25">
      <c r="B34" s="186" t="str">
        <f>+'4 - Valor del Riesgo Inherente'!B38</f>
        <v>INTELIGENCIA DE LA INFORMACIÓN</v>
      </c>
      <c r="C34" s="89" t="str">
        <f>+'4 - Valor del Riesgo Inherente'!C38</f>
        <v>SUBDIRECCIÓN DE SISTEMAS DE INFORMACIÓN DE TIERRAS</v>
      </c>
      <c r="D34" s="18" t="str">
        <f>+'4 - Valor del Riesgo Inherente'!D38</f>
        <v>R 13</v>
      </c>
      <c r="E34" s="186" t="str">
        <f>+'4 - Valor del Riesgo Inherente'!E38</f>
        <v>Definición y evolución de la arquitectura empresarial de TI que no responda a las necesidades de la entidad</v>
      </c>
      <c r="F34" s="186" t="str">
        <f>+'4 - Valor del Riesgo Inherente'!F38</f>
        <v>Pérdida Reputacional</v>
      </c>
      <c r="G34" s="212" t="str">
        <f>+'4 - Valor del Riesgo Inherente'!G38</f>
        <v>Posibilidad de pérdida reputacional en la imagen institucional para los usuarios dado el incumplimiento en la misión y visión, afectando la prestación de los servicios debido a un diagnóstico equivocado e incompleto de las necesidades de la entidad y su entorno</v>
      </c>
      <c r="H34" s="188" t="s">
        <v>1317</v>
      </c>
      <c r="I34" s="220" t="s">
        <v>1004</v>
      </c>
      <c r="J34" s="220" t="s">
        <v>1008</v>
      </c>
      <c r="K34" s="197" t="s">
        <v>177</v>
      </c>
      <c r="L34" s="89" t="str">
        <f t="shared" si="0"/>
        <v>Impacto</v>
      </c>
      <c r="M34" s="197" t="s">
        <v>181</v>
      </c>
      <c r="N34" s="89" t="str">
        <f t="shared" si="1"/>
        <v>30%</v>
      </c>
      <c r="O34" s="197" t="s">
        <v>188</v>
      </c>
      <c r="P34" s="197" t="s">
        <v>190</v>
      </c>
      <c r="Q34" s="197" t="s">
        <v>804</v>
      </c>
      <c r="R34" s="187">
        <f>IFERROR(IF(AND(L33="Probabilidad",L34="Probabilidad"),(R33-(+R33*N34)),IF(L34="Probabilidad",('4 - Valor del Riesgo Inherente'!J37-(+'4 - Valor del Riesgo Inherente'!J37*N34)),IF(L34="Impacto",R33,""))),"")</f>
        <v>0.48</v>
      </c>
      <c r="S34" s="172" t="str">
        <f t="shared" si="2"/>
        <v>Media</v>
      </c>
      <c r="T34" s="187">
        <f>IFERROR(IF(AND(L33="Impacto",L34="Impacto"),(T33-(+T33*N34)),IF(L34="Impacto",('4 - Valor del Riesgo Inherente'!M37-(+'4 - Valor del Riesgo Inherente'!M37*N34)),IF(L34="Probabilidad",T33,""))),"")</f>
        <v>0.42</v>
      </c>
      <c r="U34" s="172" t="str">
        <f t="shared" si="3"/>
        <v>Moderado</v>
      </c>
      <c r="V34" s="172" t="str">
        <f>IF(OR(AND(S34="Muy Baja",U34="Leve"),AND(S34="Muy Baja",U34="Menor"),AND(S34="Baja",U34="Leve")),"Bajo",IF(OR(AND(S34="Muy baja",U34="Moderado"),AND(S34="Baja",U34="Menor"),AND(S34="Baja",U34="Moderado"),AND(S34="Media",U34="Leve"),AND(S34="Media",U34="Menor"),AND(S34="Media",U34="Moderado"),AND(S34="Alta",U34="Leve"),AND(S34="Alta",U34="Menor")),"Moderado",IF(OR(AND(S34="Muy Baja",U34="Mayor"),AND(S34="Baja",U34="Mayor"),AND(S34="Media",U34="Mayor"),AND(S34="Alta",U34="Moderado"),AND(S34="Alta",U34="Mayor"),AND(S34="Muy Alta",U34="Leve"),AND(S34="Muy Alta",U34="Menor"),AND(S34="Muy Alta",U34="Moderado"),AND(S34="Muy Alta",U34="Mayor")),"Alto",IF(OR(AND(S34="Muy Baja",U34="Catastrófico"),AND(S34="Baja",U34="Catastrófico"),AND(S34="Media",U34="Catastrófico"),AND(S34="Alta",U34="Catastrófico"),AND(S34="Muy Alta",U34="Catastrófico")),"Extremo",""))))</f>
        <v>Moderado</v>
      </c>
      <c r="W34" s="172" t="str">
        <f t="shared" si="5"/>
        <v>Reducir</v>
      </c>
      <c r="X34" s="377" t="s">
        <v>1955</v>
      </c>
      <c r="Y34" s="377" t="s">
        <v>1955</v>
      </c>
      <c r="Z34" s="377" t="s">
        <v>1955</v>
      </c>
      <c r="AA34" s="377" t="s">
        <v>1955</v>
      </c>
      <c r="AB34" s="377" t="s">
        <v>1955</v>
      </c>
      <c r="AC34" s="377" t="s">
        <v>1955</v>
      </c>
      <c r="AD34" s="377" t="s">
        <v>1955</v>
      </c>
      <c r="AE34" s="377" t="s">
        <v>1955</v>
      </c>
      <c r="AF34" s="377" t="s">
        <v>2315</v>
      </c>
      <c r="AG34" s="377" t="s">
        <v>1955</v>
      </c>
      <c r="AH34" s="377" t="s">
        <v>2315</v>
      </c>
      <c r="AI34" s="377" t="s">
        <v>1955</v>
      </c>
      <c r="AJ34" s="377" t="s">
        <v>1960</v>
      </c>
      <c r="AK34" s="377" t="s">
        <v>2380</v>
      </c>
      <c r="AL34" s="377" t="s">
        <v>2277</v>
      </c>
      <c r="AM34" s="377" t="s">
        <v>1960</v>
      </c>
      <c r="AN34" s="377" t="s">
        <v>1960</v>
      </c>
      <c r="AO34" s="380" t="s">
        <v>2477</v>
      </c>
      <c r="AP34" s="377" t="s">
        <v>2277</v>
      </c>
      <c r="AQ34" s="331" t="s">
        <v>2282</v>
      </c>
      <c r="AR34" s="383"/>
    </row>
    <row r="35" spans="2:44" ht="150" customHeight="1" x14ac:dyDescent="0.25">
      <c r="B35" s="186" t="str">
        <f>+'4 - Valor del Riesgo Inherente'!B39</f>
        <v>INTELIGENCIA DE LA INFORMACIÓN</v>
      </c>
      <c r="C35" s="89" t="str">
        <f>+'4 - Valor del Riesgo Inherente'!C39</f>
        <v>SUBDIRECCIÓN DE SISTEMAS DE INFORMACIÓN DE TIERRAS</v>
      </c>
      <c r="D35" s="18" t="str">
        <f>+'4 - Valor del Riesgo Inherente'!D39</f>
        <v>R 13</v>
      </c>
      <c r="E35" s="186" t="str">
        <f>+'4 - Valor del Riesgo Inherente'!E39</f>
        <v>Definición y evolución de la arquitectura empresarial de TI que no responda a las necesidades de la entidad</v>
      </c>
      <c r="F35" s="186" t="str">
        <f>+'4 - Valor del Riesgo Inherente'!F39</f>
        <v>Pérdida Reputacional</v>
      </c>
      <c r="G35" s="212" t="str">
        <f>+'4 - Valor del Riesgo Inherente'!G39</f>
        <v>Posibilidad de pérdida reputacional en la imagen institucional para los usuarios dado el incumplimiento en la misión y visión, afectando la prestación de los servicios debido a un diagnóstico equivocado e incompleto de las necesidades de la entidad y su entorno</v>
      </c>
      <c r="H35" s="188" t="s">
        <v>1318</v>
      </c>
      <c r="I35" s="220" t="s">
        <v>1004</v>
      </c>
      <c r="J35" s="220" t="s">
        <v>1009</v>
      </c>
      <c r="K35" s="197" t="s">
        <v>178</v>
      </c>
      <c r="L35" s="89" t="str">
        <f t="shared" si="0"/>
        <v>Impacto</v>
      </c>
      <c r="M35" s="197" t="s">
        <v>181</v>
      </c>
      <c r="N35" s="89" t="str">
        <f t="shared" si="1"/>
        <v>25%</v>
      </c>
      <c r="O35" s="197" t="s">
        <v>188</v>
      </c>
      <c r="P35" s="197" t="s">
        <v>190</v>
      </c>
      <c r="Q35" s="197" t="s">
        <v>804</v>
      </c>
      <c r="R35" s="187"/>
      <c r="S35" s="172" t="str">
        <f t="shared" si="2"/>
        <v/>
      </c>
      <c r="T35" s="187"/>
      <c r="U35" s="172" t="str">
        <f t="shared" si="3"/>
        <v/>
      </c>
      <c r="V35" s="172" t="str">
        <f t="shared" si="4"/>
        <v/>
      </c>
      <c r="W35" s="172" t="e">
        <f t="shared" si="5"/>
        <v>#N/A</v>
      </c>
      <c r="X35" s="377" t="s">
        <v>1955</v>
      </c>
      <c r="Y35" s="377" t="s">
        <v>1955</v>
      </c>
      <c r="Z35" s="377" t="s">
        <v>1955</v>
      </c>
      <c r="AA35" s="377" t="s">
        <v>1955</v>
      </c>
      <c r="AB35" s="377" t="s">
        <v>1955</v>
      </c>
      <c r="AC35" s="377" t="s">
        <v>1955</v>
      </c>
      <c r="AD35" s="377" t="s">
        <v>1955</v>
      </c>
      <c r="AE35" s="377" t="s">
        <v>1955</v>
      </c>
      <c r="AF35" s="377" t="s">
        <v>2315</v>
      </c>
      <c r="AG35" s="377" t="s">
        <v>2315</v>
      </c>
      <c r="AH35" s="377" t="s">
        <v>1955</v>
      </c>
      <c r="AI35" s="377" t="s">
        <v>1955</v>
      </c>
      <c r="AJ35" s="377" t="s">
        <v>1960</v>
      </c>
      <c r="AK35" s="377" t="s">
        <v>2380</v>
      </c>
      <c r="AL35" s="377" t="s">
        <v>2277</v>
      </c>
      <c r="AM35" s="377" t="s">
        <v>1960</v>
      </c>
      <c r="AN35" s="377" t="s">
        <v>1960</v>
      </c>
      <c r="AO35" s="380" t="s">
        <v>2438</v>
      </c>
      <c r="AP35" s="377" t="s">
        <v>2416</v>
      </c>
      <c r="AQ35" s="331" t="s">
        <v>2282</v>
      </c>
      <c r="AR35" s="383"/>
    </row>
    <row r="36" spans="2:44" ht="150" customHeight="1" x14ac:dyDescent="0.25">
      <c r="B36" s="186" t="str">
        <f>+'4 - Valor del Riesgo Inherente'!B40</f>
        <v>INTELIGENCIA DE LA INFORMACIÓN</v>
      </c>
      <c r="C36" s="89" t="str">
        <f>+'4 - Valor del Riesgo Inherente'!C40</f>
        <v>SUBDIRECCIÓN DE SISTEMAS DE INFORMACIÓN DE TIERRAS</v>
      </c>
      <c r="D36" s="18" t="str">
        <f>+'4 - Valor del Riesgo Inherente'!D40</f>
        <v>R 14</v>
      </c>
      <c r="E36" s="186" t="str">
        <f>+'4 - Valor del Riesgo Inherente'!E40</f>
        <v>Incumplimiento en la implementación del Modelo de Seguridad y Privacidad  de la información de la estrategia de Gobierno Digital</v>
      </c>
      <c r="F36" s="186" t="str">
        <f>+'4 - Valor del Riesgo Inherente'!F40</f>
        <v>Pérdida Reputacional</v>
      </c>
      <c r="G36" s="212" t="str">
        <f>+'4 - Valor del Riesgo Inherente'!G40</f>
        <v>Posibilidad de pérdida reputacional en la imagen institucional debido a la inadecuada priorización de las tareas necesarias para planificar e implementar el componente de seguridad digital de la estrategia de gobierno digital</v>
      </c>
      <c r="H36" s="188" t="s">
        <v>1319</v>
      </c>
      <c r="I36" s="220" t="s">
        <v>1004</v>
      </c>
      <c r="J36" s="220" t="s">
        <v>1010</v>
      </c>
      <c r="K36" s="197" t="s">
        <v>177</v>
      </c>
      <c r="L36" s="89" t="str">
        <f t="shared" si="0"/>
        <v>Impacto</v>
      </c>
      <c r="M36" s="197" t="s">
        <v>181</v>
      </c>
      <c r="N36" s="89" t="str">
        <f t="shared" si="1"/>
        <v>30%</v>
      </c>
      <c r="O36" s="197" t="s">
        <v>188</v>
      </c>
      <c r="P36" s="197" t="s">
        <v>190</v>
      </c>
      <c r="Q36" s="197" t="s">
        <v>804</v>
      </c>
      <c r="R36" s="187">
        <f>+IFERROR(IF(L36="Probabilidad",('4 - Valor del Riesgo Inherente'!J40-(+'4 - Valor del Riesgo Inherente'!J40*N36)),IF(L36="Impacto",'4 - Valor del Riesgo Inherente'!J40,"")),"")</f>
        <v>1</v>
      </c>
      <c r="S36" s="172" t="str">
        <f t="shared" si="2"/>
        <v>Muy Alta</v>
      </c>
      <c r="T36" s="187">
        <f>+IFERROR(IF(L36="Impacto",('4 - Valor del Riesgo Inherente'!M40-(+'4 - Valor del Riesgo Inherente'!M40*N36)),IF(L36="Probabilidad",'4 - Valor del Riesgo Inherente'!M40,"")),"")</f>
        <v>0.56000000000000005</v>
      </c>
      <c r="U36" s="172" t="str">
        <f t="shared" si="3"/>
        <v>Moderado</v>
      </c>
      <c r="V36" s="172" t="str">
        <f t="shared" si="4"/>
        <v>Alto</v>
      </c>
      <c r="W36" s="172" t="str">
        <f t="shared" si="5"/>
        <v>Reducir</v>
      </c>
      <c r="X36" s="377" t="s">
        <v>1955</v>
      </c>
      <c r="Y36" s="377" t="s">
        <v>1955</v>
      </c>
      <c r="Z36" s="377" t="s">
        <v>1955</v>
      </c>
      <c r="AA36" s="377" t="s">
        <v>1955</v>
      </c>
      <c r="AB36" s="377" t="s">
        <v>1955</v>
      </c>
      <c r="AC36" s="377" t="s">
        <v>1955</v>
      </c>
      <c r="AD36" s="377" t="s">
        <v>1955</v>
      </c>
      <c r="AE36" s="377" t="s">
        <v>1955</v>
      </c>
      <c r="AF36" s="377" t="s">
        <v>2315</v>
      </c>
      <c r="AG36" s="377" t="s">
        <v>1955</v>
      </c>
      <c r="AH36" s="377" t="s">
        <v>2315</v>
      </c>
      <c r="AI36" s="377" t="s">
        <v>1955</v>
      </c>
      <c r="AJ36" s="377" t="s">
        <v>1955</v>
      </c>
      <c r="AK36" s="377" t="s">
        <v>2380</v>
      </c>
      <c r="AL36" s="377" t="s">
        <v>2277</v>
      </c>
      <c r="AM36" s="377" t="s">
        <v>1955</v>
      </c>
      <c r="AN36" s="377" t="s">
        <v>1955</v>
      </c>
      <c r="AO36" s="381" t="s">
        <v>2389</v>
      </c>
      <c r="AP36" s="377" t="s">
        <v>2277</v>
      </c>
      <c r="AQ36" s="331" t="s">
        <v>2282</v>
      </c>
      <c r="AR36" s="383"/>
    </row>
    <row r="37" spans="2:44" ht="150" customHeight="1" x14ac:dyDescent="0.25">
      <c r="B37" s="186" t="str">
        <f>+'4 - Valor del Riesgo Inherente'!B41</f>
        <v>INTELIGENCIA DE LA INFORMACIÓN</v>
      </c>
      <c r="C37" s="89" t="str">
        <f>+'4 - Valor del Riesgo Inherente'!C41</f>
        <v>SUBDIRECCIÓN DE SISTEMAS DE INFORMACIÓN DE TIERRAS</v>
      </c>
      <c r="D37" s="18" t="str">
        <f>+'4 - Valor del Riesgo Inherente'!D41</f>
        <v>R 14</v>
      </c>
      <c r="E37" s="186" t="str">
        <f>+'4 - Valor del Riesgo Inherente'!E41</f>
        <v>Incumplimiento en la implementación del Modelo de Seguridad y Privacidad  de la información de la estrategia de Gobierno Digital</v>
      </c>
      <c r="F37" s="186" t="str">
        <f>+'4 - Valor del Riesgo Inherente'!F41</f>
        <v>Pérdida Reputacional</v>
      </c>
      <c r="G37" s="212" t="str">
        <f>+'4 - Valor del Riesgo Inherente'!G41</f>
        <v>Posibilidad de pérdida reputacional en la imagen institucional debido a la inadecuada priorización de las tareas necesarias para planificar e implementar el componente de seguridad digital de la estrategia de gobierno digital</v>
      </c>
      <c r="H37" s="188" t="s">
        <v>1320</v>
      </c>
      <c r="I37" s="220" t="s">
        <v>1004</v>
      </c>
      <c r="J37" s="220" t="s">
        <v>1011</v>
      </c>
      <c r="K37" s="197" t="s">
        <v>178</v>
      </c>
      <c r="L37" s="89" t="str">
        <f t="shared" si="0"/>
        <v>Impacto</v>
      </c>
      <c r="M37" s="197" t="s">
        <v>181</v>
      </c>
      <c r="N37" s="89" t="str">
        <f t="shared" si="1"/>
        <v>25%</v>
      </c>
      <c r="O37" s="197" t="s">
        <v>189</v>
      </c>
      <c r="P37" s="197" t="s">
        <v>190</v>
      </c>
      <c r="Q37" s="197" t="s">
        <v>804</v>
      </c>
      <c r="R37" s="187"/>
      <c r="S37" s="172" t="str">
        <f t="shared" si="2"/>
        <v/>
      </c>
      <c r="T37" s="187"/>
      <c r="U37" s="172" t="str">
        <f t="shared" si="3"/>
        <v/>
      </c>
      <c r="V37" s="172" t="str">
        <f t="shared" si="4"/>
        <v/>
      </c>
      <c r="W37" s="172" t="e">
        <f t="shared" si="5"/>
        <v>#N/A</v>
      </c>
      <c r="X37" s="377" t="s">
        <v>1955</v>
      </c>
      <c r="Y37" s="377" t="s">
        <v>1955</v>
      </c>
      <c r="Z37" s="377" t="s">
        <v>1955</v>
      </c>
      <c r="AA37" s="377" t="s">
        <v>1955</v>
      </c>
      <c r="AB37" s="377" t="s">
        <v>1955</v>
      </c>
      <c r="AC37" s="377" t="s">
        <v>1955</v>
      </c>
      <c r="AD37" s="377" t="s">
        <v>1955</v>
      </c>
      <c r="AE37" s="377" t="s">
        <v>1955</v>
      </c>
      <c r="AF37" s="377" t="s">
        <v>2315</v>
      </c>
      <c r="AG37" s="377" t="s">
        <v>2315</v>
      </c>
      <c r="AH37" s="377" t="s">
        <v>1955</v>
      </c>
      <c r="AI37" s="377" t="s">
        <v>1955</v>
      </c>
      <c r="AJ37" s="377"/>
      <c r="AK37" s="377" t="s">
        <v>2380</v>
      </c>
      <c r="AL37" s="377" t="s">
        <v>2277</v>
      </c>
      <c r="AM37" s="377" t="s">
        <v>1960</v>
      </c>
      <c r="AN37" s="377" t="s">
        <v>1960</v>
      </c>
      <c r="AO37" s="381" t="s">
        <v>2437</v>
      </c>
      <c r="AP37" s="377" t="s">
        <v>2416</v>
      </c>
      <c r="AQ37" s="331" t="s">
        <v>2282</v>
      </c>
      <c r="AR37" s="384" t="s">
        <v>2436</v>
      </c>
    </row>
    <row r="38" spans="2:44" ht="150" customHeight="1" x14ac:dyDescent="0.25">
      <c r="B38" s="186" t="str">
        <f>+'4 - Valor del Riesgo Inherente'!B42</f>
        <v>GESTIÓN DEL MODELO DE ATENCIÓN</v>
      </c>
      <c r="C38" s="89" t="str">
        <f>+'4 - Valor del Riesgo Inherente'!C42</f>
        <v>DIRECCIÓN DE GESTIÓN DEL ORDENAMIENTO SOCIAL DE LA PROPIEDAD</v>
      </c>
      <c r="D38" s="18" t="str">
        <f>+'4 - Valor del Riesgo Inherente'!D42</f>
        <v>R 15</v>
      </c>
      <c r="E38" s="186" t="str">
        <f>+'4 - Valor del Riesgo Inherente'!E42</f>
        <v>Programar municipios que posteriormente presenten limitantes para su intervención</v>
      </c>
      <c r="F38" s="186" t="str">
        <f>+'4 - Valor del Riesgo Inherente'!F42</f>
        <v>Afectación Económica o presupuestal</v>
      </c>
      <c r="G38" s="212" t="str">
        <f>+'4 - Valor del Riesgo Inherente'!G42</f>
        <v>Posibilidad de afectación económica en los sobrecostos de la operación debido a las Inconsistencias de la información considerada para la programación de los municipios frente a la situación real del territorio</v>
      </c>
      <c r="H38" s="188" t="s">
        <v>1321</v>
      </c>
      <c r="I38" s="220" t="s">
        <v>899</v>
      </c>
      <c r="J38" s="220" t="s">
        <v>1012</v>
      </c>
      <c r="K38" s="197" t="s">
        <v>176</v>
      </c>
      <c r="L38" s="89" t="str">
        <f t="shared" ref="L38:L63" si="6">IF(OR(K38="Correctivo",K38="Detectivo"),"Impacto",IF(K38="Preventivo","Probabilidad",""))</f>
        <v>Probabilidad</v>
      </c>
      <c r="M38" s="197" t="s">
        <v>181</v>
      </c>
      <c r="N38" s="89" t="str">
        <f t="shared" ref="N38:N63" si="7">IF(AND(K38="Preventivo",M38="Automático"),"50%",IF(AND(K38="Preventivo",M38="Manual"),"40%",IF(AND(K38="Detectivo",M38="Automático"),"40%",IF(AND(K38="Detectivo",M38="Manual"),"30%",IF(AND(K38="Correctivo",M38="Automático"),"35%",IF(AND(K38="Correctivo",M38="Manual"),"25%",""))))))</f>
        <v>40%</v>
      </c>
      <c r="O38" s="197" t="s">
        <v>188</v>
      </c>
      <c r="P38" s="197" t="s">
        <v>190</v>
      </c>
      <c r="Q38" s="197" t="s">
        <v>804</v>
      </c>
      <c r="R38" s="187">
        <f>+IFERROR(IF(L38="Probabilidad",('4 - Valor del Riesgo Inherente'!J42-(+'4 - Valor del Riesgo Inherente'!J42*N38)),IF(L38="Impacto",'4 - Valor del Riesgo Inherente'!J42,"")),"")</f>
        <v>0.12</v>
      </c>
      <c r="S38" s="172" t="str">
        <f t="shared" si="2"/>
        <v>Muy Baja</v>
      </c>
      <c r="T38" s="187">
        <f>+IFERROR(IF(L38="Impacto",('4 - Valor del Riesgo Inherente'!M42-(+'4 - Valor del Riesgo Inherente'!M42*N38)),IF(L38="Probabilidad",'4 - Valor del Riesgo Inherente'!M42,"")),"")</f>
        <v>1</v>
      </c>
      <c r="U38" s="172" t="str">
        <f t="shared" si="3"/>
        <v>Catastrófico</v>
      </c>
      <c r="V38" s="172" t="str">
        <f t="shared" si="4"/>
        <v>Extremo</v>
      </c>
      <c r="W38" s="172" t="str">
        <f t="shared" si="5"/>
        <v>Reducir</v>
      </c>
      <c r="X38" s="377" t="s">
        <v>1955</v>
      </c>
      <c r="Y38" s="377" t="s">
        <v>1955</v>
      </c>
      <c r="Z38" s="377" t="s">
        <v>1955</v>
      </c>
      <c r="AA38" s="377" t="s">
        <v>1955</v>
      </c>
      <c r="AB38" s="377" t="s">
        <v>1955</v>
      </c>
      <c r="AC38" s="377" t="s">
        <v>1955</v>
      </c>
      <c r="AD38" s="377" t="s">
        <v>1955</v>
      </c>
      <c r="AE38" s="377" t="s">
        <v>1955</v>
      </c>
      <c r="AF38" s="377" t="s">
        <v>1955</v>
      </c>
      <c r="AG38" s="377" t="s">
        <v>2315</v>
      </c>
      <c r="AH38" s="377" t="s">
        <v>2315</v>
      </c>
      <c r="AI38" s="377" t="s">
        <v>1955</v>
      </c>
      <c r="AJ38" s="377" t="s">
        <v>1955</v>
      </c>
      <c r="AK38" s="377" t="s">
        <v>2380</v>
      </c>
      <c r="AL38" s="377" t="s">
        <v>2277</v>
      </c>
      <c r="AM38" s="377" t="s">
        <v>1955</v>
      </c>
      <c r="AN38" s="377" t="s">
        <v>1955</v>
      </c>
      <c r="AO38" s="381" t="s">
        <v>2369</v>
      </c>
      <c r="AP38" s="377" t="s">
        <v>2277</v>
      </c>
      <c r="AQ38" s="331" t="s">
        <v>2282</v>
      </c>
      <c r="AR38" s="383"/>
    </row>
    <row r="39" spans="2:44" ht="150" customHeight="1" x14ac:dyDescent="0.25">
      <c r="B39" s="186" t="str">
        <f>+'4 - Valor del Riesgo Inherente'!B43</f>
        <v>GESTIÓN DEL MODELO DE ATENCIÓN</v>
      </c>
      <c r="C39" s="89" t="str">
        <f>+'4 - Valor del Riesgo Inherente'!C43</f>
        <v>DIRECCIÓN DE GESTIÓN DEL ORDENAMIENTO SOCIAL DE LA PROPIEDAD</v>
      </c>
      <c r="D39" s="18" t="str">
        <f>+'4 - Valor del Riesgo Inherente'!D43</f>
        <v>R 15</v>
      </c>
      <c r="E39" s="186" t="str">
        <f>+'4 - Valor del Riesgo Inherente'!E43</f>
        <v>Programar municipios que posteriormente presenten limitantes para su intervención</v>
      </c>
      <c r="F39" s="186" t="str">
        <f>+'4 - Valor del Riesgo Inherente'!F43</f>
        <v>Afectación Económica o presupuestal</v>
      </c>
      <c r="G39" s="212" t="str">
        <f>+'4 - Valor del Riesgo Inherente'!G43</f>
        <v>Posibilidad de afectación económica en los sobrecostos de la operación debido a las Inconsistencias de la información considerada para la programación de los municipios frente a la situación real del territorio</v>
      </c>
      <c r="H39" s="188" t="s">
        <v>1322</v>
      </c>
      <c r="I39" s="220" t="s">
        <v>899</v>
      </c>
      <c r="J39" s="220" t="s">
        <v>1013</v>
      </c>
      <c r="K39" s="197" t="s">
        <v>178</v>
      </c>
      <c r="L39" s="89" t="str">
        <f t="shared" si="6"/>
        <v>Impacto</v>
      </c>
      <c r="M39" s="197" t="s">
        <v>181</v>
      </c>
      <c r="N39" s="89" t="str">
        <f t="shared" si="7"/>
        <v>25%</v>
      </c>
      <c r="O39" s="197" t="s">
        <v>188</v>
      </c>
      <c r="P39" s="197" t="s">
        <v>190</v>
      </c>
      <c r="Q39" s="197" t="s">
        <v>804</v>
      </c>
      <c r="R39" s="187"/>
      <c r="S39" s="172" t="str">
        <f t="shared" si="2"/>
        <v/>
      </c>
      <c r="T39" s="187"/>
      <c r="U39" s="172" t="str">
        <f t="shared" si="3"/>
        <v/>
      </c>
      <c r="V39" s="172" t="str">
        <f t="shared" si="4"/>
        <v/>
      </c>
      <c r="W39" s="172" t="e">
        <f t="shared" si="5"/>
        <v>#N/A</v>
      </c>
      <c r="X39" s="377" t="s">
        <v>1955</v>
      </c>
      <c r="Y39" s="377" t="s">
        <v>1955</v>
      </c>
      <c r="Z39" s="377" t="s">
        <v>1955</v>
      </c>
      <c r="AA39" s="377" t="s">
        <v>1955</v>
      </c>
      <c r="AB39" s="377" t="s">
        <v>1955</v>
      </c>
      <c r="AC39" s="377" t="s">
        <v>1955</v>
      </c>
      <c r="AD39" s="377" t="s">
        <v>1955</v>
      </c>
      <c r="AE39" s="377" t="s">
        <v>1955</v>
      </c>
      <c r="AF39" s="377" t="s">
        <v>2315</v>
      </c>
      <c r="AG39" s="377" t="s">
        <v>2315</v>
      </c>
      <c r="AH39" s="377" t="s">
        <v>1955</v>
      </c>
      <c r="AI39" s="377" t="s">
        <v>1955</v>
      </c>
      <c r="AJ39" s="377" t="s">
        <v>1960</v>
      </c>
      <c r="AK39" s="377" t="s">
        <v>2380</v>
      </c>
      <c r="AL39" s="377" t="s">
        <v>2277</v>
      </c>
      <c r="AM39" s="377" t="s">
        <v>1960</v>
      </c>
      <c r="AN39" s="377" t="s">
        <v>1960</v>
      </c>
      <c r="AO39" s="380" t="s">
        <v>2438</v>
      </c>
      <c r="AP39" s="377" t="s">
        <v>2416</v>
      </c>
      <c r="AQ39" s="331" t="s">
        <v>2282</v>
      </c>
      <c r="AR39" s="383"/>
    </row>
    <row r="40" spans="2:44" ht="150" customHeight="1" x14ac:dyDescent="0.25">
      <c r="B40" s="186" t="str">
        <f>+'4 - Valor del Riesgo Inherente'!B44</f>
        <v>GESTIÓN DEL MODELO DE ATENCIÓN</v>
      </c>
      <c r="C40" s="89" t="str">
        <f>+'4 - Valor del Riesgo Inherente'!C44</f>
        <v>SECRETARÍA GENERAL</v>
      </c>
      <c r="D40" s="18" t="str">
        <f>+'4 - Valor del Riesgo Inherente'!D44</f>
        <v>R 16</v>
      </c>
      <c r="E40" s="186" t="str">
        <f>+'4 - Valor del Riesgo Inherente'!E44</f>
        <v>Respuesta inoportuna a las PQRSD</v>
      </c>
      <c r="F40" s="186" t="str">
        <f>+'4 - Valor del Riesgo Inherente'!F44</f>
        <v>Pérdida Reputacional</v>
      </c>
      <c r="G40" s="212" t="str">
        <f>+'4 - Valor del Riesgo Inherente'!G44</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H40" s="188" t="s">
        <v>1323</v>
      </c>
      <c r="I40" s="220" t="s">
        <v>900</v>
      </c>
      <c r="J40" s="220" t="s">
        <v>1014</v>
      </c>
      <c r="K40" s="197" t="s">
        <v>177</v>
      </c>
      <c r="L40" s="89" t="str">
        <f t="shared" si="6"/>
        <v>Impacto</v>
      </c>
      <c r="M40" s="197" t="s">
        <v>181</v>
      </c>
      <c r="N40" s="89" t="str">
        <f t="shared" si="7"/>
        <v>30%</v>
      </c>
      <c r="O40" s="197" t="s">
        <v>188</v>
      </c>
      <c r="P40" s="197" t="s">
        <v>190</v>
      </c>
      <c r="Q40" s="197" t="s">
        <v>804</v>
      </c>
      <c r="R40" s="187">
        <f>+IFERROR(IF(L40="Probabilidad",('4 - Valor del Riesgo Inherente'!J44-(+'4 - Valor del Riesgo Inherente'!J44*N40)),IF(L40="Impacto",'4 - Valor del Riesgo Inherente'!J44,"")),"")</f>
        <v>1</v>
      </c>
      <c r="S40" s="172" t="str">
        <f t="shared" si="2"/>
        <v>Muy Alta</v>
      </c>
      <c r="T40" s="187">
        <f>+IFERROR(IF(L40="Impacto",('4 - Valor del Riesgo Inherente'!M44-(+'4 - Valor del Riesgo Inherente'!M44*N40)),IF(L40="Probabilidad",'4 - Valor del Riesgo Inherente'!M44,"")),"")</f>
        <v>0.7</v>
      </c>
      <c r="U40" s="172" t="str">
        <f t="shared" si="3"/>
        <v>Mayor</v>
      </c>
      <c r="V40" s="172" t="str">
        <f t="shared" si="4"/>
        <v>Alto</v>
      </c>
      <c r="W40" s="172" t="str">
        <f t="shared" si="5"/>
        <v>Reducir</v>
      </c>
      <c r="X40" s="377" t="s">
        <v>1955</v>
      </c>
      <c r="Y40" s="377" t="s">
        <v>1955</v>
      </c>
      <c r="Z40" s="377" t="s">
        <v>1955</v>
      </c>
      <c r="AA40" s="377" t="s">
        <v>1955</v>
      </c>
      <c r="AB40" s="377" t="s">
        <v>1955</v>
      </c>
      <c r="AC40" s="377" t="s">
        <v>1955</v>
      </c>
      <c r="AD40" s="377" t="s">
        <v>1955</v>
      </c>
      <c r="AE40" s="377" t="s">
        <v>1955</v>
      </c>
      <c r="AF40" s="377" t="s">
        <v>2315</v>
      </c>
      <c r="AG40" s="377" t="s">
        <v>1955</v>
      </c>
      <c r="AH40" s="377" t="s">
        <v>2315</v>
      </c>
      <c r="AI40" s="377" t="s">
        <v>1955</v>
      </c>
      <c r="AJ40" s="377" t="s">
        <v>1955</v>
      </c>
      <c r="AK40" s="377" t="s">
        <v>2380</v>
      </c>
      <c r="AL40" s="377" t="s">
        <v>2277</v>
      </c>
      <c r="AM40" s="377" t="s">
        <v>1955</v>
      </c>
      <c r="AN40" s="377" t="s">
        <v>1955</v>
      </c>
      <c r="AO40" s="381" t="s">
        <v>2370</v>
      </c>
      <c r="AP40" s="377" t="s">
        <v>2277</v>
      </c>
      <c r="AQ40" s="331" t="s">
        <v>2282</v>
      </c>
      <c r="AR40" s="383"/>
    </row>
    <row r="41" spans="2:44" ht="150" customHeight="1" x14ac:dyDescent="0.25">
      <c r="B41" s="186" t="str">
        <f>+'4 - Valor del Riesgo Inherente'!B45</f>
        <v>GESTIÓN DEL MODELO DE ATENCIÓN</v>
      </c>
      <c r="C41" s="89" t="str">
        <f>+'4 - Valor del Riesgo Inherente'!C45</f>
        <v>SECRETARÍA GENERAL</v>
      </c>
      <c r="D41" s="18" t="str">
        <f>+'4 - Valor del Riesgo Inherente'!D45</f>
        <v>R 16</v>
      </c>
      <c r="E41" s="186" t="str">
        <f>+'4 - Valor del Riesgo Inherente'!E45</f>
        <v>Respuesta inoportuna a las PQRSD</v>
      </c>
      <c r="F41" s="186" t="str">
        <f>+'4 - Valor del Riesgo Inherente'!F45</f>
        <v>Pérdida Reputacional</v>
      </c>
      <c r="G41" s="212" t="str">
        <f>+'4 - Valor del Riesgo Inherente'!G45</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H41" s="188" t="s">
        <v>1324</v>
      </c>
      <c r="I41" s="220" t="s">
        <v>900</v>
      </c>
      <c r="J41" s="220" t="s">
        <v>1015</v>
      </c>
      <c r="K41" s="197" t="s">
        <v>177</v>
      </c>
      <c r="L41" s="89" t="str">
        <f t="shared" si="6"/>
        <v>Impacto</v>
      </c>
      <c r="M41" s="197" t="s">
        <v>181</v>
      </c>
      <c r="N41" s="89" t="str">
        <f t="shared" si="7"/>
        <v>30%</v>
      </c>
      <c r="O41" s="197" t="s">
        <v>848</v>
      </c>
      <c r="P41" s="197" t="s">
        <v>190</v>
      </c>
      <c r="Q41" s="197" t="s">
        <v>804</v>
      </c>
      <c r="R41" s="187">
        <f>IFERROR(IF(AND(L40="Probabilidad",L41="Probabilidad"),(R40-(+R40*N41)),IF(L41="Probabilidad",('4 - Valor del Riesgo Inherente'!J44-(+'4 - Valor del Riesgo Inherente'!J44*N41)),IF(L41="Impacto",R40,""))),"")</f>
        <v>1</v>
      </c>
      <c r="S41" s="172" t="str">
        <f t="shared" si="2"/>
        <v>Muy Alta</v>
      </c>
      <c r="T41" s="187">
        <f>IFERROR(IF(AND(L40="Impacto",L41="Impacto"),(T40-(+T40*N41)),IF(L41="Impacto",('4 - Valor del Riesgo Inherente'!M44-(+'4 - Valor del Riesgo Inherente'!M44*N41)),IF(L41="Probabilidad",T40,""))),"")</f>
        <v>0.49</v>
      </c>
      <c r="U41" s="172" t="str">
        <f t="shared" si="3"/>
        <v>Moderado</v>
      </c>
      <c r="V41" s="172" t="str">
        <f>IF(OR(AND(S41="Muy Baja",U41="Leve"),AND(S41="Muy Baja",U41="Menor"),AND(S41="Baja",U41="Leve")),"Bajo",IF(OR(AND(S41="Muy baja",U41="Moderado"),AND(S41="Baja",U41="Menor"),AND(S41="Baja",U41="Moderado"),AND(S41="Media",U41="Leve"),AND(S41="Media",U41="Menor"),AND(S41="Media",U41="Moderado"),AND(S41="Alta",U41="Leve"),AND(S41="Alta",U41="Menor")),"Moderado",IF(OR(AND(S41="Muy Baja",U41="Mayor"),AND(S41="Baja",U41="Mayor"),AND(S41="Media",U41="Mayor"),AND(S41="Alta",U41="Moderado"),AND(S41="Alta",U41="Mayor"),AND(S41="Muy Alta",U41="Leve"),AND(S41="Muy Alta",U41="Menor"),AND(S41="Muy Alta",U41="Moderado"),AND(S41="Muy Alta",U41="Mayor")),"Alto",IF(OR(AND(S41="Muy Baja",U41="Catastrófico"),AND(S41="Baja",U41="Catastrófico"),AND(S41="Media",U41="Catastrófico"),AND(S41="Alta",U41="Catastrófico"),AND(S41="Muy Alta",U41="Catastrófico")),"Extremo",""))))</f>
        <v>Alto</v>
      </c>
      <c r="W41" s="172" t="str">
        <f t="shared" si="5"/>
        <v>Reducir</v>
      </c>
      <c r="X41" s="377" t="s">
        <v>1955</v>
      </c>
      <c r="Y41" s="377" t="s">
        <v>1955</v>
      </c>
      <c r="Z41" s="377" t="s">
        <v>1955</v>
      </c>
      <c r="AA41" s="377" t="s">
        <v>1955</v>
      </c>
      <c r="AB41" s="377" t="s">
        <v>1955</v>
      </c>
      <c r="AC41" s="377" t="s">
        <v>1955</v>
      </c>
      <c r="AD41" s="377" t="s">
        <v>1955</v>
      </c>
      <c r="AE41" s="377" t="s">
        <v>1955</v>
      </c>
      <c r="AF41" s="377" t="s">
        <v>2315</v>
      </c>
      <c r="AG41" s="377" t="s">
        <v>1955</v>
      </c>
      <c r="AH41" s="377" t="s">
        <v>2315</v>
      </c>
      <c r="AI41" s="377" t="s">
        <v>1955</v>
      </c>
      <c r="AJ41" s="377" t="s">
        <v>1955</v>
      </c>
      <c r="AK41" s="377" t="s">
        <v>2380</v>
      </c>
      <c r="AL41" s="377" t="s">
        <v>2277</v>
      </c>
      <c r="AM41" s="377" t="s">
        <v>1955</v>
      </c>
      <c r="AN41" s="377" t="s">
        <v>1955</v>
      </c>
      <c r="AO41" s="381" t="s">
        <v>2386</v>
      </c>
      <c r="AP41" s="377" t="s">
        <v>2277</v>
      </c>
      <c r="AQ41" s="331" t="s">
        <v>2282</v>
      </c>
      <c r="AR41" s="383"/>
    </row>
    <row r="42" spans="2:44" ht="150" customHeight="1" x14ac:dyDescent="0.25">
      <c r="B42" s="186" t="str">
        <f>+'4 - Valor del Riesgo Inherente'!B46</f>
        <v>GESTIÓN DEL MODELO DE ATENCIÓN</v>
      </c>
      <c r="C42" s="89" t="str">
        <f>+'4 - Valor del Riesgo Inherente'!C46</f>
        <v>SECRETARÍA GENERAL</v>
      </c>
      <c r="D42" s="18" t="str">
        <f>+'4 - Valor del Riesgo Inherente'!D46</f>
        <v>R 16</v>
      </c>
      <c r="E42" s="186" t="str">
        <f>+'4 - Valor del Riesgo Inherente'!E46</f>
        <v>Respuesta inoportuna a las PQRSD</v>
      </c>
      <c r="F42" s="186" t="str">
        <f>+'4 - Valor del Riesgo Inherente'!F46</f>
        <v>Pérdida Reputacional</v>
      </c>
      <c r="G42" s="212" t="str">
        <f>+'4 - Valor del Riesgo Inherente'!G46</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H42" s="188" t="s">
        <v>1325</v>
      </c>
      <c r="I42" s="220" t="s">
        <v>900</v>
      </c>
      <c r="J42" s="220" t="s">
        <v>1016</v>
      </c>
      <c r="K42" s="197" t="s">
        <v>178</v>
      </c>
      <c r="L42" s="89" t="str">
        <f t="shared" si="6"/>
        <v>Impacto</v>
      </c>
      <c r="M42" s="197" t="s">
        <v>181</v>
      </c>
      <c r="N42" s="89" t="str">
        <f t="shared" si="7"/>
        <v>25%</v>
      </c>
      <c r="O42" s="197" t="s">
        <v>848</v>
      </c>
      <c r="P42" s="197" t="s">
        <v>190</v>
      </c>
      <c r="Q42" s="197" t="s">
        <v>804</v>
      </c>
      <c r="R42" s="187"/>
      <c r="S42" s="172" t="str">
        <f t="shared" si="2"/>
        <v/>
      </c>
      <c r="T42" s="187"/>
      <c r="U42" s="172" t="str">
        <f t="shared" si="3"/>
        <v/>
      </c>
      <c r="V42" s="172" t="str">
        <f t="shared" si="4"/>
        <v/>
      </c>
      <c r="W42" s="172" t="e">
        <f t="shared" si="5"/>
        <v>#N/A</v>
      </c>
      <c r="X42" s="377" t="s">
        <v>1955</v>
      </c>
      <c r="Y42" s="377" t="s">
        <v>1955</v>
      </c>
      <c r="Z42" s="377" t="s">
        <v>1955</v>
      </c>
      <c r="AA42" s="377" t="s">
        <v>1955</v>
      </c>
      <c r="AB42" s="377" t="s">
        <v>1955</v>
      </c>
      <c r="AC42" s="377" t="s">
        <v>1955</v>
      </c>
      <c r="AD42" s="377" t="s">
        <v>1955</v>
      </c>
      <c r="AE42" s="377" t="s">
        <v>1955</v>
      </c>
      <c r="AF42" s="377" t="s">
        <v>2315</v>
      </c>
      <c r="AG42" s="377" t="s">
        <v>2315</v>
      </c>
      <c r="AH42" s="377" t="s">
        <v>1955</v>
      </c>
      <c r="AI42" s="377" t="s">
        <v>1955</v>
      </c>
      <c r="AJ42" s="377" t="s">
        <v>1955</v>
      </c>
      <c r="AK42" s="377" t="s">
        <v>2380</v>
      </c>
      <c r="AL42" s="377" t="s">
        <v>2277</v>
      </c>
      <c r="AM42" s="377" t="s">
        <v>1955</v>
      </c>
      <c r="AN42" s="377" t="s">
        <v>1955</v>
      </c>
      <c r="AO42" s="381" t="s">
        <v>2386</v>
      </c>
      <c r="AP42" s="377" t="s">
        <v>2277</v>
      </c>
      <c r="AQ42" s="331" t="s">
        <v>2282</v>
      </c>
      <c r="AR42" s="383"/>
    </row>
    <row r="43" spans="2:44" ht="150" customHeight="1" x14ac:dyDescent="0.25">
      <c r="B43" s="186" t="str">
        <f>+'4 - Valor del Riesgo Inherente'!B47</f>
        <v>PLANIFICACIÓN DEL ORDENAMIENTO SOCIAL DE LA PROPIEDAD</v>
      </c>
      <c r="C43" s="89" t="str">
        <f>+'4 - Valor del Riesgo Inherente'!C47</f>
        <v>SUBDIRECCIÓN DE SISTEMAS DE INFORMACIÓN DE TIERRAS</v>
      </c>
      <c r="D43" s="18" t="str">
        <f>+'4 - Valor del Riesgo Inherente'!D47</f>
        <v>R 17</v>
      </c>
      <c r="E43" s="186" t="str">
        <f>+'4 - Valor del Riesgo Inherente'!E47</f>
        <v xml:space="preserve">Expedir Acto administrativo que resuelve solicitud de inclusión en el RESO, sin la completitud del análisis dentro del proceso de valoración para determinar el cumplimiento de requisitos mínimos (omisión de validaciones en bases de datos/soportes documentales) </v>
      </c>
      <c r="F43" s="186" t="str">
        <f>+'4 - Valor del Riesgo Inherente'!F47</f>
        <v>Pérdida Reputacional</v>
      </c>
      <c r="G43" s="212" t="str">
        <f>+'4 - Valor del Riesgo Inherente'!G47</f>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v>
      </c>
      <c r="H43" s="188" t="s">
        <v>1326</v>
      </c>
      <c r="I43" s="220" t="s">
        <v>1004</v>
      </c>
      <c r="J43" s="220" t="s">
        <v>1017</v>
      </c>
      <c r="K43" s="197" t="s">
        <v>176</v>
      </c>
      <c r="L43" s="89" t="str">
        <f t="shared" si="6"/>
        <v>Probabilidad</v>
      </c>
      <c r="M43" s="197" t="s">
        <v>181</v>
      </c>
      <c r="N43" s="89" t="str">
        <f t="shared" si="7"/>
        <v>40%</v>
      </c>
      <c r="O43" s="197" t="s">
        <v>188</v>
      </c>
      <c r="P43" s="197" t="s">
        <v>190</v>
      </c>
      <c r="Q43" s="197" t="s">
        <v>804</v>
      </c>
      <c r="R43" s="187">
        <f>+IFERROR(IF(L43="Probabilidad",('4 - Valor del Riesgo Inherente'!J47-(+'4 - Valor del Riesgo Inherente'!J47*N43)),IF(L43="Impacto",'4 - Valor del Riesgo Inherente'!J47,"")),"")</f>
        <v>0.6</v>
      </c>
      <c r="S43" s="172" t="str">
        <f t="shared" si="2"/>
        <v>Media</v>
      </c>
      <c r="T43" s="187">
        <f>+IFERROR(IF(L43="Impacto",('4 - Valor del Riesgo Inherente'!M47-(+'4 - Valor del Riesgo Inherente'!M47*N43)),IF(L43="Probabilidad",'4 - Valor del Riesgo Inherente'!M47,"")),"")</f>
        <v>1</v>
      </c>
      <c r="U43" s="172" t="str">
        <f t="shared" si="3"/>
        <v>Catastrófico</v>
      </c>
      <c r="V43" s="172" t="str">
        <f t="shared" si="4"/>
        <v>Extremo</v>
      </c>
      <c r="W43" s="172" t="str">
        <f t="shared" si="5"/>
        <v>Reducir</v>
      </c>
      <c r="X43" s="377" t="s">
        <v>1955</v>
      </c>
      <c r="Y43" s="377" t="s">
        <v>1955</v>
      </c>
      <c r="Z43" s="377" t="s">
        <v>1960</v>
      </c>
      <c r="AA43" s="377" t="s">
        <v>1955</v>
      </c>
      <c r="AB43" s="377" t="s">
        <v>1955</v>
      </c>
      <c r="AC43" s="377" t="s">
        <v>1955</v>
      </c>
      <c r="AD43" s="377" t="s">
        <v>1960</v>
      </c>
      <c r="AE43" s="377" t="s">
        <v>1955</v>
      </c>
      <c r="AF43" s="377" t="s">
        <v>1955</v>
      </c>
      <c r="AG43" s="377" t="s">
        <v>2315</v>
      </c>
      <c r="AH43" s="377" t="s">
        <v>2315</v>
      </c>
      <c r="AI43" s="377" t="s">
        <v>1955</v>
      </c>
      <c r="AJ43" s="377" t="s">
        <v>1955</v>
      </c>
      <c r="AK43" s="377" t="s">
        <v>2390</v>
      </c>
      <c r="AL43" s="377" t="s">
        <v>2385</v>
      </c>
      <c r="AM43" s="377" t="s">
        <v>1955</v>
      </c>
      <c r="AN43" s="377" t="s">
        <v>1955</v>
      </c>
      <c r="AO43" s="381" t="s">
        <v>2371</v>
      </c>
      <c r="AP43" s="377" t="s">
        <v>2277</v>
      </c>
      <c r="AQ43" s="331" t="s">
        <v>2282</v>
      </c>
      <c r="AR43" s="383"/>
    </row>
    <row r="44" spans="2:44" ht="150" customHeight="1" x14ac:dyDescent="0.25">
      <c r="B44" s="186" t="str">
        <f>+'4 - Valor del Riesgo Inherente'!B48</f>
        <v>PLANIFICACIÓN DEL ORDENAMIENTO SOCIAL DE LA PROPIEDAD</v>
      </c>
      <c r="C44" s="89" t="str">
        <f>+'4 - Valor del Riesgo Inherente'!C48</f>
        <v>SUBDIRECCIÓN DE SISTEMAS DE INFORMACIÓN DE TIERRAS</v>
      </c>
      <c r="D44" s="18" t="str">
        <f>+'4 - Valor del Riesgo Inherente'!D48</f>
        <v>R 17</v>
      </c>
      <c r="E44" s="186" t="str">
        <f>+'4 - Valor del Riesgo Inherente'!E48</f>
        <v xml:space="preserve">Expedir Acto administrativo que resuelve solicitud de inclusión en el RESO, sin la completitud del análisis dentro del proceso de valoración para determinar el cumplimiento de requisitos mínimos (omisión de validaciones en bases de datos/soportes documentales) </v>
      </c>
      <c r="F44" s="186" t="str">
        <f>+'4 - Valor del Riesgo Inherente'!F48</f>
        <v>Pérdida Reputacional</v>
      </c>
      <c r="G44" s="212" t="str">
        <f>+'4 - Valor del Riesgo Inherente'!G48</f>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v>
      </c>
      <c r="H44" s="188" t="s">
        <v>1327</v>
      </c>
      <c r="I44" s="220" t="s">
        <v>1004</v>
      </c>
      <c r="J44" s="220" t="s">
        <v>1018</v>
      </c>
      <c r="K44" s="197" t="s">
        <v>178</v>
      </c>
      <c r="L44" s="89" t="str">
        <f t="shared" si="6"/>
        <v>Impacto</v>
      </c>
      <c r="M44" s="197" t="s">
        <v>181</v>
      </c>
      <c r="N44" s="89" t="str">
        <f t="shared" si="7"/>
        <v>25%</v>
      </c>
      <c r="O44" s="197" t="s">
        <v>189</v>
      </c>
      <c r="P44" s="197" t="s">
        <v>190</v>
      </c>
      <c r="Q44" s="197" t="s">
        <v>804</v>
      </c>
      <c r="R44" s="187"/>
      <c r="S44" s="172" t="str">
        <f t="shared" si="2"/>
        <v/>
      </c>
      <c r="T44" s="187"/>
      <c r="U44" s="172" t="str">
        <f t="shared" si="3"/>
        <v/>
      </c>
      <c r="V44" s="172" t="str">
        <f t="shared" si="4"/>
        <v/>
      </c>
      <c r="W44" s="172" t="e">
        <f t="shared" si="5"/>
        <v>#N/A</v>
      </c>
      <c r="X44" s="377" t="s">
        <v>1955</v>
      </c>
      <c r="Y44" s="377" t="s">
        <v>1955</v>
      </c>
      <c r="Z44" s="377" t="s">
        <v>1955</v>
      </c>
      <c r="AA44" s="377" t="s">
        <v>1955</v>
      </c>
      <c r="AB44" s="377" t="s">
        <v>1955</v>
      </c>
      <c r="AC44" s="377" t="s">
        <v>1955</v>
      </c>
      <c r="AD44" s="377" t="s">
        <v>1955</v>
      </c>
      <c r="AE44" s="377" t="s">
        <v>1955</v>
      </c>
      <c r="AF44" s="377" t="s">
        <v>2315</v>
      </c>
      <c r="AG44" s="377" t="s">
        <v>2315</v>
      </c>
      <c r="AH44" s="377" t="s">
        <v>1955</v>
      </c>
      <c r="AI44" s="377" t="s">
        <v>1955</v>
      </c>
      <c r="AJ44" s="377" t="s">
        <v>1960</v>
      </c>
      <c r="AK44" s="377" t="s">
        <v>2380</v>
      </c>
      <c r="AL44" s="377" t="s">
        <v>2277</v>
      </c>
      <c r="AM44" s="377" t="s">
        <v>1960</v>
      </c>
      <c r="AN44" s="377" t="s">
        <v>1960</v>
      </c>
      <c r="AO44" s="380" t="s">
        <v>2438</v>
      </c>
      <c r="AP44" s="377" t="s">
        <v>2416</v>
      </c>
      <c r="AQ44" s="331" t="s">
        <v>2282</v>
      </c>
      <c r="AR44" s="383"/>
    </row>
    <row r="45" spans="2:44" ht="150" customHeight="1" x14ac:dyDescent="0.25">
      <c r="B45" s="186" t="str">
        <f>+'4 - Valor del Riesgo Inherente'!B49</f>
        <v>PLANIFICACIÓN DEL ORDENAMIENTO SOCIAL DE LA PROPIEDAD</v>
      </c>
      <c r="C45" s="89" t="str">
        <f>+'4 - Valor del Riesgo Inherente'!C49</f>
        <v>SUBDIRECCIÓN DE PLANEACIÓN OPERATIVA</v>
      </c>
      <c r="D45" s="18" t="str">
        <f>+'4 - Valor del Riesgo Inherente'!D49</f>
        <v>R 18</v>
      </c>
      <c r="E45" s="186" t="str">
        <f>+'4 - Valor del Riesgo Inherente'!E49</f>
        <v>Incumplimiento en la formulación e implementación de los POSPR en los municipios programados por razones técnicas y operativas</v>
      </c>
      <c r="F45" s="186" t="str">
        <f>+'4 - Valor del Riesgo Inherente'!F49</f>
        <v>Afectación Económica o presupuestal</v>
      </c>
      <c r="G45" s="212" t="str">
        <f>+'4 - Valor del Riesgo Inherente'!G49</f>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v>
      </c>
      <c r="H45" s="188" t="s">
        <v>1328</v>
      </c>
      <c r="I45" s="220" t="s">
        <v>901</v>
      </c>
      <c r="J45" s="220" t="s">
        <v>1019</v>
      </c>
      <c r="K45" s="197" t="s">
        <v>176</v>
      </c>
      <c r="L45" s="89" t="str">
        <f t="shared" si="6"/>
        <v>Probabilidad</v>
      </c>
      <c r="M45" s="197" t="s">
        <v>181</v>
      </c>
      <c r="N45" s="89" t="str">
        <f t="shared" si="7"/>
        <v>40%</v>
      </c>
      <c r="O45" s="197" t="s">
        <v>188</v>
      </c>
      <c r="P45" s="197" t="s">
        <v>190</v>
      </c>
      <c r="Q45" s="197" t="s">
        <v>804</v>
      </c>
      <c r="R45" s="187">
        <f>+IFERROR(IF(L45="Probabilidad",('4 - Valor del Riesgo Inherente'!J49-(+'4 - Valor del Riesgo Inherente'!J49*N45)),IF(L45="Impacto",'4 - Valor del Riesgo Inherente'!J49,"")),"")</f>
        <v>0.24</v>
      </c>
      <c r="S45" s="172" t="str">
        <f t="shared" si="2"/>
        <v>Baja</v>
      </c>
      <c r="T45" s="187">
        <f>+IFERROR(IF(L45="Impacto",('4 - Valor del Riesgo Inherente'!M49-(+'4 - Valor del Riesgo Inherente'!M49*N45)),IF(L45="Probabilidad",'4 - Valor del Riesgo Inherente'!M49,"")),"")</f>
        <v>1</v>
      </c>
      <c r="U45" s="172" t="str">
        <f t="shared" si="3"/>
        <v>Catastrófico</v>
      </c>
      <c r="V45" s="172" t="str">
        <f t="shared" si="4"/>
        <v>Extremo</v>
      </c>
      <c r="W45" s="172" t="str">
        <f t="shared" si="5"/>
        <v>Reducir</v>
      </c>
      <c r="X45" s="377" t="s">
        <v>1955</v>
      </c>
      <c r="Y45" s="377" t="s">
        <v>1955</v>
      </c>
      <c r="Z45" s="377" t="s">
        <v>1955</v>
      </c>
      <c r="AA45" s="377" t="s">
        <v>1955</v>
      </c>
      <c r="AB45" s="377" t="s">
        <v>1955</v>
      </c>
      <c r="AC45" s="377" t="s">
        <v>1955</v>
      </c>
      <c r="AD45" s="377" t="s">
        <v>1955</v>
      </c>
      <c r="AE45" s="377" t="s">
        <v>1955</v>
      </c>
      <c r="AF45" s="377" t="s">
        <v>1955</v>
      </c>
      <c r="AG45" s="377" t="s">
        <v>2315</v>
      </c>
      <c r="AH45" s="377" t="s">
        <v>2315</v>
      </c>
      <c r="AI45" s="377" t="s">
        <v>1955</v>
      </c>
      <c r="AJ45" s="377" t="s">
        <v>1955</v>
      </c>
      <c r="AK45" s="377" t="s">
        <v>2380</v>
      </c>
      <c r="AL45" s="377" t="s">
        <v>2277</v>
      </c>
      <c r="AM45" s="377" t="s">
        <v>1955</v>
      </c>
      <c r="AN45" s="377" t="s">
        <v>1955</v>
      </c>
      <c r="AO45" s="381" t="s">
        <v>2372</v>
      </c>
      <c r="AP45" s="377" t="s">
        <v>2277</v>
      </c>
      <c r="AQ45" s="331" t="s">
        <v>2282</v>
      </c>
      <c r="AR45" s="383"/>
    </row>
    <row r="46" spans="2:44" ht="150" customHeight="1" x14ac:dyDescent="0.25">
      <c r="B46" s="186" t="str">
        <f>+'4 - Valor del Riesgo Inherente'!B50</f>
        <v>PLANIFICACIÓN DEL ORDENAMIENTO SOCIAL DE LA PROPIEDAD</v>
      </c>
      <c r="C46" s="89" t="str">
        <f>+'4 - Valor del Riesgo Inherente'!C50</f>
        <v>SUBDIRECCIÓN DE PLANEACIÓN OPERATIVA</v>
      </c>
      <c r="D46" s="18" t="str">
        <f>+'4 - Valor del Riesgo Inherente'!D50</f>
        <v>R 18</v>
      </c>
      <c r="E46" s="186" t="str">
        <f>+'4 - Valor del Riesgo Inherente'!E50</f>
        <v>Incumplimiento en la formulación e implementación de los POSPR en los municipios programados por razones técnicas y operativas</v>
      </c>
      <c r="F46" s="186" t="str">
        <f>+'4 - Valor del Riesgo Inherente'!F50</f>
        <v>Afectación Económica o presupuestal</v>
      </c>
      <c r="G46" s="212" t="str">
        <f>+'4 - Valor del Riesgo Inherente'!G50</f>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v>
      </c>
      <c r="H46" s="188" t="s">
        <v>1329</v>
      </c>
      <c r="I46" s="220" t="s">
        <v>901</v>
      </c>
      <c r="J46" s="220" t="s">
        <v>1020</v>
      </c>
      <c r="K46" s="197" t="s">
        <v>178</v>
      </c>
      <c r="L46" s="89" t="str">
        <f t="shared" si="6"/>
        <v>Impacto</v>
      </c>
      <c r="M46" s="197" t="s">
        <v>181</v>
      </c>
      <c r="N46" s="89" t="str">
        <f t="shared" si="7"/>
        <v>25%</v>
      </c>
      <c r="O46" s="197" t="s">
        <v>188</v>
      </c>
      <c r="P46" s="197" t="s">
        <v>190</v>
      </c>
      <c r="Q46" s="197" t="s">
        <v>804</v>
      </c>
      <c r="R46" s="187"/>
      <c r="S46" s="172" t="str">
        <f t="shared" si="2"/>
        <v/>
      </c>
      <c r="T46" s="187"/>
      <c r="U46" s="172" t="str">
        <f t="shared" si="3"/>
        <v/>
      </c>
      <c r="V46" s="172" t="str">
        <f t="shared" si="4"/>
        <v/>
      </c>
      <c r="W46" s="172" t="e">
        <f t="shared" si="5"/>
        <v>#N/A</v>
      </c>
      <c r="X46" s="377" t="s">
        <v>1955</v>
      </c>
      <c r="Y46" s="377" t="s">
        <v>1955</v>
      </c>
      <c r="Z46" s="377" t="s">
        <v>1955</v>
      </c>
      <c r="AA46" s="377" t="s">
        <v>1955</v>
      </c>
      <c r="AB46" s="377" t="s">
        <v>1955</v>
      </c>
      <c r="AC46" s="377" t="s">
        <v>1955</v>
      </c>
      <c r="AD46" s="377" t="s">
        <v>1955</v>
      </c>
      <c r="AE46" s="377" t="s">
        <v>1955</v>
      </c>
      <c r="AF46" s="377" t="s">
        <v>2315</v>
      </c>
      <c r="AG46" s="377" t="s">
        <v>2315</v>
      </c>
      <c r="AH46" s="377" t="s">
        <v>1955</v>
      </c>
      <c r="AI46" s="377" t="s">
        <v>1955</v>
      </c>
      <c r="AJ46" s="377" t="s">
        <v>1960</v>
      </c>
      <c r="AK46" s="377" t="s">
        <v>2380</v>
      </c>
      <c r="AL46" s="377" t="s">
        <v>2277</v>
      </c>
      <c r="AM46" s="377" t="s">
        <v>1960</v>
      </c>
      <c r="AN46" s="377" t="s">
        <v>1960</v>
      </c>
      <c r="AO46" s="380" t="s">
        <v>2438</v>
      </c>
      <c r="AP46" s="377" t="s">
        <v>2416</v>
      </c>
      <c r="AQ46" s="331" t="s">
        <v>2282</v>
      </c>
      <c r="AR46" s="383"/>
    </row>
    <row r="47" spans="2:44" ht="150" customHeight="1" x14ac:dyDescent="0.25">
      <c r="B47" s="186" t="str">
        <f>+'4 - Valor del Riesgo Inherente'!B51</f>
        <v>PLANIFICACIÓN DEL ORDENAMIENTO SOCIAL DE LA PROPIEDAD</v>
      </c>
      <c r="C47" s="89" t="str">
        <f>+'4 - Valor del Riesgo Inherente'!C51</f>
        <v>SUBDIRECCIÓN DE PLANEACIÓN OPERATIVA</v>
      </c>
      <c r="D47" s="18" t="str">
        <f>+'4 - Valor del Riesgo Inherente'!D51</f>
        <v>R 19</v>
      </c>
      <c r="E47" s="186" t="str">
        <f>+'4 - Valor del Riesgo Inherente'!E51</f>
        <v>Retrasos o suspensión en la formulación e implementación de POSPR en los municipios programados por condiciones de seguridad adversas a la operación</v>
      </c>
      <c r="F47" s="186" t="str">
        <f>+'4 - Valor del Riesgo Inherente'!F51</f>
        <v>Afectación Económica o presupuestal</v>
      </c>
      <c r="G47" s="212" t="str">
        <f>+'4 - Valor del Riesgo Inherente'!G51</f>
        <v>Posibilidad de afectación económica en sobrecostos de operación debido a las situaciones de orden público sobrevinientes, que impidan desarrollar las actividades operativas en la formulación e implementación de POSPR en los municipios programados</v>
      </c>
      <c r="H47" s="188" t="s">
        <v>1330</v>
      </c>
      <c r="I47" s="220" t="s">
        <v>901</v>
      </c>
      <c r="J47" s="220" t="s">
        <v>1021</v>
      </c>
      <c r="K47" s="197" t="s">
        <v>176</v>
      </c>
      <c r="L47" s="89" t="str">
        <f t="shared" si="6"/>
        <v>Probabilidad</v>
      </c>
      <c r="M47" s="197" t="s">
        <v>181</v>
      </c>
      <c r="N47" s="89" t="str">
        <f t="shared" si="7"/>
        <v>40%</v>
      </c>
      <c r="O47" s="197" t="s">
        <v>188</v>
      </c>
      <c r="P47" s="197" t="s">
        <v>190</v>
      </c>
      <c r="Q47" s="197" t="s">
        <v>804</v>
      </c>
      <c r="R47" s="187">
        <f>+IFERROR(IF(L47="Probabilidad",('4 - Valor del Riesgo Inherente'!J51-(+'4 - Valor del Riesgo Inherente'!J51*N47)),IF(L47="Impacto",'4 - Valor del Riesgo Inherente'!J51,"")),"")</f>
        <v>0.24</v>
      </c>
      <c r="S47" s="172" t="str">
        <f t="shared" si="2"/>
        <v>Baja</v>
      </c>
      <c r="T47" s="187">
        <f>+IFERROR(IF(L47="Impacto",('4 - Valor del Riesgo Inherente'!M51-(+'4 - Valor del Riesgo Inherente'!M51*N47)),IF(L47="Probabilidad",'4 - Valor del Riesgo Inherente'!M51,"")),"")</f>
        <v>1</v>
      </c>
      <c r="U47" s="172" t="str">
        <f t="shared" si="3"/>
        <v>Catastrófico</v>
      </c>
      <c r="V47" s="172" t="str">
        <f t="shared" si="4"/>
        <v>Extremo</v>
      </c>
      <c r="W47" s="172" t="str">
        <f t="shared" si="5"/>
        <v>Reducir</v>
      </c>
      <c r="X47" s="377" t="s">
        <v>1955</v>
      </c>
      <c r="Y47" s="377" t="s">
        <v>1955</v>
      </c>
      <c r="Z47" s="377" t="s">
        <v>1955</v>
      </c>
      <c r="AA47" s="377" t="s">
        <v>1955</v>
      </c>
      <c r="AB47" s="377" t="s">
        <v>1955</v>
      </c>
      <c r="AC47" s="377" t="s">
        <v>1955</v>
      </c>
      <c r="AD47" s="377" t="s">
        <v>1955</v>
      </c>
      <c r="AE47" s="377" t="s">
        <v>1955</v>
      </c>
      <c r="AF47" s="377" t="s">
        <v>1955</v>
      </c>
      <c r="AG47" s="377" t="s">
        <v>2315</v>
      </c>
      <c r="AH47" s="377" t="s">
        <v>2315</v>
      </c>
      <c r="AI47" s="377" t="s">
        <v>1955</v>
      </c>
      <c r="AJ47" s="377" t="s">
        <v>1955</v>
      </c>
      <c r="AK47" s="377" t="s">
        <v>2380</v>
      </c>
      <c r="AL47" s="377" t="s">
        <v>2277</v>
      </c>
      <c r="AM47" s="377" t="s">
        <v>1955</v>
      </c>
      <c r="AN47" s="377" t="s">
        <v>1955</v>
      </c>
      <c r="AO47" s="381" t="s">
        <v>2373</v>
      </c>
      <c r="AP47" s="377" t="s">
        <v>2277</v>
      </c>
      <c r="AQ47" s="331" t="s">
        <v>2282</v>
      </c>
      <c r="AR47" s="383"/>
    </row>
    <row r="48" spans="2:44" ht="150" customHeight="1" x14ac:dyDescent="0.25">
      <c r="B48" s="186" t="str">
        <f>+'4 - Valor del Riesgo Inherente'!B52</f>
        <v>PLANIFICACIÓN DEL ORDENAMIENTO SOCIAL DE LA PROPIEDAD</v>
      </c>
      <c r="C48" s="89" t="str">
        <f>+'4 - Valor del Riesgo Inherente'!C52</f>
        <v>SUBDIRECCIÓN DE PLANEACIÓN OPERATIVA</v>
      </c>
      <c r="D48" s="18" t="str">
        <f>+'4 - Valor del Riesgo Inherente'!D52</f>
        <v>R 19</v>
      </c>
      <c r="E48" s="186" t="str">
        <f>+'4 - Valor del Riesgo Inherente'!E52</f>
        <v>Retrasos o suspensión en la formulación e implementación de POSPR en los municipios programados por condiciones de seguridad adversas a la operación</v>
      </c>
      <c r="F48" s="186" t="str">
        <f>+'4 - Valor del Riesgo Inherente'!F52</f>
        <v>Afectación Económica o presupuestal</v>
      </c>
      <c r="G48" s="212" t="str">
        <f>+'4 - Valor del Riesgo Inherente'!G52</f>
        <v>Posibilidad de afectación económica en sobrecostos de operación debido a las situaciones de orden público sobrevinientes, que impidan desarrollar las actividades operativas en la formulación e implementación de POSPR en los municipios programados</v>
      </c>
      <c r="H48" s="188" t="s">
        <v>1331</v>
      </c>
      <c r="I48" s="220" t="s">
        <v>901</v>
      </c>
      <c r="J48" s="220" t="s">
        <v>1022</v>
      </c>
      <c r="K48" s="197" t="s">
        <v>176</v>
      </c>
      <c r="L48" s="89" t="str">
        <f t="shared" si="6"/>
        <v>Probabilidad</v>
      </c>
      <c r="M48" s="197" t="s">
        <v>181</v>
      </c>
      <c r="N48" s="89" t="str">
        <f t="shared" si="7"/>
        <v>40%</v>
      </c>
      <c r="O48" s="197" t="s">
        <v>188</v>
      </c>
      <c r="P48" s="197" t="s">
        <v>190</v>
      </c>
      <c r="Q48" s="197" t="s">
        <v>804</v>
      </c>
      <c r="R48" s="187">
        <f>IFERROR(IF(AND(L47="Probabilidad",L48="Probabilidad"),(R47-(+R47*N48)),IF(L48="Probabilidad",('4 - Valor del Riesgo Inherente'!J51-(+'4 - Valor del Riesgo Inherente'!J51*N48)),IF(L48="Impacto",R47,""))),"")</f>
        <v>0.14399999999999999</v>
      </c>
      <c r="S48" s="172" t="str">
        <f t="shared" si="2"/>
        <v>Muy Baja</v>
      </c>
      <c r="T48" s="187">
        <f>IFERROR(IF(AND(L47="Impacto",L48="Impacto"),(T47-(+T47*N48)),IF(L48="Impacto",('4 - Valor del Riesgo Inherente'!M51-(+'4 - Valor del Riesgo Inherente'!M51*N48)),IF(L48="Probabilidad",T47,""))),"")</f>
        <v>1</v>
      </c>
      <c r="U48" s="172" t="str">
        <f t="shared" si="3"/>
        <v>Catastrófico</v>
      </c>
      <c r="V48" s="172" t="str">
        <f>IF(OR(AND(S48="Muy Baja",U48="Leve"),AND(S48="Muy Baja",U48="Menor"),AND(S48="Baja",U48="Leve")),"Bajo",IF(OR(AND(S48="Muy baja",U48="Moderado"),AND(S48="Baja",U48="Menor"),AND(S48="Baja",U48="Moderado"),AND(S48="Media",U48="Leve"),AND(S48="Media",U48="Menor"),AND(S48="Media",U48="Moderado"),AND(S48="Alta",U48="Leve"),AND(S48="Alta",U48="Menor")),"Moderado",IF(OR(AND(S48="Muy Baja",U48="Mayor"),AND(S48="Baja",U48="Mayor"),AND(S48="Media",U48="Mayor"),AND(S48="Alta",U48="Moderado"),AND(S48="Alta",U48="Mayor"),AND(S48="Muy Alta",U48="Leve"),AND(S48="Muy Alta",U48="Menor"),AND(S48="Muy Alta",U48="Moderado"),AND(S48="Muy Alta",U48="Mayor")),"Alto",IF(OR(AND(S48="Muy Baja",U48="Catastrófico"),AND(S48="Baja",U48="Catastrófico"),AND(S48="Media",U48="Catastrófico"),AND(S48="Alta",U48="Catastrófico"),AND(S48="Muy Alta",U48="Catastrófico")),"Extremo",""))))</f>
        <v>Extremo</v>
      </c>
      <c r="W48" s="172" t="str">
        <f t="shared" si="5"/>
        <v>Reducir</v>
      </c>
      <c r="X48" s="377" t="s">
        <v>1955</v>
      </c>
      <c r="Y48" s="377" t="s">
        <v>1955</v>
      </c>
      <c r="Z48" s="377" t="s">
        <v>1955</v>
      </c>
      <c r="AA48" s="377" t="s">
        <v>1955</v>
      </c>
      <c r="AB48" s="377" t="s">
        <v>1955</v>
      </c>
      <c r="AC48" s="377" t="s">
        <v>1955</v>
      </c>
      <c r="AD48" s="377" t="s">
        <v>1955</v>
      </c>
      <c r="AE48" s="377" t="s">
        <v>1955</v>
      </c>
      <c r="AF48" s="377" t="s">
        <v>1955</v>
      </c>
      <c r="AG48" s="377" t="s">
        <v>2315</v>
      </c>
      <c r="AH48" s="377" t="s">
        <v>2315</v>
      </c>
      <c r="AI48" s="377" t="s">
        <v>1955</v>
      </c>
      <c r="AJ48" s="377" t="s">
        <v>1955</v>
      </c>
      <c r="AK48" s="377" t="s">
        <v>2380</v>
      </c>
      <c r="AL48" s="377" t="s">
        <v>2277</v>
      </c>
      <c r="AM48" s="377" t="s">
        <v>1960</v>
      </c>
      <c r="AN48" s="377" t="s">
        <v>1960</v>
      </c>
      <c r="AO48" s="381" t="s">
        <v>2441</v>
      </c>
      <c r="AP48" s="377" t="s">
        <v>2277</v>
      </c>
      <c r="AQ48" s="331" t="s">
        <v>2282</v>
      </c>
      <c r="AR48" s="384" t="s">
        <v>2436</v>
      </c>
    </row>
    <row r="49" spans="2:44" ht="150" customHeight="1" x14ac:dyDescent="0.25">
      <c r="B49" s="186" t="str">
        <f>+'4 - Valor del Riesgo Inherente'!B53</f>
        <v>PLANIFICACIÓN DEL ORDENAMIENTO SOCIAL DE LA PROPIEDAD</v>
      </c>
      <c r="C49" s="89" t="str">
        <f>+'4 - Valor del Riesgo Inherente'!C53</f>
        <v>SUBDIRECCIÓN DE PLANEACIÓN OPERATIVA</v>
      </c>
      <c r="D49" s="18" t="str">
        <f>+'4 - Valor del Riesgo Inherente'!D53</f>
        <v>R 19</v>
      </c>
      <c r="E49" s="186" t="str">
        <f>+'4 - Valor del Riesgo Inherente'!E53</f>
        <v>Retrasos o suspensión en la formulación e implementación de POSPR en los municipios programados por condiciones de seguridad adversas a la operación</v>
      </c>
      <c r="F49" s="186" t="str">
        <f>+'4 - Valor del Riesgo Inherente'!F53</f>
        <v>Afectación Económica o presupuestal</v>
      </c>
      <c r="G49" s="212" t="str">
        <f>+'4 - Valor del Riesgo Inherente'!G53</f>
        <v>Posibilidad de afectación económica en sobrecostos de operación debido a las situaciones de orden público sobrevinientes, que impidan desarrollar las actividades operativas en la formulación e implementación de POSPR en los municipios programados</v>
      </c>
      <c r="H49" s="188" t="s">
        <v>1332</v>
      </c>
      <c r="I49" s="220" t="s">
        <v>901</v>
      </c>
      <c r="J49" s="220" t="s">
        <v>1023</v>
      </c>
      <c r="K49" s="197" t="s">
        <v>178</v>
      </c>
      <c r="L49" s="89" t="str">
        <f t="shared" si="6"/>
        <v>Impacto</v>
      </c>
      <c r="M49" s="197" t="s">
        <v>181</v>
      </c>
      <c r="N49" s="89" t="str">
        <f t="shared" si="7"/>
        <v>25%</v>
      </c>
      <c r="O49" s="197" t="s">
        <v>188</v>
      </c>
      <c r="P49" s="197" t="s">
        <v>190</v>
      </c>
      <c r="Q49" s="197" t="s">
        <v>804</v>
      </c>
      <c r="R49" s="187"/>
      <c r="S49" s="172" t="str">
        <f t="shared" si="2"/>
        <v/>
      </c>
      <c r="T49" s="187"/>
      <c r="U49" s="172" t="str">
        <f t="shared" si="3"/>
        <v/>
      </c>
      <c r="V49" s="172" t="str">
        <f t="shared" si="4"/>
        <v/>
      </c>
      <c r="W49" s="172" t="e">
        <f t="shared" si="5"/>
        <v>#N/A</v>
      </c>
      <c r="X49" s="377" t="s">
        <v>1955</v>
      </c>
      <c r="Y49" s="377" t="s">
        <v>1955</v>
      </c>
      <c r="Z49" s="377" t="s">
        <v>1955</v>
      </c>
      <c r="AA49" s="377" t="s">
        <v>1955</v>
      </c>
      <c r="AB49" s="377" t="s">
        <v>1955</v>
      </c>
      <c r="AC49" s="377" t="s">
        <v>1955</v>
      </c>
      <c r="AD49" s="377" t="s">
        <v>1955</v>
      </c>
      <c r="AE49" s="377" t="s">
        <v>1955</v>
      </c>
      <c r="AF49" s="377" t="s">
        <v>2315</v>
      </c>
      <c r="AG49" s="377" t="s">
        <v>2315</v>
      </c>
      <c r="AH49" s="377" t="s">
        <v>1955</v>
      </c>
      <c r="AI49" s="377" t="s">
        <v>1955</v>
      </c>
      <c r="AJ49" s="377" t="s">
        <v>1960</v>
      </c>
      <c r="AK49" s="377" t="s">
        <v>2380</v>
      </c>
      <c r="AL49" s="377" t="s">
        <v>2277</v>
      </c>
      <c r="AM49" s="377" t="s">
        <v>1960</v>
      </c>
      <c r="AN49" s="377" t="s">
        <v>1960</v>
      </c>
      <c r="AO49" s="380" t="s">
        <v>2438</v>
      </c>
      <c r="AP49" s="377" t="s">
        <v>2416</v>
      </c>
      <c r="AQ49" s="331" t="s">
        <v>2282</v>
      </c>
      <c r="AR49" s="384"/>
    </row>
    <row r="50" spans="2:44" ht="150" customHeight="1" x14ac:dyDescent="0.25">
      <c r="B50" s="186" t="str">
        <f>+'4 - Valor del Riesgo Inherente'!B54</f>
        <v>PLANIFICACIÓN DEL ORDENAMIENTO SOCIAL DE LA PROPIEDAD</v>
      </c>
      <c r="C50" s="89" t="str">
        <f>+'4 - Valor del Riesgo Inherente'!C54</f>
        <v>SUBDIRECCIÓN DE PLANEACIÓN OPERATIVA</v>
      </c>
      <c r="D50" s="18" t="str">
        <f>+'4 - Valor del Riesgo Inherente'!D54</f>
        <v>R 20</v>
      </c>
      <c r="E50" s="186" t="str">
        <f>+'4 - Valor del Riesgo Inherente'!E54</f>
        <v>Incumplimientos por parte de los socios estratégicos y/u operadores de catastro en la entrega de insumos / productos requeridos para la formulación e implementación de POSPR, en el marco de los convenios celebrados</v>
      </c>
      <c r="F50" s="186" t="str">
        <f>+'4 - Valor del Riesgo Inherente'!F54</f>
        <v>Afectación Económica o presupuestal</v>
      </c>
      <c r="G50" s="212" t="str">
        <f>+'4 - Valor del Riesgo Inherente'!G54</f>
        <v>Posibilidad de afectación económica por multa y sanción del ente regulador debido al inadecuado seguimiento a la ejecución en las actividades desarrolladas por socios estratégicos y/u operadores de catastro en la formulación e implementación de POSPR</v>
      </c>
      <c r="H50" s="188" t="s">
        <v>1333</v>
      </c>
      <c r="I50" s="220" t="s">
        <v>901</v>
      </c>
      <c r="J50" s="220" t="s">
        <v>1024</v>
      </c>
      <c r="K50" s="197" t="s">
        <v>177</v>
      </c>
      <c r="L50" s="89" t="str">
        <f t="shared" si="6"/>
        <v>Impacto</v>
      </c>
      <c r="M50" s="197" t="s">
        <v>181</v>
      </c>
      <c r="N50" s="89" t="str">
        <f t="shared" si="7"/>
        <v>30%</v>
      </c>
      <c r="O50" s="197" t="s">
        <v>188</v>
      </c>
      <c r="P50" s="197" t="s">
        <v>190</v>
      </c>
      <c r="Q50" s="197" t="s">
        <v>804</v>
      </c>
      <c r="R50" s="187">
        <f>+IFERROR(IF(L50="Probabilidad",('4 - Valor del Riesgo Inherente'!J54-(+'4 - Valor del Riesgo Inherente'!J54*N50)),IF(L50="Impacto",'4 - Valor del Riesgo Inherente'!J54,"")),"")</f>
        <v>0.6</v>
      </c>
      <c r="S50" s="172" t="str">
        <f t="shared" si="2"/>
        <v>Media</v>
      </c>
      <c r="T50" s="187">
        <f>+IFERROR(IF(L50="Impacto",('4 - Valor del Riesgo Inherente'!M54-(+'4 - Valor del Riesgo Inherente'!M54*N50)),IF(L50="Probabilidad",'4 - Valor del Riesgo Inherente'!M54,"")),"")</f>
        <v>0.7</v>
      </c>
      <c r="U50" s="172" t="str">
        <f t="shared" si="3"/>
        <v>Mayor</v>
      </c>
      <c r="V50" s="172" t="str">
        <f t="shared" si="4"/>
        <v>Alto</v>
      </c>
      <c r="W50" s="172" t="str">
        <f t="shared" si="5"/>
        <v>Reducir</v>
      </c>
      <c r="X50" s="377" t="s">
        <v>1955</v>
      </c>
      <c r="Y50" s="377" t="s">
        <v>1955</v>
      </c>
      <c r="Z50" s="377" t="s">
        <v>1955</v>
      </c>
      <c r="AA50" s="377" t="s">
        <v>1955</v>
      </c>
      <c r="AB50" s="377" t="s">
        <v>1955</v>
      </c>
      <c r="AC50" s="377" t="s">
        <v>1955</v>
      </c>
      <c r="AD50" s="377" t="s">
        <v>1955</v>
      </c>
      <c r="AE50" s="377" t="s">
        <v>1955</v>
      </c>
      <c r="AF50" s="377" t="s">
        <v>2315</v>
      </c>
      <c r="AG50" s="377" t="s">
        <v>1955</v>
      </c>
      <c r="AH50" s="377" t="s">
        <v>2315</v>
      </c>
      <c r="AI50" s="377" t="s">
        <v>1955</v>
      </c>
      <c r="AJ50" s="377" t="s">
        <v>1955</v>
      </c>
      <c r="AK50" s="377" t="s">
        <v>2380</v>
      </c>
      <c r="AL50" s="377" t="s">
        <v>2277</v>
      </c>
      <c r="AM50" s="377" t="s">
        <v>1955</v>
      </c>
      <c r="AN50" s="377" t="s">
        <v>1955</v>
      </c>
      <c r="AO50" s="381" t="s">
        <v>2374</v>
      </c>
      <c r="AP50" s="377" t="s">
        <v>2277</v>
      </c>
      <c r="AQ50" s="331" t="s">
        <v>2282</v>
      </c>
      <c r="AR50" s="383"/>
    </row>
    <row r="51" spans="2:44" ht="150" customHeight="1" x14ac:dyDescent="0.25">
      <c r="B51" s="186" t="str">
        <f>+'4 - Valor del Riesgo Inherente'!B55</f>
        <v>PLANIFICACIÓN DEL ORDENAMIENTO SOCIAL DE LA PROPIEDAD</v>
      </c>
      <c r="C51" s="89" t="str">
        <f>+'4 - Valor del Riesgo Inherente'!C55</f>
        <v>SUBDIRECCIÓN DE PLANEACIÓN OPERATIVA</v>
      </c>
      <c r="D51" s="18" t="str">
        <f>+'4 - Valor del Riesgo Inherente'!D55</f>
        <v>R 20</v>
      </c>
      <c r="E51" s="186" t="str">
        <f>+'4 - Valor del Riesgo Inherente'!E55</f>
        <v>Incumplimientos por parte de los socios estratégicos y/u operadores de catastro en la entrega de insumos / productos requeridos para la formulación e implementación de POSPR, en el marco de los convenios celebrados</v>
      </c>
      <c r="F51" s="186" t="str">
        <f>+'4 - Valor del Riesgo Inherente'!F55</f>
        <v>Afectación Económica o presupuestal</v>
      </c>
      <c r="G51" s="212" t="str">
        <f>+'4 - Valor del Riesgo Inherente'!G55</f>
        <v>Posibilidad de afectación económica por multa y sanción del ente regulador debido al inadecuado seguimiento a la ejecución en las actividades desarrolladas por socios estratégicos y/u operadores de catastro en la formulación e implementación de POSPR</v>
      </c>
      <c r="H51" s="188" t="s">
        <v>1334</v>
      </c>
      <c r="I51" s="220" t="s">
        <v>901</v>
      </c>
      <c r="J51" s="220" t="s">
        <v>1025</v>
      </c>
      <c r="K51" s="197" t="s">
        <v>178</v>
      </c>
      <c r="L51" s="89" t="str">
        <f t="shared" si="6"/>
        <v>Impacto</v>
      </c>
      <c r="M51" s="197" t="s">
        <v>181</v>
      </c>
      <c r="N51" s="89" t="str">
        <f t="shared" si="7"/>
        <v>25%</v>
      </c>
      <c r="O51" s="197" t="s">
        <v>188</v>
      </c>
      <c r="P51" s="197" t="s">
        <v>190</v>
      </c>
      <c r="Q51" s="197" t="s">
        <v>804</v>
      </c>
      <c r="R51" s="187"/>
      <c r="S51" s="172" t="str">
        <f t="shared" si="2"/>
        <v/>
      </c>
      <c r="T51" s="187"/>
      <c r="U51" s="172" t="str">
        <f t="shared" si="3"/>
        <v/>
      </c>
      <c r="V51" s="172" t="str">
        <f t="shared" si="4"/>
        <v/>
      </c>
      <c r="W51" s="172" t="e">
        <f t="shared" si="5"/>
        <v>#N/A</v>
      </c>
      <c r="X51" s="377" t="s">
        <v>1955</v>
      </c>
      <c r="Y51" s="377" t="s">
        <v>1955</v>
      </c>
      <c r="Z51" s="377" t="s">
        <v>1955</v>
      </c>
      <c r="AA51" s="377" t="s">
        <v>1955</v>
      </c>
      <c r="AB51" s="377" t="s">
        <v>1955</v>
      </c>
      <c r="AC51" s="377" t="s">
        <v>1955</v>
      </c>
      <c r="AD51" s="377" t="s">
        <v>1955</v>
      </c>
      <c r="AE51" s="377" t="s">
        <v>1955</v>
      </c>
      <c r="AF51" s="377" t="s">
        <v>2315</v>
      </c>
      <c r="AG51" s="377" t="s">
        <v>2315</v>
      </c>
      <c r="AH51" s="377" t="s">
        <v>1955</v>
      </c>
      <c r="AI51" s="377" t="s">
        <v>1955</v>
      </c>
      <c r="AJ51" s="377" t="s">
        <v>1960</v>
      </c>
      <c r="AK51" s="377" t="s">
        <v>2380</v>
      </c>
      <c r="AL51" s="377" t="s">
        <v>2277</v>
      </c>
      <c r="AM51" s="377" t="s">
        <v>1960</v>
      </c>
      <c r="AN51" s="377" t="s">
        <v>1960</v>
      </c>
      <c r="AO51" s="380" t="s">
        <v>2438</v>
      </c>
      <c r="AP51" s="377" t="s">
        <v>2416</v>
      </c>
      <c r="AQ51" s="331" t="s">
        <v>2282</v>
      </c>
      <c r="AR51" s="383"/>
    </row>
    <row r="52" spans="2:44" ht="150" customHeight="1" x14ac:dyDescent="0.25">
      <c r="B52" s="186" t="str">
        <f>+'4 - Valor del Riesgo Inherente'!B56</f>
        <v>SEGURIDAD JURÍDICA SOBRE LA TITULARIDAD DE LA TIERRA Y LOS TERRITORIOS</v>
      </c>
      <c r="C52" s="89" t="str">
        <f>+'4 - Valor del Riesgo Inherente'!C56</f>
        <v>DIRECCIÓN DE GESTIÓN JURÍDICA DE TIERRAS</v>
      </c>
      <c r="D52" s="18" t="str">
        <f>+'4 - Valor del Riesgo Inherente'!D56</f>
        <v>R 21</v>
      </c>
      <c r="E52" s="186" t="str">
        <f>+'4 - Valor del Riesgo Inherente'!E56</f>
        <v>Tomar decisiones incorrectas en los procesos agrarios y la formalización de la propiedad privada rural (zonas no focalizadas)</v>
      </c>
      <c r="F52" s="186" t="str">
        <f>+'4 - Valor del Riesgo Inherente'!F56</f>
        <v>Pérdida Reputacional</v>
      </c>
      <c r="G52" s="212" t="str">
        <f>+'4 - Valor del Riesgo Inherente'!G56</f>
        <v>Posibilidad de pérdida reputacional en la credibilidad institucional por la decisión generada erradamente en el acto administrativo para las zonas no focalizadas</v>
      </c>
      <c r="H52" s="188" t="s">
        <v>1335</v>
      </c>
      <c r="I52" s="220" t="s">
        <v>1026</v>
      </c>
      <c r="J52" s="220" t="s">
        <v>1027</v>
      </c>
      <c r="K52" s="197" t="s">
        <v>176</v>
      </c>
      <c r="L52" s="43" t="str">
        <f t="shared" si="6"/>
        <v>Probabilidad</v>
      </c>
      <c r="M52" s="197" t="s">
        <v>181</v>
      </c>
      <c r="N52" s="43" t="str">
        <f t="shared" si="7"/>
        <v>40%</v>
      </c>
      <c r="O52" s="197" t="s">
        <v>188</v>
      </c>
      <c r="P52" s="197" t="s">
        <v>190</v>
      </c>
      <c r="Q52" s="197" t="s">
        <v>804</v>
      </c>
      <c r="R52" s="187">
        <f>+IFERROR(IF(L52="Probabilidad",('4 - Valor del Riesgo Inherente'!J56-(+'4 - Valor del Riesgo Inherente'!J56*N52)),IF(L52="Impacto",'4 - Valor del Riesgo Inherente'!J56,"")),"")</f>
        <v>0.6</v>
      </c>
      <c r="S52" s="172" t="str">
        <f t="shared" si="2"/>
        <v>Media</v>
      </c>
      <c r="T52" s="187">
        <f>+IFERROR(IF(L52="Impacto",('4 - Valor del Riesgo Inherente'!M56-(+'4 - Valor del Riesgo Inherente'!M56*N52)),IF(L52="Probabilidad",'4 - Valor del Riesgo Inherente'!M56,"")),"")</f>
        <v>0.8</v>
      </c>
      <c r="U52" s="172" t="str">
        <f t="shared" si="3"/>
        <v>Mayor</v>
      </c>
      <c r="V52" s="172" t="str">
        <f t="shared" si="4"/>
        <v>Alto</v>
      </c>
      <c r="W52" s="172" t="str">
        <f t="shared" si="5"/>
        <v>Reducir</v>
      </c>
      <c r="X52" s="377" t="s">
        <v>1955</v>
      </c>
      <c r="Y52" s="377" t="s">
        <v>1955</v>
      </c>
      <c r="Z52" s="377" t="s">
        <v>1955</v>
      </c>
      <c r="AA52" s="377" t="s">
        <v>1955</v>
      </c>
      <c r="AB52" s="377" t="s">
        <v>1955</v>
      </c>
      <c r="AC52" s="377" t="s">
        <v>1955</v>
      </c>
      <c r="AD52" s="377" t="s">
        <v>1955</v>
      </c>
      <c r="AE52" s="377" t="s">
        <v>1955</v>
      </c>
      <c r="AF52" s="377" t="s">
        <v>1955</v>
      </c>
      <c r="AG52" s="377" t="s">
        <v>2315</v>
      </c>
      <c r="AH52" s="377" t="s">
        <v>2315</v>
      </c>
      <c r="AI52" s="377" t="s">
        <v>1955</v>
      </c>
      <c r="AJ52" s="377" t="s">
        <v>1955</v>
      </c>
      <c r="AK52" s="377" t="s">
        <v>2380</v>
      </c>
      <c r="AL52" s="377" t="s">
        <v>2277</v>
      </c>
      <c r="AM52" s="377" t="s">
        <v>1955</v>
      </c>
      <c r="AN52" s="377" t="s">
        <v>1955</v>
      </c>
      <c r="AO52" s="381" t="s">
        <v>2375</v>
      </c>
      <c r="AP52" s="377" t="s">
        <v>2277</v>
      </c>
      <c r="AQ52" s="331" t="s">
        <v>2282</v>
      </c>
      <c r="AR52" s="383"/>
    </row>
    <row r="53" spans="2:44" ht="150" customHeight="1" x14ac:dyDescent="0.25">
      <c r="B53" s="186" t="str">
        <f>+'4 - Valor del Riesgo Inherente'!B57</f>
        <v>SEGURIDAD JURÍDICA SOBRE LA TITULARIDAD DE LA TIERRA Y LOS TERRITORIOS</v>
      </c>
      <c r="C53" s="89" t="str">
        <f>+'4 - Valor del Riesgo Inherente'!C57</f>
        <v>DIRECCIÓN DE GESTIÓN JURÍDICA DE TIERRAS</v>
      </c>
      <c r="D53" s="18" t="str">
        <f>+'4 - Valor del Riesgo Inherente'!D57</f>
        <v>R 21</v>
      </c>
      <c r="E53" s="186" t="str">
        <f>+'4 - Valor del Riesgo Inherente'!E57</f>
        <v>Tomar decisiones incorrectas en los procesos agrarios y la formalización de la propiedad privada rural (zonas no focalizadas)</v>
      </c>
      <c r="F53" s="186" t="str">
        <f>+'4 - Valor del Riesgo Inherente'!F57</f>
        <v>Pérdida Reputacional</v>
      </c>
      <c r="G53" s="212" t="str">
        <f>+'4 - Valor del Riesgo Inherente'!G57</f>
        <v>Posibilidad de pérdida reputacional en la credibilidad institucional por la decisión generada erradamente en el acto administrativo para las zonas no focalizadas</v>
      </c>
      <c r="H53" s="188" t="s">
        <v>1336</v>
      </c>
      <c r="I53" s="220" t="s">
        <v>1026</v>
      </c>
      <c r="J53" s="220" t="s">
        <v>1028</v>
      </c>
      <c r="K53" s="197" t="s">
        <v>178</v>
      </c>
      <c r="L53" s="43" t="str">
        <f t="shared" si="6"/>
        <v>Impacto</v>
      </c>
      <c r="M53" s="197" t="s">
        <v>181</v>
      </c>
      <c r="N53" s="43" t="str">
        <f t="shared" si="7"/>
        <v>25%</v>
      </c>
      <c r="O53" s="197" t="s">
        <v>848</v>
      </c>
      <c r="P53" s="197" t="s">
        <v>190</v>
      </c>
      <c r="Q53" s="197" t="s">
        <v>804</v>
      </c>
      <c r="R53" s="187"/>
      <c r="S53" s="172" t="str">
        <f t="shared" si="2"/>
        <v/>
      </c>
      <c r="T53" s="187"/>
      <c r="U53" s="172" t="str">
        <f t="shared" si="3"/>
        <v/>
      </c>
      <c r="V53" s="172" t="str">
        <f t="shared" si="4"/>
        <v/>
      </c>
      <c r="W53" s="172" t="e">
        <f t="shared" si="5"/>
        <v>#N/A</v>
      </c>
      <c r="X53" s="377" t="s">
        <v>1955</v>
      </c>
      <c r="Y53" s="377" t="s">
        <v>1955</v>
      </c>
      <c r="Z53" s="377" t="s">
        <v>1955</v>
      </c>
      <c r="AA53" s="377" t="s">
        <v>1955</v>
      </c>
      <c r="AB53" s="377" t="s">
        <v>1955</v>
      </c>
      <c r="AC53" s="377" t="s">
        <v>1955</v>
      </c>
      <c r="AD53" s="377" t="s">
        <v>1955</v>
      </c>
      <c r="AE53" s="377" t="s">
        <v>1955</v>
      </c>
      <c r="AF53" s="377" t="s">
        <v>2315</v>
      </c>
      <c r="AG53" s="377" t="s">
        <v>2315</v>
      </c>
      <c r="AH53" s="377" t="s">
        <v>1955</v>
      </c>
      <c r="AI53" s="377" t="s">
        <v>1955</v>
      </c>
      <c r="AJ53" s="377" t="s">
        <v>1960</v>
      </c>
      <c r="AK53" s="377" t="s">
        <v>2380</v>
      </c>
      <c r="AL53" s="377" t="s">
        <v>2277</v>
      </c>
      <c r="AM53" s="377" t="s">
        <v>1960</v>
      </c>
      <c r="AN53" s="377" t="s">
        <v>1960</v>
      </c>
      <c r="AO53" s="380" t="s">
        <v>2438</v>
      </c>
      <c r="AP53" s="377" t="s">
        <v>2416</v>
      </c>
      <c r="AQ53" s="331" t="s">
        <v>2282</v>
      </c>
      <c r="AR53" s="383"/>
    </row>
    <row r="54" spans="2:44" ht="150" customHeight="1" x14ac:dyDescent="0.25">
      <c r="B54" s="186" t="str">
        <f>+'4 - Valor del Riesgo Inherente'!B58</f>
        <v>SEGURIDAD JURÍDICA SOBRE LA TITULARIDAD DE LA TIERRA Y LOS TERRITORIOS</v>
      </c>
      <c r="C54" s="89" t="str">
        <f>+'4 - Valor del Riesgo Inherente'!C58</f>
        <v>DIRECCIÓN DE GESTIÓN JURÍDICA DE TIERRAS</v>
      </c>
      <c r="D54" s="18" t="str">
        <f>+'4 - Valor del Riesgo Inherente'!D58</f>
        <v>R 22</v>
      </c>
      <c r="E54" s="186" t="str">
        <f>+'4 - Valor del Riesgo Inherente'!E58</f>
        <v>Tomar decisiones incorrectas en los procesos agrarios y la formalización de la propiedad privada rural (zonas focalizadas)</v>
      </c>
      <c r="F54" s="186" t="str">
        <f>+'4 - Valor del Riesgo Inherente'!F58</f>
        <v>Pérdida Reputacional</v>
      </c>
      <c r="G54" s="212" t="str">
        <f>+'4 - Valor del Riesgo Inherente'!G58</f>
        <v>Posibilidad de pérdida reputacional en la credibilidad institucional por la decisión generada erradamente en el acto administrativo para las zonas focalizadas y formalización de la propiedad privada rural</v>
      </c>
      <c r="H54" s="188" t="s">
        <v>1337</v>
      </c>
      <c r="I54" s="220" t="s">
        <v>1029</v>
      </c>
      <c r="J54" s="220" t="s">
        <v>1030</v>
      </c>
      <c r="K54" s="197" t="s">
        <v>176</v>
      </c>
      <c r="L54" s="43" t="str">
        <f t="shared" si="6"/>
        <v>Probabilidad</v>
      </c>
      <c r="M54" s="197" t="s">
        <v>181</v>
      </c>
      <c r="N54" s="43" t="str">
        <f t="shared" si="7"/>
        <v>40%</v>
      </c>
      <c r="O54" s="197" t="s">
        <v>188</v>
      </c>
      <c r="P54" s="197" t="s">
        <v>190</v>
      </c>
      <c r="Q54" s="197" t="s">
        <v>804</v>
      </c>
      <c r="R54" s="187">
        <f>+IFERROR(IF(L54="Probabilidad",('4 - Valor del Riesgo Inherente'!J58-(+'4 - Valor del Riesgo Inherente'!J58*N54)),IF(L54="Impacto",'4 - Valor del Riesgo Inherente'!J58,"")),"")</f>
        <v>0.6</v>
      </c>
      <c r="S54" s="172" t="str">
        <f t="shared" si="2"/>
        <v>Media</v>
      </c>
      <c r="T54" s="187">
        <f>+IFERROR(IF(L54="Impacto",('4 - Valor del Riesgo Inherente'!M58-(+'4 - Valor del Riesgo Inherente'!M58*N54)),IF(L54="Probabilidad",'4 - Valor del Riesgo Inherente'!M58,"")),"")</f>
        <v>0.8</v>
      </c>
      <c r="U54" s="172" t="str">
        <f t="shared" si="3"/>
        <v>Mayor</v>
      </c>
      <c r="V54" s="172" t="str">
        <f t="shared" si="4"/>
        <v>Alto</v>
      </c>
      <c r="W54" s="172" t="str">
        <f t="shared" si="5"/>
        <v>Reducir</v>
      </c>
      <c r="X54" s="377" t="s">
        <v>1955</v>
      </c>
      <c r="Y54" s="377" t="s">
        <v>1955</v>
      </c>
      <c r="Z54" s="377" t="s">
        <v>1955</v>
      </c>
      <c r="AA54" s="377" t="s">
        <v>1955</v>
      </c>
      <c r="AB54" s="377" t="s">
        <v>1955</v>
      </c>
      <c r="AC54" s="377" t="s">
        <v>1955</v>
      </c>
      <c r="AD54" s="377" t="s">
        <v>1955</v>
      </c>
      <c r="AE54" s="377" t="s">
        <v>1955</v>
      </c>
      <c r="AF54" s="377" t="s">
        <v>1955</v>
      </c>
      <c r="AG54" s="377" t="s">
        <v>2315</v>
      </c>
      <c r="AH54" s="377" t="s">
        <v>2315</v>
      </c>
      <c r="AI54" s="377" t="s">
        <v>1955</v>
      </c>
      <c r="AJ54" s="377" t="s">
        <v>1955</v>
      </c>
      <c r="AK54" s="377" t="s">
        <v>2380</v>
      </c>
      <c r="AL54" s="377" t="s">
        <v>2277</v>
      </c>
      <c r="AM54" s="377" t="s">
        <v>1955</v>
      </c>
      <c r="AN54" s="377" t="s">
        <v>1955</v>
      </c>
      <c r="AO54" s="381" t="s">
        <v>2376</v>
      </c>
      <c r="AP54" s="377" t="s">
        <v>2277</v>
      </c>
      <c r="AQ54" s="331" t="s">
        <v>2282</v>
      </c>
      <c r="AR54" s="383"/>
    </row>
    <row r="55" spans="2:44" ht="150" customHeight="1" x14ac:dyDescent="0.25">
      <c r="B55" s="186" t="str">
        <f>+'4 - Valor del Riesgo Inherente'!B59</f>
        <v>SEGURIDAD JURÍDICA SOBRE LA TITULARIDAD DE LA TIERRA Y LOS TERRITORIOS</v>
      </c>
      <c r="C55" s="89" t="str">
        <f>+'4 - Valor del Riesgo Inherente'!C59</f>
        <v>DIRECCIÓN DE GESTIÓN JURÍDICA DE TIERRAS</v>
      </c>
      <c r="D55" s="18" t="str">
        <f>+'4 - Valor del Riesgo Inherente'!D59</f>
        <v>R 22</v>
      </c>
      <c r="E55" s="186" t="str">
        <f>+'4 - Valor del Riesgo Inherente'!E59</f>
        <v>Tomar decisiones incorrectas en los procesos agrarios y la formalización de la propiedad privada rural (zonas focalizadas)</v>
      </c>
      <c r="F55" s="186" t="str">
        <f>+'4 - Valor del Riesgo Inherente'!F59</f>
        <v>Pérdida Reputacional</v>
      </c>
      <c r="G55" s="212" t="str">
        <f>+'4 - Valor del Riesgo Inherente'!G59</f>
        <v>Posibilidad de pérdida reputacional en la credibilidad institucional por la decisión generada erradamente en el acto administrativo para las zonas focalizadas y formalización de la propiedad privada rural</v>
      </c>
      <c r="H55" s="188" t="s">
        <v>1338</v>
      </c>
      <c r="I55" s="220" t="s">
        <v>1029</v>
      </c>
      <c r="J55" s="220" t="s">
        <v>1031</v>
      </c>
      <c r="K55" s="197" t="s">
        <v>178</v>
      </c>
      <c r="L55" s="43" t="str">
        <f t="shared" si="6"/>
        <v>Impacto</v>
      </c>
      <c r="M55" s="197" t="s">
        <v>181</v>
      </c>
      <c r="N55" s="43" t="str">
        <f t="shared" si="7"/>
        <v>25%</v>
      </c>
      <c r="O55" s="197" t="s">
        <v>848</v>
      </c>
      <c r="P55" s="197" t="s">
        <v>190</v>
      </c>
      <c r="Q55" s="197" t="s">
        <v>804</v>
      </c>
      <c r="R55" s="187"/>
      <c r="S55" s="172" t="str">
        <f t="shared" si="2"/>
        <v/>
      </c>
      <c r="T55" s="187"/>
      <c r="U55" s="172" t="str">
        <f t="shared" si="3"/>
        <v/>
      </c>
      <c r="V55" s="172" t="str">
        <f t="shared" si="4"/>
        <v/>
      </c>
      <c r="W55" s="172" t="e">
        <f t="shared" si="5"/>
        <v>#N/A</v>
      </c>
      <c r="X55" s="377" t="s">
        <v>1955</v>
      </c>
      <c r="Y55" s="377" t="s">
        <v>1955</v>
      </c>
      <c r="Z55" s="377" t="s">
        <v>1955</v>
      </c>
      <c r="AA55" s="377" t="s">
        <v>1955</v>
      </c>
      <c r="AB55" s="377" t="s">
        <v>1955</v>
      </c>
      <c r="AC55" s="377" t="s">
        <v>1955</v>
      </c>
      <c r="AD55" s="377" t="s">
        <v>1955</v>
      </c>
      <c r="AE55" s="377" t="s">
        <v>1955</v>
      </c>
      <c r="AF55" s="377" t="s">
        <v>2315</v>
      </c>
      <c r="AG55" s="377" t="s">
        <v>2315</v>
      </c>
      <c r="AH55" s="377" t="s">
        <v>1955</v>
      </c>
      <c r="AI55" s="377" t="s">
        <v>1955</v>
      </c>
      <c r="AJ55" s="377" t="s">
        <v>1960</v>
      </c>
      <c r="AK55" s="377" t="s">
        <v>2380</v>
      </c>
      <c r="AL55" s="377" t="s">
        <v>2277</v>
      </c>
      <c r="AM55" s="377" t="s">
        <v>1960</v>
      </c>
      <c r="AN55" s="377" t="s">
        <v>1960</v>
      </c>
      <c r="AO55" s="380" t="s">
        <v>2438</v>
      </c>
      <c r="AP55" s="377" t="s">
        <v>2416</v>
      </c>
      <c r="AQ55" s="331" t="s">
        <v>2282</v>
      </c>
      <c r="AR55" s="383"/>
    </row>
    <row r="56" spans="2:44" ht="150" customHeight="1" x14ac:dyDescent="0.25">
      <c r="B56" s="186" t="str">
        <f>+'4 - Valor del Riesgo Inherente'!B60</f>
        <v>SEGURIDAD JURÍDICA SOBRE LA TITULARIDAD DE LA TIERRA Y LOS TERRITORIOS</v>
      </c>
      <c r="C56" s="89" t="str">
        <f>+'4 - Valor del Riesgo Inherente'!C60</f>
        <v>DIRECCIÓN DE GESTIÓN JURÍDICA DE TIERRAS</v>
      </c>
      <c r="D56" s="18" t="str">
        <f>+'4 - Valor del Riesgo Inherente'!D60</f>
        <v>R 23</v>
      </c>
      <c r="E56" s="186" t="str">
        <f>+'4 - Valor del Riesgo Inherente'!E60</f>
        <v>Incumplimiento de términos para dar respuesta a las nuevas solicitudes de recursos, de decisiones finales de procesos agrarios y formalización de la propiedad privada rural</v>
      </c>
      <c r="F56" s="186" t="str">
        <f>+'4 - Valor del Riesgo Inherente'!F60</f>
        <v>Pérdida Reputacional</v>
      </c>
      <c r="G56" s="212" t="str">
        <f>+'4 - Valor del Riesgo Inherente'!G60</f>
        <v>Posibilidad de pérdida reputacional en la credibilidad institucional por el incumpliendo de los términos para resolver un recurso</v>
      </c>
      <c r="H56" s="188" t="s">
        <v>1339</v>
      </c>
      <c r="I56" s="220" t="s">
        <v>1026</v>
      </c>
      <c r="J56" s="220" t="s">
        <v>1032</v>
      </c>
      <c r="K56" s="197" t="s">
        <v>176</v>
      </c>
      <c r="L56" s="89" t="str">
        <f t="shared" si="6"/>
        <v>Probabilidad</v>
      </c>
      <c r="M56" s="197" t="s">
        <v>181</v>
      </c>
      <c r="N56" s="89" t="str">
        <f t="shared" si="7"/>
        <v>40%</v>
      </c>
      <c r="O56" s="197" t="s">
        <v>188</v>
      </c>
      <c r="P56" s="197" t="s">
        <v>190</v>
      </c>
      <c r="Q56" s="197" t="s">
        <v>804</v>
      </c>
      <c r="R56" s="187">
        <f>+IFERROR(IF(L56="Probabilidad",('4 - Valor del Riesgo Inherente'!J60-(+'4 - Valor del Riesgo Inherente'!J60*N56)),IF(L56="Impacto",'4 - Valor del Riesgo Inherente'!J60,"")),"")</f>
        <v>0.36</v>
      </c>
      <c r="S56" s="172" t="str">
        <f t="shared" si="2"/>
        <v>Baja</v>
      </c>
      <c r="T56" s="187">
        <f>+IFERROR(IF(L56="Impacto",('4 - Valor del Riesgo Inherente'!M60-(+'4 - Valor del Riesgo Inherente'!M60*N56)),IF(L56="Probabilidad",'4 - Valor del Riesgo Inherente'!M60,"")),"")</f>
        <v>1</v>
      </c>
      <c r="U56" s="172" t="str">
        <f t="shared" si="3"/>
        <v>Catastrófico</v>
      </c>
      <c r="V56" s="172" t="str">
        <f t="shared" si="4"/>
        <v>Extremo</v>
      </c>
      <c r="W56" s="172" t="str">
        <f t="shared" si="5"/>
        <v>Reducir</v>
      </c>
      <c r="X56" s="377" t="s">
        <v>1955</v>
      </c>
      <c r="Y56" s="377" t="s">
        <v>1955</v>
      </c>
      <c r="Z56" s="377" t="s">
        <v>1955</v>
      </c>
      <c r="AA56" s="377" t="s">
        <v>1955</v>
      </c>
      <c r="AB56" s="377" t="s">
        <v>1955</v>
      </c>
      <c r="AC56" s="377" t="s">
        <v>1955</v>
      </c>
      <c r="AD56" s="377" t="s">
        <v>1955</v>
      </c>
      <c r="AE56" s="377" t="s">
        <v>1955</v>
      </c>
      <c r="AF56" s="377" t="s">
        <v>1955</v>
      </c>
      <c r="AG56" s="377" t="s">
        <v>2314</v>
      </c>
      <c r="AH56" s="377" t="s">
        <v>2315</v>
      </c>
      <c r="AI56" s="377" t="s">
        <v>1955</v>
      </c>
      <c r="AJ56" s="377" t="s">
        <v>1955</v>
      </c>
      <c r="AK56" s="377" t="s">
        <v>2377</v>
      </c>
      <c r="AL56" s="377" t="s">
        <v>2277</v>
      </c>
      <c r="AM56" s="377" t="s">
        <v>1955</v>
      </c>
      <c r="AN56" s="377" t="s">
        <v>1955</v>
      </c>
      <c r="AO56" s="381" t="s">
        <v>2378</v>
      </c>
      <c r="AP56" s="377" t="s">
        <v>2277</v>
      </c>
      <c r="AQ56" s="331" t="s">
        <v>2282</v>
      </c>
      <c r="AR56" s="383"/>
    </row>
    <row r="57" spans="2:44" ht="150" customHeight="1" x14ac:dyDescent="0.25">
      <c r="B57" s="186" t="str">
        <f>+'4 - Valor del Riesgo Inherente'!B61</f>
        <v>SEGURIDAD JURÍDICA SOBRE LA TITULARIDAD DE LA TIERRA Y LOS TERRITORIOS</v>
      </c>
      <c r="C57" s="89" t="str">
        <f>+'4 - Valor del Riesgo Inherente'!C61</f>
        <v>DIRECCIÓN DE GESTIÓN JURÍDICA DE TIERRAS</v>
      </c>
      <c r="D57" s="18" t="str">
        <f>+'4 - Valor del Riesgo Inherente'!D61</f>
        <v>R 23</v>
      </c>
      <c r="E57" s="186" t="str">
        <f>+'4 - Valor del Riesgo Inherente'!E61</f>
        <v>Incumplimiento de términos para dar respuesta a las nuevas solicitudes de recursos, de decisiones finales de procesos agrarios y formalización de la propiedad privada rural</v>
      </c>
      <c r="F57" s="186" t="str">
        <f>+'4 - Valor del Riesgo Inherente'!F61</f>
        <v>Pérdida Reputacional</v>
      </c>
      <c r="G57" s="212" t="str">
        <f>+'4 - Valor del Riesgo Inherente'!G61</f>
        <v>Posibilidad de pérdida reputacional en la credibilidad institucional por el incumpliendo de los términos para resolver un recurso</v>
      </c>
      <c r="H57" s="188" t="s">
        <v>1340</v>
      </c>
      <c r="I57" s="220" t="s">
        <v>1029</v>
      </c>
      <c r="J57" s="220" t="s">
        <v>1033</v>
      </c>
      <c r="K57" s="197" t="s">
        <v>176</v>
      </c>
      <c r="L57" s="89" t="str">
        <f t="shared" si="6"/>
        <v>Probabilidad</v>
      </c>
      <c r="M57" s="197" t="s">
        <v>181</v>
      </c>
      <c r="N57" s="89" t="str">
        <f t="shared" si="7"/>
        <v>40%</v>
      </c>
      <c r="O57" s="197" t="s">
        <v>188</v>
      </c>
      <c r="P57" s="197" t="s">
        <v>190</v>
      </c>
      <c r="Q57" s="197" t="s">
        <v>804</v>
      </c>
      <c r="R57" s="187">
        <f>IFERROR(IF(AND(L56="Probabilidad",L57="Probabilidad"),(R56-(+R56*N57)),IF(L57="Probabilidad",('4 - Valor del Riesgo Inherente'!J60-(+'4 - Valor del Riesgo Inherente'!J60*N57)),IF(L57="Impacto",R56,""))),"")</f>
        <v>0.216</v>
      </c>
      <c r="S57" s="172" t="str">
        <f t="shared" si="2"/>
        <v>Baja</v>
      </c>
      <c r="T57" s="187">
        <f>IFERROR(IF(AND(L56="Impacto",L57="Impacto"),(T56-(+T56*N57)),IF(L57="Impacto",('4 - Valor del Riesgo Inherente'!M60-(+'4 - Valor del Riesgo Inherente'!M60*N57)),IF(L57="Probabilidad",T56,""))),"")</f>
        <v>1</v>
      </c>
      <c r="U57" s="172" t="str">
        <f t="shared" si="3"/>
        <v>Catastrófico</v>
      </c>
      <c r="V57" s="172" t="str">
        <f>IF(OR(AND(S57="Muy Baja",U57="Leve"),AND(S57="Muy Baja",U57="Menor"),AND(S57="Baja",U57="Leve")),"Bajo",IF(OR(AND(S57="Muy baja",U57="Moderado"),AND(S57="Baja",U57="Menor"),AND(S57="Baja",U57="Moderado"),AND(S57="Media",U57="Leve"),AND(S57="Media",U57="Menor"),AND(S57="Media",U57="Moderado"),AND(S57="Alta",U57="Leve"),AND(S57="Alta",U57="Menor")),"Moderado",IF(OR(AND(S57="Muy Baja",U57="Mayor"),AND(S57="Baja",U57="Mayor"),AND(S57="Media",U57="Mayor"),AND(S57="Alta",U57="Moderado"),AND(S57="Alta",U57="Mayor"),AND(S57="Muy Alta",U57="Leve"),AND(S57="Muy Alta",U57="Menor"),AND(S57="Muy Alta",U57="Moderado"),AND(S57="Muy Alta",U57="Mayor")),"Alto",IF(OR(AND(S57="Muy Baja",U57="Catastrófico"),AND(S57="Baja",U57="Catastrófico"),AND(S57="Media",U57="Catastrófico"),AND(S57="Alta",U57="Catastrófico"),AND(S57="Muy Alta",U57="Catastrófico")),"Extremo",""))))</f>
        <v>Extremo</v>
      </c>
      <c r="W57" s="172" t="str">
        <f t="shared" si="5"/>
        <v>Reducir</v>
      </c>
      <c r="X57" s="377" t="s">
        <v>1955</v>
      </c>
      <c r="Y57" s="377" t="s">
        <v>1955</v>
      </c>
      <c r="Z57" s="377" t="s">
        <v>1955</v>
      </c>
      <c r="AA57" s="377" t="s">
        <v>1955</v>
      </c>
      <c r="AB57" s="377" t="s">
        <v>1955</v>
      </c>
      <c r="AC57" s="377" t="s">
        <v>1955</v>
      </c>
      <c r="AD57" s="377" t="s">
        <v>1955</v>
      </c>
      <c r="AE57" s="377" t="s">
        <v>1955</v>
      </c>
      <c r="AF57" s="377" t="s">
        <v>1955</v>
      </c>
      <c r="AG57" s="377" t="s">
        <v>2314</v>
      </c>
      <c r="AH57" s="377" t="s">
        <v>2315</v>
      </c>
      <c r="AI57" s="377" t="s">
        <v>1955</v>
      </c>
      <c r="AJ57" s="377" t="s">
        <v>1955</v>
      </c>
      <c r="AK57" s="377" t="s">
        <v>2377</v>
      </c>
      <c r="AL57" s="377" t="s">
        <v>2277</v>
      </c>
      <c r="AM57" s="377" t="s">
        <v>1955</v>
      </c>
      <c r="AN57" s="377" t="s">
        <v>1955</v>
      </c>
      <c r="AO57" s="381" t="s">
        <v>2378</v>
      </c>
      <c r="AP57" s="377" t="s">
        <v>2277</v>
      </c>
      <c r="AQ57" s="331" t="s">
        <v>2282</v>
      </c>
      <c r="AR57" s="383"/>
    </row>
    <row r="58" spans="2:44" ht="150" customHeight="1" x14ac:dyDescent="0.25">
      <c r="B58" s="186" t="str">
        <f>+'4 - Valor del Riesgo Inherente'!B62</f>
        <v>SEGURIDAD JURÍDICA SOBRE LA TITULARIDAD DE LA TIERRA Y LOS TERRITORIOS</v>
      </c>
      <c r="C58" s="89" t="str">
        <f>+'4 - Valor del Riesgo Inherente'!C62</f>
        <v>DIRECCIÓN DE GESTIÓN JURÍDICA DE TIERRAS</v>
      </c>
      <c r="D58" s="18" t="str">
        <f>+'4 - Valor del Riesgo Inherente'!D62</f>
        <v>R 23</v>
      </c>
      <c r="E58" s="186" t="str">
        <f>+'4 - Valor del Riesgo Inherente'!E62</f>
        <v>Incumplimiento de términos para dar respuesta a las nuevas solicitudes de recursos, de decisiones finales de procesos agrarios y formalización de la propiedad privada rural</v>
      </c>
      <c r="F58" s="186" t="str">
        <f>+'4 - Valor del Riesgo Inherente'!F62</f>
        <v>Pérdida Reputacional</v>
      </c>
      <c r="G58" s="212" t="str">
        <f>+'4 - Valor del Riesgo Inherente'!G62</f>
        <v>Posibilidad de pérdida reputacional en la credibilidad institucional por el incumpliendo de los términos para resolver un recurso</v>
      </c>
      <c r="H58" s="188" t="s">
        <v>1341</v>
      </c>
      <c r="I58" s="220" t="s">
        <v>1026</v>
      </c>
      <c r="J58" s="220" t="s">
        <v>1034</v>
      </c>
      <c r="K58" s="197" t="s">
        <v>178</v>
      </c>
      <c r="L58" s="89" t="str">
        <f t="shared" si="6"/>
        <v>Impacto</v>
      </c>
      <c r="M58" s="197" t="s">
        <v>181</v>
      </c>
      <c r="N58" s="89" t="str">
        <f t="shared" si="7"/>
        <v>25%</v>
      </c>
      <c r="O58" s="197" t="s">
        <v>188</v>
      </c>
      <c r="P58" s="197" t="s">
        <v>190</v>
      </c>
      <c r="Q58" s="197" t="s">
        <v>804</v>
      </c>
      <c r="R58" s="187"/>
      <c r="S58" s="172" t="str">
        <f t="shared" si="2"/>
        <v/>
      </c>
      <c r="T58" s="187"/>
      <c r="U58" s="172" t="str">
        <f t="shared" si="3"/>
        <v/>
      </c>
      <c r="V58" s="172" t="str">
        <f t="shared" si="4"/>
        <v/>
      </c>
      <c r="W58" s="172" t="e">
        <f t="shared" si="5"/>
        <v>#N/A</v>
      </c>
      <c r="X58" s="377" t="s">
        <v>1955</v>
      </c>
      <c r="Y58" s="377" t="s">
        <v>1955</v>
      </c>
      <c r="Z58" s="377" t="s">
        <v>1955</v>
      </c>
      <c r="AA58" s="377" t="s">
        <v>1955</v>
      </c>
      <c r="AB58" s="377" t="s">
        <v>1955</v>
      </c>
      <c r="AC58" s="377" t="s">
        <v>1955</v>
      </c>
      <c r="AD58" s="377" t="s">
        <v>1955</v>
      </c>
      <c r="AE58" s="377" t="s">
        <v>1955</v>
      </c>
      <c r="AF58" s="377" t="s">
        <v>2315</v>
      </c>
      <c r="AG58" s="377" t="s">
        <v>2315</v>
      </c>
      <c r="AH58" s="377" t="s">
        <v>1955</v>
      </c>
      <c r="AI58" s="377" t="s">
        <v>1955</v>
      </c>
      <c r="AJ58" s="377" t="s">
        <v>1960</v>
      </c>
      <c r="AK58" s="377" t="s">
        <v>2380</v>
      </c>
      <c r="AL58" s="377" t="s">
        <v>2277</v>
      </c>
      <c r="AM58" s="377" t="s">
        <v>1960</v>
      </c>
      <c r="AN58" s="377" t="s">
        <v>1960</v>
      </c>
      <c r="AO58" s="380" t="s">
        <v>2438</v>
      </c>
      <c r="AP58" s="377" t="s">
        <v>2416</v>
      </c>
      <c r="AQ58" s="331" t="s">
        <v>2282</v>
      </c>
      <c r="AR58" s="383"/>
    </row>
    <row r="59" spans="2:44" ht="150" customHeight="1" x14ac:dyDescent="0.25">
      <c r="B59" s="186" t="str">
        <f>+'4 - Valor del Riesgo Inherente'!B63</f>
        <v>SEGURIDAD JURÍDICA SOBRE LA TITULARIDAD DE LA TIERRA Y LOS TERRITORIOS</v>
      </c>
      <c r="C59" s="89" t="str">
        <f>+'4 - Valor del Riesgo Inherente'!C63</f>
        <v>DIRECCIÓN DE GESTIÓN JURÍDICA DE TIERRAS</v>
      </c>
      <c r="D59" s="18" t="str">
        <f>+'4 - Valor del Riesgo Inherente'!D63</f>
        <v>R 23</v>
      </c>
      <c r="E59" s="186" t="str">
        <f>+'4 - Valor del Riesgo Inherente'!E63</f>
        <v>Incumplimiento de términos para dar respuesta a las nuevas solicitudes de recursos, de decisiones finales de procesos agrarios y formalización de la propiedad privada rural</v>
      </c>
      <c r="F59" s="186" t="str">
        <f>+'4 - Valor del Riesgo Inherente'!F63</f>
        <v>Pérdida Reputacional</v>
      </c>
      <c r="G59" s="212" t="str">
        <f>+'4 - Valor del Riesgo Inherente'!G63</f>
        <v>Posibilidad de pérdida reputacional en la credibilidad institucional por el incumpliendo de los términos para resolver un recurso</v>
      </c>
      <c r="H59" s="188" t="s">
        <v>1342</v>
      </c>
      <c r="I59" s="220" t="s">
        <v>1026</v>
      </c>
      <c r="J59" s="220" t="s">
        <v>1035</v>
      </c>
      <c r="K59" s="197" t="s">
        <v>178</v>
      </c>
      <c r="L59" s="89" t="str">
        <f t="shared" si="6"/>
        <v>Impacto</v>
      </c>
      <c r="M59" s="197" t="s">
        <v>181</v>
      </c>
      <c r="N59" s="89" t="str">
        <f t="shared" si="7"/>
        <v>25%</v>
      </c>
      <c r="O59" s="197" t="s">
        <v>188</v>
      </c>
      <c r="P59" s="197" t="s">
        <v>190</v>
      </c>
      <c r="Q59" s="197" t="s">
        <v>804</v>
      </c>
      <c r="R59" s="187"/>
      <c r="S59" s="172" t="str">
        <f t="shared" si="2"/>
        <v/>
      </c>
      <c r="T59" s="187"/>
      <c r="U59" s="172" t="str">
        <f t="shared" si="3"/>
        <v/>
      </c>
      <c r="V59" s="172" t="str">
        <f t="shared" si="4"/>
        <v/>
      </c>
      <c r="W59" s="172" t="e">
        <f t="shared" si="5"/>
        <v>#N/A</v>
      </c>
      <c r="X59" s="377" t="s">
        <v>1955</v>
      </c>
      <c r="Y59" s="377" t="s">
        <v>1955</v>
      </c>
      <c r="Z59" s="377" t="s">
        <v>1955</v>
      </c>
      <c r="AA59" s="377" t="s">
        <v>1955</v>
      </c>
      <c r="AB59" s="377" t="s">
        <v>1955</v>
      </c>
      <c r="AC59" s="377" t="s">
        <v>1955</v>
      </c>
      <c r="AD59" s="377" t="s">
        <v>1955</v>
      </c>
      <c r="AE59" s="377" t="s">
        <v>1955</v>
      </c>
      <c r="AF59" s="377" t="s">
        <v>2315</v>
      </c>
      <c r="AG59" s="377" t="s">
        <v>2315</v>
      </c>
      <c r="AH59" s="377" t="s">
        <v>1955</v>
      </c>
      <c r="AI59" s="377" t="s">
        <v>1955</v>
      </c>
      <c r="AJ59" s="377" t="s">
        <v>1960</v>
      </c>
      <c r="AK59" s="377" t="s">
        <v>2380</v>
      </c>
      <c r="AL59" s="377" t="s">
        <v>2277</v>
      </c>
      <c r="AM59" s="377" t="s">
        <v>1960</v>
      </c>
      <c r="AN59" s="377" t="s">
        <v>1960</v>
      </c>
      <c r="AO59" s="380" t="s">
        <v>2438</v>
      </c>
      <c r="AP59" s="377" t="s">
        <v>2416</v>
      </c>
      <c r="AQ59" s="331" t="s">
        <v>2282</v>
      </c>
      <c r="AR59" s="383"/>
    </row>
    <row r="60" spans="2:44" ht="150" customHeight="1" x14ac:dyDescent="0.25">
      <c r="B60" s="186" t="str">
        <f>+'4 - Valor del Riesgo Inherente'!B64</f>
        <v>SEGURIDAD JURÍDICA SOBRE LA TITULARIDAD DE LA TIERRA Y LOS TERRITORIOS</v>
      </c>
      <c r="C60" s="89" t="str">
        <f>+'4 - Valor del Riesgo Inherente'!C64</f>
        <v>DIRECCIÓN DE GESTIÓN JURÍDICA DE TIERRAS</v>
      </c>
      <c r="D60" s="18" t="str">
        <f>+'4 - Valor del Riesgo Inherente'!D64</f>
        <v>R 24</v>
      </c>
      <c r="E60" s="186" t="str">
        <f>+'4 - Valor del Riesgo Inherente'!E64</f>
        <v>Realizar el reparto de una solicitud a dos o más, diferentes dependencias</v>
      </c>
      <c r="F60" s="186" t="str">
        <f>+'4 - Valor del Riesgo Inherente'!F64</f>
        <v>Pérdida Reputacional</v>
      </c>
      <c r="G60" s="212" t="str">
        <f>+'4 - Valor del Riesgo Inherente'!G64</f>
        <v>Posibilidad de pérdida reputacional en la credibilidad institucional por falta de bases de datos unificadas y estandarizadas como única matriz de control y seguimiento a respuestas</v>
      </c>
      <c r="H60" s="188" t="s">
        <v>1343</v>
      </c>
      <c r="I60" s="220" t="s">
        <v>1036</v>
      </c>
      <c r="J60" s="220" t="s">
        <v>1037</v>
      </c>
      <c r="K60" s="197" t="s">
        <v>176</v>
      </c>
      <c r="L60" s="43" t="str">
        <f t="shared" si="6"/>
        <v>Probabilidad</v>
      </c>
      <c r="M60" s="197" t="s">
        <v>181</v>
      </c>
      <c r="N60" s="43" t="str">
        <f t="shared" si="7"/>
        <v>40%</v>
      </c>
      <c r="O60" s="197" t="s">
        <v>848</v>
      </c>
      <c r="P60" s="197" t="s">
        <v>190</v>
      </c>
      <c r="Q60" s="197" t="s">
        <v>804</v>
      </c>
      <c r="R60" s="187">
        <f>+IFERROR(IF(L60="Probabilidad",('4 - Valor del Riesgo Inherente'!J64-(+'4 - Valor del Riesgo Inherente'!J64*N60)),IF(L60="Impacto",'4 - Valor del Riesgo Inherente'!J64,"")),"")</f>
        <v>0.36</v>
      </c>
      <c r="S60" s="172" t="str">
        <f t="shared" si="2"/>
        <v>Baja</v>
      </c>
      <c r="T60" s="187">
        <f>+IFERROR(IF(L60="Impacto",('4 - Valor del Riesgo Inherente'!M64-(+'4 - Valor del Riesgo Inherente'!M64*N60)),IF(L60="Probabilidad",'4 - Valor del Riesgo Inherente'!M64,"")),"")</f>
        <v>0.6</v>
      </c>
      <c r="U60" s="172" t="str">
        <f t="shared" si="3"/>
        <v>Moderado</v>
      </c>
      <c r="V60" s="172" t="str">
        <f t="shared" si="4"/>
        <v>Moderado</v>
      </c>
      <c r="W60" s="172" t="str">
        <f t="shared" si="5"/>
        <v>Reducir</v>
      </c>
      <c r="X60" s="377" t="s">
        <v>1955</v>
      </c>
      <c r="Y60" s="377" t="s">
        <v>1955</v>
      </c>
      <c r="Z60" s="377" t="s">
        <v>1955</v>
      </c>
      <c r="AA60" s="377" t="s">
        <v>1955</v>
      </c>
      <c r="AB60" s="377" t="s">
        <v>1955</v>
      </c>
      <c r="AC60" s="377" t="s">
        <v>1955</v>
      </c>
      <c r="AD60" s="377" t="s">
        <v>1955</v>
      </c>
      <c r="AE60" s="377" t="s">
        <v>1955</v>
      </c>
      <c r="AF60" s="377" t="s">
        <v>1955</v>
      </c>
      <c r="AG60" s="377" t="s">
        <v>2315</v>
      </c>
      <c r="AH60" s="377" t="s">
        <v>2315</v>
      </c>
      <c r="AI60" s="377" t="s">
        <v>1955</v>
      </c>
      <c r="AJ60" s="377" t="s">
        <v>1955</v>
      </c>
      <c r="AK60" s="377" t="s">
        <v>2380</v>
      </c>
      <c r="AL60" s="377" t="s">
        <v>2277</v>
      </c>
      <c r="AM60" s="377" t="s">
        <v>1955</v>
      </c>
      <c r="AN60" s="377" t="s">
        <v>1955</v>
      </c>
      <c r="AO60" s="381" t="s">
        <v>2379</v>
      </c>
      <c r="AP60" s="377" t="s">
        <v>2277</v>
      </c>
      <c r="AQ60" s="331" t="s">
        <v>2282</v>
      </c>
      <c r="AR60" s="383"/>
    </row>
    <row r="61" spans="2:44" ht="150" customHeight="1" x14ac:dyDescent="0.25">
      <c r="B61" s="186" t="str">
        <f>+'4 - Valor del Riesgo Inherente'!B65</f>
        <v>SEGURIDAD JURÍDICA SOBRE LA TITULARIDAD DE LA TIERRA Y LOS TERRITORIOS</v>
      </c>
      <c r="C61" s="89" t="str">
        <f>+'4 - Valor del Riesgo Inherente'!C65</f>
        <v>DIRECCIÓN DE GESTIÓN JURÍDICA DE TIERRAS</v>
      </c>
      <c r="D61" s="18" t="str">
        <f>+'4 - Valor del Riesgo Inherente'!D65</f>
        <v>R 24</v>
      </c>
      <c r="E61" s="186" t="str">
        <f>+'4 - Valor del Riesgo Inherente'!E65</f>
        <v>Realizar el reparto de una solicitud a dos o más, diferentes dependencias</v>
      </c>
      <c r="F61" s="186" t="str">
        <f>+'4 - Valor del Riesgo Inherente'!F65</f>
        <v>Pérdida Reputacional</v>
      </c>
      <c r="G61" s="212" t="str">
        <f>+'4 - Valor del Riesgo Inherente'!G65</f>
        <v>Posibilidad de pérdida reputacional en la credibilidad institucional por falta de bases de datos unificadas y estandarizadas como única matriz de control y seguimiento a respuestas</v>
      </c>
      <c r="H61" s="188" t="s">
        <v>1344</v>
      </c>
      <c r="I61" s="220" t="s">
        <v>1038</v>
      </c>
      <c r="J61" s="220" t="s">
        <v>1039</v>
      </c>
      <c r="K61" s="197" t="s">
        <v>176</v>
      </c>
      <c r="L61" s="43" t="str">
        <f t="shared" si="6"/>
        <v>Probabilidad</v>
      </c>
      <c r="M61" s="197" t="s">
        <v>181</v>
      </c>
      <c r="N61" s="43" t="str">
        <f t="shared" si="7"/>
        <v>40%</v>
      </c>
      <c r="O61" s="197" t="s">
        <v>188</v>
      </c>
      <c r="P61" s="197" t="s">
        <v>190</v>
      </c>
      <c r="Q61" s="197" t="s">
        <v>804</v>
      </c>
      <c r="R61" s="187">
        <f>IFERROR(IF(AND(L60="Probabilidad",L61="Probabilidad"),(R60-(+R60*N61)),IF(L61="Probabilidad",('4 - Valor del Riesgo Inherente'!J64-(+'4 - Valor del Riesgo Inherente'!J64*N61)),IF(L61="Impacto",R60,""))),"")</f>
        <v>0.216</v>
      </c>
      <c r="S61" s="172" t="str">
        <f t="shared" si="2"/>
        <v>Baja</v>
      </c>
      <c r="T61" s="187">
        <f>IFERROR(IF(AND(L60="Impacto",L61="Impacto"),(T60-(+T60*N61)),IF(L61="Impacto",('4 - Valor del Riesgo Inherente'!M64-(+'4 - Valor del Riesgo Inherente'!M64*N61)),IF(L61="Probabilidad",T60,""))),"")</f>
        <v>0.6</v>
      </c>
      <c r="U61" s="172" t="str">
        <f t="shared" si="3"/>
        <v>Moderado</v>
      </c>
      <c r="V61" s="172" t="str">
        <f>IF(OR(AND(S61="Muy Baja",U61="Leve"),AND(S61="Muy Baja",U61="Menor"),AND(S61="Baja",U61="Leve")),"Bajo",IF(OR(AND(S61="Muy baja",U61="Moderado"),AND(S61="Baja",U61="Menor"),AND(S61="Baja",U61="Moderado"),AND(S61="Media",U61="Leve"),AND(S61="Media",U61="Menor"),AND(S61="Media",U61="Moderado"),AND(S61="Alta",U61="Leve"),AND(S61="Alta",U61="Menor")),"Moderado",IF(OR(AND(S61="Muy Baja",U61="Mayor"),AND(S61="Baja",U61="Mayor"),AND(S61="Media",U61="Mayor"),AND(S61="Alta",U61="Moderado"),AND(S61="Alta",U61="Mayor"),AND(S61="Muy Alta",U61="Leve"),AND(S61="Muy Alta",U61="Menor"),AND(S61="Muy Alta",U61="Moderado"),AND(S61="Muy Alta",U61="Mayor")),"Alto",IF(OR(AND(S61="Muy Baja",U61="Catastrófico"),AND(S61="Baja",U61="Catastrófico"),AND(S61="Media",U61="Catastrófico"),AND(S61="Alta",U61="Catastrófico"),AND(S61="Muy Alta",U61="Catastrófico")),"Extremo",""))))</f>
        <v>Moderado</v>
      </c>
      <c r="W61" s="172" t="str">
        <f t="shared" si="5"/>
        <v>Reducir</v>
      </c>
      <c r="X61" s="377" t="s">
        <v>1955</v>
      </c>
      <c r="Y61" s="377" t="s">
        <v>1955</v>
      </c>
      <c r="Z61" s="377" t="s">
        <v>1955</v>
      </c>
      <c r="AA61" s="377" t="s">
        <v>1955</v>
      </c>
      <c r="AB61" s="377" t="s">
        <v>1955</v>
      </c>
      <c r="AC61" s="377" t="s">
        <v>1955</v>
      </c>
      <c r="AD61" s="377" t="s">
        <v>1955</v>
      </c>
      <c r="AE61" s="377" t="s">
        <v>1955</v>
      </c>
      <c r="AF61" s="377" t="s">
        <v>1955</v>
      </c>
      <c r="AG61" s="377" t="s">
        <v>2315</v>
      </c>
      <c r="AH61" s="377" t="s">
        <v>2315</v>
      </c>
      <c r="AI61" s="377" t="s">
        <v>1955</v>
      </c>
      <c r="AJ61" s="377" t="s">
        <v>1955</v>
      </c>
      <c r="AK61" s="377" t="s">
        <v>2380</v>
      </c>
      <c r="AL61" s="377" t="s">
        <v>2277</v>
      </c>
      <c r="AM61" s="377" t="s">
        <v>1955</v>
      </c>
      <c r="AN61" s="377" t="s">
        <v>1955</v>
      </c>
      <c r="AO61" s="381" t="s">
        <v>2379</v>
      </c>
      <c r="AP61" s="377" t="s">
        <v>2277</v>
      </c>
      <c r="AQ61" s="331" t="s">
        <v>2282</v>
      </c>
      <c r="AR61" s="383"/>
    </row>
    <row r="62" spans="2:44" ht="150" customHeight="1" x14ac:dyDescent="0.25">
      <c r="B62" s="186" t="str">
        <f>+'4 - Valor del Riesgo Inherente'!B66</f>
        <v>SEGURIDAD JURÍDICA SOBRE LA TITULARIDAD DE LA TIERRA Y LOS TERRITORIOS</v>
      </c>
      <c r="C62" s="89" t="str">
        <f>+'4 - Valor del Riesgo Inherente'!C66</f>
        <v>DIRECCIÓN DE GESTIÓN JURÍDICA DE TIERRAS</v>
      </c>
      <c r="D62" s="18" t="str">
        <f>+'4 - Valor del Riesgo Inherente'!D66</f>
        <v>R 24</v>
      </c>
      <c r="E62" s="186" t="str">
        <f>+'4 - Valor del Riesgo Inherente'!E66</f>
        <v>Realizar el reparto de una solicitud a dos o más, diferentes dependencias</v>
      </c>
      <c r="F62" s="186" t="str">
        <f>+'4 - Valor del Riesgo Inherente'!F66</f>
        <v>Pérdida Reputacional</v>
      </c>
      <c r="G62" s="212" t="str">
        <f>+'4 - Valor del Riesgo Inherente'!G66</f>
        <v>Posibilidad de pérdida reputacional en la credibilidad institucional por falta de bases de datos unificadas y estandarizadas como única matriz de control y seguimiento a respuestas</v>
      </c>
      <c r="H62" s="188" t="s">
        <v>1345</v>
      </c>
      <c r="I62" s="220" t="s">
        <v>1026</v>
      </c>
      <c r="J62" s="220" t="s">
        <v>1040</v>
      </c>
      <c r="K62" s="197" t="s">
        <v>178</v>
      </c>
      <c r="L62" s="43" t="str">
        <f t="shared" si="6"/>
        <v>Impacto</v>
      </c>
      <c r="M62" s="197" t="s">
        <v>181</v>
      </c>
      <c r="N62" s="43" t="str">
        <f t="shared" si="7"/>
        <v>25%</v>
      </c>
      <c r="O62" s="197" t="s">
        <v>848</v>
      </c>
      <c r="P62" s="197" t="s">
        <v>190</v>
      </c>
      <c r="Q62" s="197" t="s">
        <v>804</v>
      </c>
      <c r="R62" s="187"/>
      <c r="S62" s="172" t="str">
        <f t="shared" si="2"/>
        <v/>
      </c>
      <c r="T62" s="187"/>
      <c r="U62" s="172" t="str">
        <f t="shared" si="3"/>
        <v/>
      </c>
      <c r="V62" s="172" t="str">
        <f t="shared" si="4"/>
        <v/>
      </c>
      <c r="W62" s="172" t="e">
        <f t="shared" si="5"/>
        <v>#N/A</v>
      </c>
      <c r="X62" s="377" t="s">
        <v>1955</v>
      </c>
      <c r="Y62" s="377" t="s">
        <v>1955</v>
      </c>
      <c r="Z62" s="377" t="s">
        <v>1955</v>
      </c>
      <c r="AA62" s="377" t="s">
        <v>1955</v>
      </c>
      <c r="AB62" s="377" t="s">
        <v>1955</v>
      </c>
      <c r="AC62" s="377" t="s">
        <v>1955</v>
      </c>
      <c r="AD62" s="377" t="s">
        <v>1955</v>
      </c>
      <c r="AE62" s="377" t="s">
        <v>1955</v>
      </c>
      <c r="AF62" s="377" t="s">
        <v>2315</v>
      </c>
      <c r="AG62" s="377" t="s">
        <v>2315</v>
      </c>
      <c r="AH62" s="377" t="s">
        <v>1955</v>
      </c>
      <c r="AI62" s="377" t="s">
        <v>1955</v>
      </c>
      <c r="AJ62" s="377" t="s">
        <v>1960</v>
      </c>
      <c r="AK62" s="377" t="s">
        <v>2380</v>
      </c>
      <c r="AL62" s="377" t="s">
        <v>2277</v>
      </c>
      <c r="AM62" s="377" t="s">
        <v>1960</v>
      </c>
      <c r="AN62" s="377" t="s">
        <v>1960</v>
      </c>
      <c r="AO62" s="380" t="s">
        <v>2438</v>
      </c>
      <c r="AP62" s="377" t="s">
        <v>2416</v>
      </c>
      <c r="AQ62" s="331" t="s">
        <v>2282</v>
      </c>
      <c r="AR62" s="383"/>
    </row>
    <row r="63" spans="2:44" ht="150" customHeight="1" x14ac:dyDescent="0.25">
      <c r="B63" s="186" t="str">
        <f>+'4 - Valor del Riesgo Inherente'!B67</f>
        <v>SEGURIDAD JURÍDICA SOBRE LA TITULARIDAD DE LA TIERRA Y LOS TERRITORIOS</v>
      </c>
      <c r="C63" s="89" t="str">
        <f>+'4 - Valor del Riesgo Inherente'!C67</f>
        <v>DIRECCIÓN DE GESTIÓN JURÍDICA DE TIERRAS</v>
      </c>
      <c r="D63" s="18" t="str">
        <f>+'4 - Valor del Riesgo Inherente'!D67</f>
        <v>R 24</v>
      </c>
      <c r="E63" s="186" t="str">
        <f>+'4 - Valor del Riesgo Inherente'!E67</f>
        <v>Realizar el reparto de una solicitud a dos o más, diferentes dependencias</v>
      </c>
      <c r="F63" s="186" t="str">
        <f>+'4 - Valor del Riesgo Inherente'!F67</f>
        <v>Pérdida Reputacional</v>
      </c>
      <c r="G63" s="212" t="str">
        <f>+'4 - Valor del Riesgo Inherente'!G67</f>
        <v>Posibilidad de pérdida reputacional en la credibilidad institucional por falta de bases de datos unificadas y estandarizadas como única matriz de control y seguimiento a respuestas</v>
      </c>
      <c r="H63" s="188" t="s">
        <v>1345</v>
      </c>
      <c r="I63" s="220" t="s">
        <v>1029</v>
      </c>
      <c r="J63" s="220" t="s">
        <v>1041</v>
      </c>
      <c r="K63" s="197" t="s">
        <v>178</v>
      </c>
      <c r="L63" s="43" t="str">
        <f t="shared" si="6"/>
        <v>Impacto</v>
      </c>
      <c r="M63" s="197" t="s">
        <v>181</v>
      </c>
      <c r="N63" s="43" t="str">
        <f t="shared" si="7"/>
        <v>25%</v>
      </c>
      <c r="O63" s="197" t="s">
        <v>848</v>
      </c>
      <c r="P63" s="197" t="s">
        <v>190</v>
      </c>
      <c r="Q63" s="197" t="s">
        <v>804</v>
      </c>
      <c r="R63" s="187"/>
      <c r="S63" s="172" t="str">
        <f t="shared" si="2"/>
        <v/>
      </c>
      <c r="T63" s="187"/>
      <c r="U63" s="172" t="str">
        <f t="shared" si="3"/>
        <v/>
      </c>
      <c r="V63" s="172" t="str">
        <f t="shared" si="4"/>
        <v/>
      </c>
      <c r="W63" s="172" t="e">
        <f t="shared" si="5"/>
        <v>#N/A</v>
      </c>
      <c r="X63" s="377" t="s">
        <v>1955</v>
      </c>
      <c r="Y63" s="377" t="s">
        <v>1955</v>
      </c>
      <c r="Z63" s="377" t="s">
        <v>1955</v>
      </c>
      <c r="AA63" s="377" t="s">
        <v>1955</v>
      </c>
      <c r="AB63" s="377" t="s">
        <v>1955</v>
      </c>
      <c r="AC63" s="377" t="s">
        <v>1955</v>
      </c>
      <c r="AD63" s="377" t="s">
        <v>1955</v>
      </c>
      <c r="AE63" s="377" t="s">
        <v>1955</v>
      </c>
      <c r="AF63" s="377" t="s">
        <v>2315</v>
      </c>
      <c r="AG63" s="377" t="s">
        <v>2315</v>
      </c>
      <c r="AH63" s="377" t="s">
        <v>1955</v>
      </c>
      <c r="AI63" s="377" t="s">
        <v>1955</v>
      </c>
      <c r="AJ63" s="377" t="s">
        <v>1960</v>
      </c>
      <c r="AK63" s="377" t="s">
        <v>2384</v>
      </c>
      <c r="AL63" s="377" t="s">
        <v>2277</v>
      </c>
      <c r="AM63" s="377" t="s">
        <v>1960</v>
      </c>
      <c r="AN63" s="377" t="s">
        <v>1960</v>
      </c>
      <c r="AO63" s="381" t="s">
        <v>2366</v>
      </c>
      <c r="AP63" s="377" t="s">
        <v>2277</v>
      </c>
      <c r="AQ63" s="331" t="s">
        <v>2283</v>
      </c>
      <c r="AR63" s="383"/>
    </row>
    <row r="64" spans="2:44" ht="150" customHeight="1" x14ac:dyDescent="0.25">
      <c r="B64" s="186" t="str">
        <f>+'4 - Valor del Riesgo Inherente'!B68</f>
        <v>ACCESO A LA PROPIEDAD DE LA TIERRA Y LOS TERRITORIOS</v>
      </c>
      <c r="C64" s="89" t="str">
        <f>+'4 - Valor del Riesgo Inherente'!C68</f>
        <v>EQUIPO INICIATIVAS COMUNITARIAS DAE</v>
      </c>
      <c r="D64" s="18" t="str">
        <f>+'4 - Valor del Riesgo Inherente'!D68</f>
        <v>R 25</v>
      </c>
      <c r="E64" s="186" t="str">
        <f>+'4 - Valor del Riesgo Inherente'!E68</f>
        <v>Incumplimiento por parte de los proveedores de servicios e insumos de las Iniciativas Cofinanciadas</v>
      </c>
      <c r="F64" s="186" t="str">
        <f>+'4 - Valor del Riesgo Inherente'!F68</f>
        <v>Afectación Económica o presupuestal</v>
      </c>
      <c r="G64" s="212" t="str">
        <f>+'4 - Valor del Riesgo Inherente'!G68</f>
        <v>Posibilidad de afectación económica  presentando incrementos en los costos por la suspensión de la iniciativa cofinanciada debido a la falta de verificación de la capacidad operativa de los proveedores en la región</v>
      </c>
      <c r="H64" s="188" t="s">
        <v>1346</v>
      </c>
      <c r="I64" s="220" t="s">
        <v>1287</v>
      </c>
      <c r="J64" s="220" t="s">
        <v>1042</v>
      </c>
      <c r="K64" s="197" t="s">
        <v>177</v>
      </c>
      <c r="L64" s="89" t="str">
        <f t="shared" ref="L64:L73" si="8">IF(OR(K64="Correctivo",K64="Detectivo"),"Impacto",IF(K64="Preventivo","Probabilidad",""))</f>
        <v>Impacto</v>
      </c>
      <c r="M64" s="197" t="s">
        <v>181</v>
      </c>
      <c r="N64" s="89" t="str">
        <f t="shared" ref="N64:N73" si="9">IF(AND(K64="Preventivo",M64="Automático"),"50%",IF(AND(K64="Preventivo",M64="Manual"),"40%",IF(AND(K64="Detectivo",M64="Automático"),"40%",IF(AND(K64="Detectivo",M64="Manual"),"30%",IF(AND(K64="Correctivo",M64="Automático"),"35%",IF(AND(K64="Correctivo",M64="Manual"),"25%",""))))))</f>
        <v>30%</v>
      </c>
      <c r="O64" s="172" t="s">
        <v>188</v>
      </c>
      <c r="P64" s="89" t="s">
        <v>190</v>
      </c>
      <c r="Q64" s="172" t="s">
        <v>192</v>
      </c>
      <c r="R64" s="187">
        <f>+IFERROR(IF(L64="Probabilidad",('4 - Valor del Riesgo Inherente'!J68-(+'4 - Valor del Riesgo Inherente'!J68*N64)),IF(L64="Impacto",'4 - Valor del Riesgo Inherente'!J68,"")),"")</f>
        <v>0.4</v>
      </c>
      <c r="S64" s="172" t="str">
        <f t="shared" si="2"/>
        <v>Baja</v>
      </c>
      <c r="T64" s="187">
        <f>+IFERROR(IF(L64="Impacto",('4 - Valor del Riesgo Inherente'!M68-(+'4 - Valor del Riesgo Inherente'!M68*N64)),IF(L64="Probabilidad",'4 - Valor del Riesgo Inherente'!M68,"")),"")</f>
        <v>0.7</v>
      </c>
      <c r="U64" s="172" t="str">
        <f t="shared" si="3"/>
        <v>Mayor</v>
      </c>
      <c r="V64" s="172" t="str">
        <f t="shared" si="4"/>
        <v>Alto</v>
      </c>
      <c r="W64" s="172" t="str">
        <f t="shared" si="5"/>
        <v>Reducir</v>
      </c>
      <c r="X64" s="377" t="s">
        <v>1955</v>
      </c>
      <c r="Y64" s="377" t="s">
        <v>1955</v>
      </c>
      <c r="Z64" s="377" t="s">
        <v>1955</v>
      </c>
      <c r="AA64" s="377" t="s">
        <v>1955</v>
      </c>
      <c r="AB64" s="377" t="s">
        <v>1955</v>
      </c>
      <c r="AC64" s="377" t="s">
        <v>1960</v>
      </c>
      <c r="AD64" s="377" t="s">
        <v>1955</v>
      </c>
      <c r="AE64" s="377" t="s">
        <v>1955</v>
      </c>
      <c r="AF64" s="377" t="s">
        <v>2315</v>
      </c>
      <c r="AG64" s="377" t="s">
        <v>1955</v>
      </c>
      <c r="AH64" s="377" t="s">
        <v>2315</v>
      </c>
      <c r="AI64" s="377" t="s">
        <v>1955</v>
      </c>
      <c r="AJ64" s="377" t="s">
        <v>1955</v>
      </c>
      <c r="AK64" s="377" t="s">
        <v>2391</v>
      </c>
      <c r="AL64" s="377" t="s">
        <v>2277</v>
      </c>
      <c r="AM64" s="377" t="s">
        <v>1955</v>
      </c>
      <c r="AN64" s="377" t="s">
        <v>1955</v>
      </c>
      <c r="AO64" s="381" t="s">
        <v>2381</v>
      </c>
      <c r="AP64" s="377" t="s">
        <v>2277</v>
      </c>
      <c r="AQ64" s="331" t="s">
        <v>2283</v>
      </c>
      <c r="AR64" s="383"/>
    </row>
    <row r="65" spans="2:44" ht="150" customHeight="1" x14ac:dyDescent="0.25">
      <c r="B65" s="186" t="str">
        <f>+'4 - Valor del Riesgo Inherente'!B69</f>
        <v>ACCESO A LA PROPIEDAD DE LA TIERRA Y LOS TERRITORIOS</v>
      </c>
      <c r="C65" s="89" t="str">
        <f>+'4 - Valor del Riesgo Inherente'!C69</f>
        <v>EQUIPO INICIATIVAS COMUNITARIAS DAE</v>
      </c>
      <c r="D65" s="18" t="str">
        <f>+'4 - Valor del Riesgo Inherente'!D69</f>
        <v>R 25</v>
      </c>
      <c r="E65" s="186" t="str">
        <f>+'4 - Valor del Riesgo Inherente'!E69</f>
        <v>Incumplimiento por parte de los proveedores de servicios e insumos de las Iniciativas Cofinanciadas</v>
      </c>
      <c r="F65" s="186" t="str">
        <f>+'4 - Valor del Riesgo Inherente'!F69</f>
        <v>Afectación Económica o presupuestal</v>
      </c>
      <c r="G65" s="212" t="str">
        <f>+'4 - Valor del Riesgo Inherente'!G69</f>
        <v>Posibilidad de afectación económica  presentando incrementos en los costos por la suspensión de la iniciativa cofinanciada debido a la falta de verificación de la capacidad operativa de los proveedores en la región</v>
      </c>
      <c r="H65" s="188" t="s">
        <v>1347</v>
      </c>
      <c r="I65" s="220" t="s">
        <v>1287</v>
      </c>
      <c r="J65" s="220" t="s">
        <v>1043</v>
      </c>
      <c r="K65" s="197" t="s">
        <v>178</v>
      </c>
      <c r="L65" s="89" t="str">
        <f t="shared" si="8"/>
        <v>Impacto</v>
      </c>
      <c r="M65" s="197" t="s">
        <v>181</v>
      </c>
      <c r="N65" s="89" t="str">
        <f t="shared" si="9"/>
        <v>25%</v>
      </c>
      <c r="O65" s="172" t="s">
        <v>188</v>
      </c>
      <c r="P65" s="89" t="s">
        <v>190</v>
      </c>
      <c r="Q65" s="172" t="s">
        <v>192</v>
      </c>
      <c r="R65" s="187"/>
      <c r="S65" s="172" t="str">
        <f t="shared" si="2"/>
        <v/>
      </c>
      <c r="T65" s="187"/>
      <c r="U65" s="172" t="str">
        <f t="shared" si="3"/>
        <v/>
      </c>
      <c r="V65" s="172" t="str">
        <f t="shared" si="4"/>
        <v/>
      </c>
      <c r="W65" s="172" t="e">
        <f t="shared" si="5"/>
        <v>#N/A</v>
      </c>
      <c r="X65" s="377" t="s">
        <v>1955</v>
      </c>
      <c r="Y65" s="377" t="s">
        <v>1955</v>
      </c>
      <c r="Z65" s="377" t="s">
        <v>1955</v>
      </c>
      <c r="AA65" s="377" t="s">
        <v>1955</v>
      </c>
      <c r="AB65" s="377" t="s">
        <v>1955</v>
      </c>
      <c r="AC65" s="377" t="s">
        <v>1960</v>
      </c>
      <c r="AD65" s="377" t="s">
        <v>1955</v>
      </c>
      <c r="AE65" s="377" t="s">
        <v>1955</v>
      </c>
      <c r="AF65" s="377" t="s">
        <v>2315</v>
      </c>
      <c r="AG65" s="377" t="s">
        <v>2315</v>
      </c>
      <c r="AH65" s="377" t="s">
        <v>1955</v>
      </c>
      <c r="AI65" s="377" t="s">
        <v>1955</v>
      </c>
      <c r="AJ65" s="377" t="s">
        <v>1955</v>
      </c>
      <c r="AK65" s="377" t="s">
        <v>2391</v>
      </c>
      <c r="AL65" s="377" t="s">
        <v>2277</v>
      </c>
      <c r="AM65" s="377" t="s">
        <v>1955</v>
      </c>
      <c r="AN65" s="377" t="s">
        <v>1955</v>
      </c>
      <c r="AO65" s="381" t="s">
        <v>2381</v>
      </c>
      <c r="AP65" s="377" t="s">
        <v>2277</v>
      </c>
      <c r="AQ65" s="331" t="s">
        <v>2283</v>
      </c>
      <c r="AR65" s="383"/>
    </row>
    <row r="66" spans="2:44" ht="150" customHeight="1" x14ac:dyDescent="0.25">
      <c r="B66" s="186" t="str">
        <f>+'4 - Valor del Riesgo Inherente'!B70</f>
        <v>ACCESO A LA PROPIEDAD DE LA TIERRA Y LOS TERRITORIOS</v>
      </c>
      <c r="C66" s="89" t="str">
        <f>+'4 - Valor del Riesgo Inherente'!C70</f>
        <v>EQUIPO INICIATIVAS COMUNITARIAS DAE</v>
      </c>
      <c r="D66" s="18" t="str">
        <f>+'4 - Valor del Riesgo Inherente'!D70</f>
        <v>R 25</v>
      </c>
      <c r="E66" s="186" t="str">
        <f>+'4 - Valor del Riesgo Inherente'!E70</f>
        <v>Incumplimiento por parte de los proveedores de servicios e insumos de las Iniciativas Cofinanciadas</v>
      </c>
      <c r="F66" s="186" t="str">
        <f>+'4 - Valor del Riesgo Inherente'!F70</f>
        <v>Afectación Económica o presupuestal</v>
      </c>
      <c r="G66" s="212" t="str">
        <f>+'4 - Valor del Riesgo Inherente'!G70</f>
        <v>Posibilidad de afectación económica  presentando incrementos en los costos por la suspensión de la iniciativa cofinanciada debido a la falta de verificación de la capacidad operativa de los proveedores en la región</v>
      </c>
      <c r="H66" s="188" t="s">
        <v>1348</v>
      </c>
      <c r="I66" s="220" t="s">
        <v>808</v>
      </c>
      <c r="J66" s="220"/>
      <c r="K66" s="197"/>
      <c r="L66" s="89" t="str">
        <f t="shared" si="8"/>
        <v/>
      </c>
      <c r="M66" s="197"/>
      <c r="N66" s="89" t="str">
        <f t="shared" si="9"/>
        <v/>
      </c>
      <c r="O66" s="172"/>
      <c r="P66" s="89"/>
      <c r="Q66" s="172"/>
      <c r="R66" s="187" t="str">
        <f>+IFERROR(IF(L66="Probabilidad",('4 - Valor del Riesgo Inherente'!J70-(+'4 - Valor del Riesgo Inherente'!J70*N66)),IF(L66="Impacto",'4 - Valor del Riesgo Inherente'!J70,"")),"")</f>
        <v/>
      </c>
      <c r="S66" s="172" t="str">
        <f t="shared" si="2"/>
        <v/>
      </c>
      <c r="T66" s="187" t="str">
        <f>+IFERROR(IF(L66="Impacto",('4 - Valor del Riesgo Inherente'!M70-(+'4 - Valor del Riesgo Inherente'!M70*N66)),IF(L66="Probabilidad",'4 - Valor del Riesgo Inherente'!M70,"")),"")</f>
        <v/>
      </c>
      <c r="U66" s="172" t="str">
        <f t="shared" si="3"/>
        <v/>
      </c>
      <c r="V66" s="172" t="str">
        <f t="shared" si="4"/>
        <v/>
      </c>
      <c r="W66" s="172" t="e">
        <f t="shared" si="5"/>
        <v>#N/A</v>
      </c>
      <c r="X66" s="377" t="s">
        <v>1955</v>
      </c>
      <c r="Y66" s="377" t="s">
        <v>1955</v>
      </c>
      <c r="Z66" s="377" t="s">
        <v>1955</v>
      </c>
      <c r="AA66" s="377" t="s">
        <v>1955</v>
      </c>
      <c r="AB66" s="377" t="s">
        <v>1955</v>
      </c>
      <c r="AC66" s="377" t="s">
        <v>1960</v>
      </c>
      <c r="AD66" s="377" t="s">
        <v>1955</v>
      </c>
      <c r="AE66" s="377" t="s">
        <v>1955</v>
      </c>
      <c r="AF66" s="377" t="s">
        <v>2315</v>
      </c>
      <c r="AG66" s="377" t="s">
        <v>2315</v>
      </c>
      <c r="AH66" s="377" t="s">
        <v>2315</v>
      </c>
      <c r="AI66" s="377" t="s">
        <v>1960</v>
      </c>
      <c r="AJ66" s="377" t="s">
        <v>1960</v>
      </c>
      <c r="AK66" s="377" t="s">
        <v>2391</v>
      </c>
      <c r="AL66" s="377" t="s">
        <v>2277</v>
      </c>
      <c r="AM66" s="377" t="s">
        <v>1960</v>
      </c>
      <c r="AN66" s="377" t="s">
        <v>1960</v>
      </c>
      <c r="AO66" s="381" t="s">
        <v>2461</v>
      </c>
      <c r="AP66" s="377" t="s">
        <v>2331</v>
      </c>
      <c r="AQ66" s="331" t="s">
        <v>2283</v>
      </c>
      <c r="AR66" s="384" t="s">
        <v>2442</v>
      </c>
    </row>
    <row r="67" spans="2:44" ht="150" customHeight="1" x14ac:dyDescent="0.25">
      <c r="B67" s="186" t="str">
        <f>+'4 - Valor del Riesgo Inherente'!B71</f>
        <v>ACCESO A LA PROPIEDAD DE LA TIERRA Y LOS TERRITORIOS</v>
      </c>
      <c r="C67" s="89" t="str">
        <f>+'4 - Valor del Riesgo Inherente'!C71</f>
        <v>EQUIPO DE ADQUISICIONES DE PREDIOS Y/O MEJORAS DAE</v>
      </c>
      <c r="D67" s="18" t="str">
        <f>+'4 - Valor del Riesgo Inherente'!D71</f>
        <v>R 26</v>
      </c>
      <c r="E67" s="186" t="str">
        <f>+'4 - Valor del Riesgo Inherente'!E71</f>
        <v>Interrupción del proceso de compra directa de un predio y/o mejora</v>
      </c>
      <c r="F67" s="186" t="str">
        <f>+'4 - Valor del Riesgo Inherente'!F71</f>
        <v>Afectación Económica o presupuestal</v>
      </c>
      <c r="G67" s="212" t="str">
        <f>+'4 - Valor del Riesgo Inherente'!G71</f>
        <v>Posibilidad de afectación económica  en los incrementos de los costos por el desarrollo del procedimiento y/o el cumplimiento a Fallos judiciales debido a falta de articulación entre los diversos actores que inciden en el procedimiento de compra directa de un predio y/o mejora</v>
      </c>
      <c r="H67" s="188" t="s">
        <v>1349</v>
      </c>
      <c r="I67" s="220" t="s">
        <v>904</v>
      </c>
      <c r="J67" s="220" t="s">
        <v>1044</v>
      </c>
      <c r="K67" s="172" t="s">
        <v>176</v>
      </c>
      <c r="L67" s="89" t="str">
        <f t="shared" si="8"/>
        <v>Probabilidad</v>
      </c>
      <c r="M67" s="172" t="s">
        <v>181</v>
      </c>
      <c r="N67" s="89" t="str">
        <f t="shared" si="9"/>
        <v>40%</v>
      </c>
      <c r="O67" s="172" t="s">
        <v>188</v>
      </c>
      <c r="P67" s="89" t="s">
        <v>190</v>
      </c>
      <c r="Q67" s="172" t="s">
        <v>192</v>
      </c>
      <c r="R67" s="187">
        <f>+IFERROR(IF(L67="Probabilidad",('4 - Valor del Riesgo Inherente'!J71-(+'4 - Valor del Riesgo Inherente'!J71*N67)),IF(L67="Impacto",'4 - Valor del Riesgo Inherente'!J71,"")),"")</f>
        <v>0.36</v>
      </c>
      <c r="S67" s="172" t="str">
        <f t="shared" si="2"/>
        <v>Baja</v>
      </c>
      <c r="T67" s="187">
        <f>+IFERROR(IF(L67="Impacto",('4 - Valor del Riesgo Inherente'!M71-(+'4 - Valor del Riesgo Inherente'!M71*N67)),IF(L67="Probabilidad",'4 - Valor del Riesgo Inherente'!M71,"")),"")</f>
        <v>1</v>
      </c>
      <c r="U67" s="172" t="str">
        <f t="shared" si="3"/>
        <v>Catastrófico</v>
      </c>
      <c r="V67" s="172" t="str">
        <f t="shared" si="4"/>
        <v>Extremo</v>
      </c>
      <c r="W67" s="172" t="str">
        <f t="shared" si="5"/>
        <v>Reducir</v>
      </c>
      <c r="X67" s="377" t="s">
        <v>1955</v>
      </c>
      <c r="Y67" s="377" t="s">
        <v>1955</v>
      </c>
      <c r="Z67" s="377" t="s">
        <v>1955</v>
      </c>
      <c r="AA67" s="377" t="s">
        <v>1955</v>
      </c>
      <c r="AB67" s="377" t="s">
        <v>1955</v>
      </c>
      <c r="AC67" s="377" t="s">
        <v>1960</v>
      </c>
      <c r="AD67" s="377" t="s">
        <v>1955</v>
      </c>
      <c r="AE67" s="377" t="s">
        <v>1955</v>
      </c>
      <c r="AF67" s="377" t="s">
        <v>1955</v>
      </c>
      <c r="AG67" s="377" t="s">
        <v>2315</v>
      </c>
      <c r="AH67" s="377" t="s">
        <v>2315</v>
      </c>
      <c r="AI67" s="377" t="s">
        <v>1955</v>
      </c>
      <c r="AJ67" s="377" t="s">
        <v>1955</v>
      </c>
      <c r="AK67" s="377" t="s">
        <v>2391</v>
      </c>
      <c r="AL67" s="377" t="s">
        <v>2277</v>
      </c>
      <c r="AM67" s="377" t="s">
        <v>1955</v>
      </c>
      <c r="AN67" s="377" t="s">
        <v>1955</v>
      </c>
      <c r="AO67" s="381" t="s">
        <v>2382</v>
      </c>
      <c r="AP67" s="377" t="s">
        <v>2277</v>
      </c>
      <c r="AQ67" s="331" t="s">
        <v>2283</v>
      </c>
      <c r="AR67" s="383"/>
    </row>
    <row r="68" spans="2:44" ht="150" customHeight="1" x14ac:dyDescent="0.25">
      <c r="B68" s="186" t="str">
        <f>+'4 - Valor del Riesgo Inherente'!B72</f>
        <v>ACCESO A LA PROPIEDAD DE LA TIERRA Y LOS TERRITORIOS</v>
      </c>
      <c r="C68" s="89" t="str">
        <f>+'4 - Valor del Riesgo Inherente'!C72</f>
        <v>EQUIPO DE ADQUISICIONES DE PREDIOS Y/O MEJORAS DAE</v>
      </c>
      <c r="D68" s="18" t="str">
        <f>+'4 - Valor del Riesgo Inherente'!D72</f>
        <v>R 26</v>
      </c>
      <c r="E68" s="186" t="str">
        <f>+'4 - Valor del Riesgo Inherente'!E72</f>
        <v>Interrupción del proceso de compra directa de un predio y/o mejora</v>
      </c>
      <c r="F68" s="186" t="str">
        <f>+'4 - Valor del Riesgo Inherente'!F72</f>
        <v>Afectación Económica o presupuestal</v>
      </c>
      <c r="G68" s="212" t="str">
        <f>+'4 - Valor del Riesgo Inherente'!G72</f>
        <v>Posibilidad de afectación económica  en los incrementos de los costos por el desarrollo del procedimiento y/o el cumplimiento a Fallos judiciales debido a falta de articulación entre los diversos actores que inciden en el procedimiento de compra directa de un predio y/o mejora</v>
      </c>
      <c r="H68" s="188" t="s">
        <v>1350</v>
      </c>
      <c r="I68" s="220" t="s">
        <v>1286</v>
      </c>
      <c r="J68" s="220" t="s">
        <v>1045</v>
      </c>
      <c r="K68" s="172" t="s">
        <v>176</v>
      </c>
      <c r="L68" s="89" t="str">
        <f t="shared" si="8"/>
        <v>Probabilidad</v>
      </c>
      <c r="M68" s="172" t="s">
        <v>181</v>
      </c>
      <c r="N68" s="89" t="str">
        <f t="shared" si="9"/>
        <v>40%</v>
      </c>
      <c r="O68" s="172" t="s">
        <v>188</v>
      </c>
      <c r="P68" s="89" t="s">
        <v>190</v>
      </c>
      <c r="Q68" s="172" t="s">
        <v>192</v>
      </c>
      <c r="R68" s="187">
        <f>IFERROR(IF(AND(L67="Probabilidad",L68="Probabilidad"),(R67-(+R67*N68)),IF(L68="Probabilidad",('4 - Valor del Riesgo Inherente'!J71-(+'4 - Valor del Riesgo Inherente'!J71*N68)),IF(L68="Impacto",R67,""))),"")</f>
        <v>0.216</v>
      </c>
      <c r="S68" s="172" t="str">
        <f t="shared" si="2"/>
        <v>Baja</v>
      </c>
      <c r="T68" s="187">
        <f>IFERROR(IF(AND(L67="Impacto",L68="Impacto"),(T67-(+T67*N68)),IF(L68="Impacto",('4 - Valor del Riesgo Inherente'!M71-(+'4 - Valor del Riesgo Inherente'!M71*N68)),IF(L68="Probabilidad",T67,""))),"")</f>
        <v>1</v>
      </c>
      <c r="U68" s="172" t="str">
        <f t="shared" si="3"/>
        <v>Catastrófico</v>
      </c>
      <c r="V68" s="172" t="str">
        <f>IF(OR(AND(S68="Muy Baja",U68="Leve"),AND(S68="Muy Baja",U68="Menor"),AND(S68="Baja",U68="Leve")),"Bajo",IF(OR(AND(S68="Muy baja",U68="Moderado"),AND(S68="Baja",U68="Menor"),AND(S68="Baja",U68="Moderado"),AND(S68="Media",U68="Leve"),AND(S68="Media",U68="Menor"),AND(S68="Media",U68="Moderado"),AND(S68="Alta",U68="Leve"),AND(S68="Alta",U68="Menor")),"Moderado",IF(OR(AND(S68="Muy Baja",U68="Mayor"),AND(S68="Baja",U68="Mayor"),AND(S68="Media",U68="Mayor"),AND(S68="Alta",U68="Moderado"),AND(S68="Alta",U68="Mayor"),AND(S68="Muy Alta",U68="Leve"),AND(S68="Muy Alta",U68="Menor"),AND(S68="Muy Alta",U68="Moderado"),AND(S68="Muy Alta",U68="Mayor")),"Alto",IF(OR(AND(S68="Muy Baja",U68="Catastrófico"),AND(S68="Baja",U68="Catastrófico"),AND(S68="Media",U68="Catastrófico"),AND(S68="Alta",U68="Catastrófico"),AND(S68="Muy Alta",U68="Catastrófico")),"Extremo",""))))</f>
        <v>Extremo</v>
      </c>
      <c r="W68" s="172" t="str">
        <f t="shared" si="5"/>
        <v>Reducir</v>
      </c>
      <c r="X68" s="377" t="s">
        <v>1955</v>
      </c>
      <c r="Y68" s="377" t="s">
        <v>1955</v>
      </c>
      <c r="Z68" s="377" t="s">
        <v>1955</v>
      </c>
      <c r="AA68" s="377" t="s">
        <v>1955</v>
      </c>
      <c r="AB68" s="377" t="s">
        <v>1955</v>
      </c>
      <c r="AC68" s="377" t="s">
        <v>1960</v>
      </c>
      <c r="AD68" s="377" t="s">
        <v>1955</v>
      </c>
      <c r="AE68" s="377" t="s">
        <v>1955</v>
      </c>
      <c r="AF68" s="377" t="s">
        <v>1955</v>
      </c>
      <c r="AG68" s="377" t="s">
        <v>2315</v>
      </c>
      <c r="AH68" s="377" t="s">
        <v>2315</v>
      </c>
      <c r="AI68" s="377" t="s">
        <v>1955</v>
      </c>
      <c r="AJ68" s="377" t="s">
        <v>1960</v>
      </c>
      <c r="AK68" s="377" t="s">
        <v>2391</v>
      </c>
      <c r="AL68" s="377" t="s">
        <v>2277</v>
      </c>
      <c r="AM68" s="377" t="s">
        <v>1960</v>
      </c>
      <c r="AN68" s="377" t="s">
        <v>1960</v>
      </c>
      <c r="AO68" s="381" t="s">
        <v>2448</v>
      </c>
      <c r="AP68" s="377" t="s">
        <v>2277</v>
      </c>
      <c r="AQ68" s="331" t="s">
        <v>2283</v>
      </c>
      <c r="AR68" s="384" t="s">
        <v>2442</v>
      </c>
    </row>
    <row r="69" spans="2:44" ht="150" customHeight="1" x14ac:dyDescent="0.25">
      <c r="B69" s="186" t="str">
        <f>+'4 - Valor del Riesgo Inherente'!B73</f>
        <v>ACCESO A LA PROPIEDAD DE LA TIERRA Y LOS TERRITORIOS</v>
      </c>
      <c r="C69" s="89" t="str">
        <f>+'4 - Valor del Riesgo Inherente'!C73</f>
        <v>EQUIPO DE ADQUISICIONES DE PREDIOS Y/O MEJORAS DAE</v>
      </c>
      <c r="D69" s="18" t="str">
        <f>+'4 - Valor del Riesgo Inherente'!D73</f>
        <v>R 26</v>
      </c>
      <c r="E69" s="186" t="str">
        <f>+'4 - Valor del Riesgo Inherente'!E73</f>
        <v>Interrupción del proceso de compra directa de un predio y/o mejora</v>
      </c>
      <c r="F69" s="186" t="str">
        <f>+'4 - Valor del Riesgo Inherente'!F73</f>
        <v>Afectación Económica o presupuestal</v>
      </c>
      <c r="G69" s="212" t="str">
        <f>+'4 - Valor del Riesgo Inherente'!G73</f>
        <v>Posibilidad de afectación económica  en los incrementos de los costos por el desarrollo del procedimiento y/o el cumplimiento a Fallos judiciales debido a falta de articulación entre los diversos actores que inciden en el procedimiento de compra directa de un predio y/o mejora</v>
      </c>
      <c r="H69" s="188" t="s">
        <v>1351</v>
      </c>
      <c r="I69" s="220" t="s">
        <v>1286</v>
      </c>
      <c r="J69" s="220" t="s">
        <v>1046</v>
      </c>
      <c r="K69" s="172" t="s">
        <v>178</v>
      </c>
      <c r="L69" s="89" t="str">
        <f t="shared" si="8"/>
        <v>Impacto</v>
      </c>
      <c r="M69" s="197" t="s">
        <v>181</v>
      </c>
      <c r="N69" s="89" t="str">
        <f t="shared" si="9"/>
        <v>25%</v>
      </c>
      <c r="O69" s="172" t="s">
        <v>188</v>
      </c>
      <c r="P69" s="197" t="s">
        <v>190</v>
      </c>
      <c r="Q69" s="197" t="s">
        <v>192</v>
      </c>
      <c r="R69" s="187"/>
      <c r="S69" s="172" t="str">
        <f t="shared" si="2"/>
        <v/>
      </c>
      <c r="T69" s="187"/>
      <c r="U69" s="172" t="str">
        <f t="shared" si="3"/>
        <v/>
      </c>
      <c r="V69" s="172" t="str">
        <f t="shared" si="4"/>
        <v/>
      </c>
      <c r="W69" s="172" t="e">
        <f t="shared" si="5"/>
        <v>#N/A</v>
      </c>
      <c r="X69" s="377" t="s">
        <v>1955</v>
      </c>
      <c r="Y69" s="377" t="s">
        <v>1955</v>
      </c>
      <c r="Z69" s="377" t="s">
        <v>1955</v>
      </c>
      <c r="AA69" s="377" t="s">
        <v>1955</v>
      </c>
      <c r="AB69" s="377" t="s">
        <v>1955</v>
      </c>
      <c r="AC69" s="377" t="s">
        <v>1960</v>
      </c>
      <c r="AD69" s="377" t="s">
        <v>1955</v>
      </c>
      <c r="AE69" s="377" t="s">
        <v>1955</v>
      </c>
      <c r="AF69" s="377" t="s">
        <v>2315</v>
      </c>
      <c r="AG69" s="377" t="s">
        <v>2315</v>
      </c>
      <c r="AH69" s="377" t="s">
        <v>1955</v>
      </c>
      <c r="AI69" s="377" t="s">
        <v>94</v>
      </c>
      <c r="AJ69" s="377" t="s">
        <v>1960</v>
      </c>
      <c r="AK69" s="377" t="s">
        <v>2391</v>
      </c>
      <c r="AL69" s="377" t="s">
        <v>2277</v>
      </c>
      <c r="AM69" s="377" t="s">
        <v>1960</v>
      </c>
      <c r="AN69" s="377" t="s">
        <v>1960</v>
      </c>
      <c r="AO69" s="381" t="s">
        <v>2449</v>
      </c>
      <c r="AP69" s="377" t="s">
        <v>2277</v>
      </c>
      <c r="AQ69" s="331" t="s">
        <v>2283</v>
      </c>
      <c r="AR69" s="384" t="s">
        <v>2442</v>
      </c>
    </row>
    <row r="70" spans="2:44" ht="150" customHeight="1" x14ac:dyDescent="0.25">
      <c r="B70" s="186" t="str">
        <f>+'4 - Valor del Riesgo Inherente'!B74</f>
        <v>ACCESO A LA PROPIEDAD DE LA TIERRA Y LOS TERRITORIOS</v>
      </c>
      <c r="C70" s="89" t="str">
        <f>+'4 - Valor del Riesgo Inherente'!C74</f>
        <v>EQUIPO SISTEMAS DE INFORMACIÓN DAE</v>
      </c>
      <c r="D70" s="18" t="str">
        <f>+'4 - Valor del Riesgo Inherente'!D74</f>
        <v>R 27</v>
      </c>
      <c r="E70" s="186" t="str">
        <f>+'4 - Valor del Riesgo Inherente'!E74</f>
        <v>Falta de unificación en la información reportada</v>
      </c>
      <c r="F70" s="186" t="str">
        <f>+'4 - Valor del Riesgo Inherente'!F74</f>
        <v>Pérdida Reputacional</v>
      </c>
      <c r="G70" s="212" t="str">
        <f>+'4 - Valor del Riesgo Inherente'!G74</f>
        <v>Posibilidad de Pérdida Reputacional por reporte de información imprecisa y variada debido a las diferentes archivos de datos para almacenamiento de la información y las distintas fuentes finales para el envío de la información</v>
      </c>
      <c r="H70" s="188" t="s">
        <v>1352</v>
      </c>
      <c r="I70" s="220" t="s">
        <v>905</v>
      </c>
      <c r="J70" s="220" t="s">
        <v>1047</v>
      </c>
      <c r="K70" s="197" t="s">
        <v>177</v>
      </c>
      <c r="L70" s="89" t="str">
        <f t="shared" si="8"/>
        <v>Impacto</v>
      </c>
      <c r="M70" s="197" t="s">
        <v>181</v>
      </c>
      <c r="N70" s="89" t="str">
        <f t="shared" si="9"/>
        <v>30%</v>
      </c>
      <c r="O70" s="197" t="s">
        <v>189</v>
      </c>
      <c r="P70" s="197" t="s">
        <v>190</v>
      </c>
      <c r="Q70" s="197" t="s">
        <v>192</v>
      </c>
      <c r="R70" s="187">
        <f>+IFERROR(IF(L70="Probabilidad",('4 - Valor del Riesgo Inherente'!J74-(+'4 - Valor del Riesgo Inherente'!J74*N70)),IF(L70="Impacto",'4 - Valor del Riesgo Inherente'!J74,"")),"")</f>
        <v>0.4</v>
      </c>
      <c r="S70" s="172" t="str">
        <f t="shared" si="2"/>
        <v>Baja</v>
      </c>
      <c r="T70" s="187">
        <f>+IFERROR(IF(L70="Impacto",('4 - Valor del Riesgo Inherente'!M74-(+'4 - Valor del Riesgo Inherente'!M74*N70)),IF(L70="Probabilidad",'4 - Valor del Riesgo Inherente'!M74,"")),"")</f>
        <v>0.42</v>
      </c>
      <c r="U70" s="172" t="str">
        <f t="shared" si="3"/>
        <v>Moderado</v>
      </c>
      <c r="V70" s="172" t="str">
        <f t="shared" si="4"/>
        <v>Moderado</v>
      </c>
      <c r="W70" s="172" t="str">
        <f t="shared" si="5"/>
        <v>Reducir</v>
      </c>
      <c r="X70" s="377" t="s">
        <v>1955</v>
      </c>
      <c r="Y70" s="377" t="s">
        <v>1955</v>
      </c>
      <c r="Z70" s="377" t="s">
        <v>1955</v>
      </c>
      <c r="AA70" s="377" t="s">
        <v>1955</v>
      </c>
      <c r="AB70" s="377" t="s">
        <v>1955</v>
      </c>
      <c r="AC70" s="377" t="s">
        <v>1960</v>
      </c>
      <c r="AD70" s="377" t="s">
        <v>1955</v>
      </c>
      <c r="AE70" s="377" t="s">
        <v>1955</v>
      </c>
      <c r="AF70" s="377" t="s">
        <v>2315</v>
      </c>
      <c r="AG70" s="377" t="s">
        <v>1955</v>
      </c>
      <c r="AH70" s="377" t="s">
        <v>2315</v>
      </c>
      <c r="AI70" s="377" t="s">
        <v>94</v>
      </c>
      <c r="AJ70" s="377" t="s">
        <v>1960</v>
      </c>
      <c r="AK70" s="377" t="s">
        <v>2391</v>
      </c>
      <c r="AL70" s="377" t="s">
        <v>2277</v>
      </c>
      <c r="AM70" s="377" t="s">
        <v>1955</v>
      </c>
      <c r="AN70" s="377" t="s">
        <v>1955</v>
      </c>
      <c r="AO70" s="381" t="s">
        <v>2382</v>
      </c>
      <c r="AP70" s="377" t="s">
        <v>2277</v>
      </c>
      <c r="AQ70" s="331" t="s">
        <v>2283</v>
      </c>
      <c r="AR70" s="383"/>
    </row>
    <row r="71" spans="2:44" ht="150" customHeight="1" x14ac:dyDescent="0.25">
      <c r="B71" s="186" t="str">
        <f>+'4 - Valor del Riesgo Inherente'!B75</f>
        <v>ACCESO A LA PROPIEDAD DE LA TIERRA Y LOS TERRITORIOS</v>
      </c>
      <c r="C71" s="89" t="str">
        <f>+'4 - Valor del Riesgo Inherente'!C75</f>
        <v>EQUIPO SISTEMAS DE INFORMACIÓN DAE</v>
      </c>
      <c r="D71" s="18" t="str">
        <f>+'4 - Valor del Riesgo Inherente'!D75</f>
        <v>R 27</v>
      </c>
      <c r="E71" s="186" t="str">
        <f>+'4 - Valor del Riesgo Inherente'!E75</f>
        <v>Falta de unificación en la información reportada</v>
      </c>
      <c r="F71" s="186" t="str">
        <f>+'4 - Valor del Riesgo Inherente'!F75</f>
        <v>Pérdida Reputacional</v>
      </c>
      <c r="G71" s="212" t="str">
        <f>+'4 - Valor del Riesgo Inherente'!G75</f>
        <v>Posibilidad de Pérdida Reputacional por reporte de información imprecisa y variada debido a las diferentes archivos de datos para almacenamiento de la información y las distintas fuentes finales para el envío de la información</v>
      </c>
      <c r="H71" s="188" t="s">
        <v>1353</v>
      </c>
      <c r="I71" s="220" t="s">
        <v>905</v>
      </c>
      <c r="J71" s="220" t="s">
        <v>1048</v>
      </c>
      <c r="K71" s="197" t="s">
        <v>178</v>
      </c>
      <c r="L71" s="89" t="str">
        <f t="shared" si="8"/>
        <v>Impacto</v>
      </c>
      <c r="M71" s="197" t="s">
        <v>181</v>
      </c>
      <c r="N71" s="89" t="str">
        <f t="shared" si="9"/>
        <v>25%</v>
      </c>
      <c r="O71" s="197" t="s">
        <v>189</v>
      </c>
      <c r="P71" s="197" t="s">
        <v>190</v>
      </c>
      <c r="Q71" s="197" t="s">
        <v>192</v>
      </c>
      <c r="R71" s="187"/>
      <c r="S71" s="172" t="str">
        <f t="shared" ref="S71:S129" si="10">IFERROR(IF(R71="","",IF(R71&lt;=0.2,"Muy Baja",IF(R71&lt;=0.4,"Baja",IF(R71&lt;=0.6,"Media",IF(R71&lt;=0.8,"Alta","Muy Alta"))))),"")</f>
        <v/>
      </c>
      <c r="T71" s="187"/>
      <c r="U71" s="172" t="str">
        <f t="shared" ref="U71:U129" si="11">IFERROR(IF(T71="","",IF(T71&lt;=0.2,"Leve",IF(T71&lt;=0.4,"Menor",IF(T71&lt;=0.6,"Moderado",IF(T71&lt;=0.8,"Mayor","Catastrófico"))))),"")</f>
        <v/>
      </c>
      <c r="V71" s="172" t="str">
        <f t="shared" ref="V71:V129" si="12">IF(OR(AND(S71="Muy Baja",U71="Leve"),AND(S71="Muy Baja",U71="Menor"),AND(S71="Baja",U71="Leve")),"Bajo",IF(OR(AND(S71="Muy baja",U71="Moderado"),AND(S71="Baja",U71="Menor"),AND(S71="Baja",U71="Moderado"),AND(S71="Media",U71="Leve"),AND(S71="Media",U71="Menor"),AND(S71="Media",U71="Moderado"),AND(S71="Alta",U71="Leve"),AND(S71="Alta",U71="Menor")),"Moderado",IF(OR(AND(S71="Muy Baja",U71="Mayor"),AND(S71="Baja",U71="Mayor"),AND(S71="Media",U71="Mayor"),AND(S71="Alta",U71="Moderado"),AND(S71="Alta",U71="Mayor"),AND(S71="Muy Alta",U71="Leve"),AND(S71="Muy Alta",U71="Menor"),AND(S71="Muy Alta",U71="Moderado"),AND(S71="Muy Alta",U71="Mayor")),"Alto",IF(OR(AND(S71="Muy Baja",U71="Catastrófico"),AND(S71="Baja",U71="Catastrófico"),AND(S71="Media",U71="Catastrófico"),AND(S71="Alta",U71="Catastrófico"),AND(S71="Muy Alta",U71="Catastrófico")),"Extremo",""))))</f>
        <v/>
      </c>
      <c r="W71" s="172" t="e">
        <f t="shared" ref="W71:W129" si="13">_xlfn.IFS(V71="Bajo","Aceptar",V71="Moderado","Reducir",V71="Alto","Reducir",V71="Extremo","Reducir")</f>
        <v>#N/A</v>
      </c>
      <c r="X71" s="377" t="s">
        <v>1955</v>
      </c>
      <c r="Y71" s="377" t="s">
        <v>1955</v>
      </c>
      <c r="Z71" s="377" t="s">
        <v>1955</v>
      </c>
      <c r="AA71" s="377" t="s">
        <v>1955</v>
      </c>
      <c r="AB71" s="377" t="s">
        <v>1955</v>
      </c>
      <c r="AC71" s="377" t="s">
        <v>1960</v>
      </c>
      <c r="AD71" s="377" t="s">
        <v>1955</v>
      </c>
      <c r="AE71" s="377" t="s">
        <v>1955</v>
      </c>
      <c r="AF71" s="377" t="s">
        <v>2315</v>
      </c>
      <c r="AG71" s="377" t="s">
        <v>2315</v>
      </c>
      <c r="AH71" s="377" t="s">
        <v>1955</v>
      </c>
      <c r="AI71" s="377" t="s">
        <v>1955</v>
      </c>
      <c r="AJ71" s="377" t="s">
        <v>1960</v>
      </c>
      <c r="AK71" s="377" t="s">
        <v>2391</v>
      </c>
      <c r="AL71" s="377" t="s">
        <v>2277</v>
      </c>
      <c r="AM71" s="377" t="s">
        <v>1960</v>
      </c>
      <c r="AN71" s="377" t="s">
        <v>1960</v>
      </c>
      <c r="AO71" s="381" t="s">
        <v>2450</v>
      </c>
      <c r="AP71" s="377" t="s">
        <v>2277</v>
      </c>
      <c r="AQ71" s="331" t="s">
        <v>2283</v>
      </c>
      <c r="AR71" s="384" t="s">
        <v>2442</v>
      </c>
    </row>
    <row r="72" spans="2:44" ht="150" customHeight="1" x14ac:dyDescent="0.25">
      <c r="B72" s="186" t="str">
        <f>+'4 - Valor del Riesgo Inherente'!B76</f>
        <v>ACCESO A LA PROPIEDAD DE LA TIERRA Y LOS TERRITORIOS</v>
      </c>
      <c r="C72" s="89" t="str">
        <f>+'4 - Valor del Riesgo Inherente'!C76</f>
        <v>EQUIPO SISTEMAS DE INFORMACIÓN DAE</v>
      </c>
      <c r="D72" s="18" t="str">
        <f>+'4 - Valor del Riesgo Inherente'!D76</f>
        <v>R 28</v>
      </c>
      <c r="E72" s="186" t="str">
        <f>+'4 - Valor del Riesgo Inherente'!E76</f>
        <v>Demora en la revisión de las diferentes peticiones presentadas por las comunidades étnicas a cargo de la DAE</v>
      </c>
      <c r="F72" s="186" t="str">
        <f>+'4 - Valor del Riesgo Inherente'!F76</f>
        <v>Pérdida Reputacional</v>
      </c>
      <c r="G72" s="212" t="str">
        <f>+'4 - Valor del Riesgo Inherente'!G76</f>
        <v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étnicas cargo de la DAE
</v>
      </c>
      <c r="H72" s="188" t="s">
        <v>1354</v>
      </c>
      <c r="I72" s="220" t="s">
        <v>905</v>
      </c>
      <c r="J72" s="220" t="s">
        <v>1049</v>
      </c>
      <c r="K72" s="197" t="s">
        <v>176</v>
      </c>
      <c r="L72" s="89" t="str">
        <f t="shared" si="8"/>
        <v>Probabilidad</v>
      </c>
      <c r="M72" s="197" t="s">
        <v>181</v>
      </c>
      <c r="N72" s="89" t="str">
        <f t="shared" si="9"/>
        <v>40%</v>
      </c>
      <c r="O72" s="172" t="s">
        <v>188</v>
      </c>
      <c r="P72" s="89" t="s">
        <v>190</v>
      </c>
      <c r="Q72" s="172" t="s">
        <v>192</v>
      </c>
      <c r="R72" s="187">
        <f>+IFERROR(IF(L72="Probabilidad",('4 - Valor del Riesgo Inherente'!J76-(+'4 - Valor del Riesgo Inherente'!J76*N72)),IF(L72="Impacto",'4 - Valor del Riesgo Inherente'!J76,"")),"")</f>
        <v>0.36</v>
      </c>
      <c r="S72" s="172" t="str">
        <f t="shared" si="10"/>
        <v>Baja</v>
      </c>
      <c r="T72" s="187">
        <f>+IFERROR(IF(L72="Impacto",('4 - Valor del Riesgo Inherente'!M76-(+'4 - Valor del Riesgo Inherente'!M76*N72)),IF(L72="Probabilidad",'4 - Valor del Riesgo Inherente'!M76,"")),"")</f>
        <v>1</v>
      </c>
      <c r="U72" s="172" t="str">
        <f t="shared" si="11"/>
        <v>Catastrófico</v>
      </c>
      <c r="V72" s="172" t="str">
        <f t="shared" si="12"/>
        <v>Extremo</v>
      </c>
      <c r="W72" s="172" t="str">
        <f t="shared" si="13"/>
        <v>Reducir</v>
      </c>
      <c r="X72" s="377" t="s">
        <v>1955</v>
      </c>
      <c r="Y72" s="377" t="s">
        <v>1955</v>
      </c>
      <c r="Z72" s="377" t="s">
        <v>1955</v>
      </c>
      <c r="AA72" s="377" t="s">
        <v>1955</v>
      </c>
      <c r="AB72" s="377" t="s">
        <v>1955</v>
      </c>
      <c r="AC72" s="377" t="s">
        <v>1960</v>
      </c>
      <c r="AD72" s="377" t="s">
        <v>1955</v>
      </c>
      <c r="AE72" s="377" t="s">
        <v>1955</v>
      </c>
      <c r="AF72" s="377" t="s">
        <v>1955</v>
      </c>
      <c r="AG72" s="377" t="s">
        <v>2315</v>
      </c>
      <c r="AH72" s="377" t="s">
        <v>2315</v>
      </c>
      <c r="AI72" s="377" t="s">
        <v>1955</v>
      </c>
      <c r="AJ72" s="377" t="s">
        <v>1955</v>
      </c>
      <c r="AK72" s="377" t="s">
        <v>2391</v>
      </c>
      <c r="AL72" s="377" t="s">
        <v>2277</v>
      </c>
      <c r="AM72" s="377" t="s">
        <v>1955</v>
      </c>
      <c r="AN72" s="377" t="s">
        <v>1955</v>
      </c>
      <c r="AO72" s="381" t="s">
        <v>2382</v>
      </c>
      <c r="AP72" s="377" t="s">
        <v>2277</v>
      </c>
      <c r="AQ72" s="331" t="s">
        <v>2283</v>
      </c>
      <c r="AR72" s="383"/>
    </row>
    <row r="73" spans="2:44" ht="150" customHeight="1" x14ac:dyDescent="0.25">
      <c r="B73" s="186" t="str">
        <f>+'4 - Valor del Riesgo Inherente'!B77</f>
        <v>ACCESO A LA PROPIEDAD DE LA TIERRA Y LOS TERRITORIOS</v>
      </c>
      <c r="C73" s="89" t="str">
        <f>+'4 - Valor del Riesgo Inherente'!C77</f>
        <v>EQUIPO SISTEMAS DE INFORMACIÓN DAE</v>
      </c>
      <c r="D73" s="18" t="str">
        <f>+'4 - Valor del Riesgo Inherente'!D77</f>
        <v>R 28</v>
      </c>
      <c r="E73" s="186" t="str">
        <f>+'4 - Valor del Riesgo Inherente'!E77</f>
        <v>Demora en la revisión de las diferentes peticiones presentadas por las comunidades étnicas a cargo de la DAE</v>
      </c>
      <c r="F73" s="186" t="str">
        <f>+'4 - Valor del Riesgo Inherente'!F77</f>
        <v>Pérdida Reputacional</v>
      </c>
      <c r="G73" s="212" t="str">
        <f>+'4 - Valor del Riesgo Inherente'!G77</f>
        <v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étnicas cargo de la DAE
</v>
      </c>
      <c r="H73" s="188" t="s">
        <v>1355</v>
      </c>
      <c r="I73" s="220" t="s">
        <v>905</v>
      </c>
      <c r="J73" s="220" t="s">
        <v>1050</v>
      </c>
      <c r="K73" s="197" t="s">
        <v>178</v>
      </c>
      <c r="L73" s="89" t="str">
        <f t="shared" si="8"/>
        <v>Impacto</v>
      </c>
      <c r="M73" s="197" t="s">
        <v>181</v>
      </c>
      <c r="N73" s="89" t="str">
        <f t="shared" si="9"/>
        <v>25%</v>
      </c>
      <c r="O73" s="172" t="s">
        <v>188</v>
      </c>
      <c r="P73" s="89" t="s">
        <v>190</v>
      </c>
      <c r="Q73" s="172" t="s">
        <v>192</v>
      </c>
      <c r="R73" s="187"/>
      <c r="S73" s="172" t="str">
        <f t="shared" si="10"/>
        <v/>
      </c>
      <c r="T73" s="187"/>
      <c r="U73" s="172" t="str">
        <f t="shared" si="11"/>
        <v/>
      </c>
      <c r="V73" s="172" t="str">
        <f t="shared" si="12"/>
        <v/>
      </c>
      <c r="W73" s="172" t="e">
        <f t="shared" si="13"/>
        <v>#N/A</v>
      </c>
      <c r="X73" s="377" t="s">
        <v>1955</v>
      </c>
      <c r="Y73" s="377" t="s">
        <v>1955</v>
      </c>
      <c r="Z73" s="377" t="s">
        <v>1955</v>
      </c>
      <c r="AA73" s="377" t="s">
        <v>1955</v>
      </c>
      <c r="AB73" s="377" t="s">
        <v>1955</v>
      </c>
      <c r="AC73" s="377" t="s">
        <v>1960</v>
      </c>
      <c r="AD73" s="377" t="s">
        <v>1955</v>
      </c>
      <c r="AE73" s="377" t="s">
        <v>1955</v>
      </c>
      <c r="AF73" s="377" t="s">
        <v>2315</v>
      </c>
      <c r="AG73" s="377" t="s">
        <v>2315</v>
      </c>
      <c r="AH73" s="377" t="s">
        <v>1955</v>
      </c>
      <c r="AI73" s="377" t="s">
        <v>1955</v>
      </c>
      <c r="AJ73" s="377" t="s">
        <v>1955</v>
      </c>
      <c r="AK73" s="377" t="s">
        <v>2391</v>
      </c>
      <c r="AL73" s="377" t="s">
        <v>2277</v>
      </c>
      <c r="AM73" s="377" t="s">
        <v>1955</v>
      </c>
      <c r="AN73" s="377" t="s">
        <v>1955</v>
      </c>
      <c r="AO73" s="381" t="s">
        <v>2382</v>
      </c>
      <c r="AP73" s="377" t="s">
        <v>2277</v>
      </c>
      <c r="AQ73" s="331" t="s">
        <v>2283</v>
      </c>
      <c r="AR73" s="383"/>
    </row>
    <row r="74" spans="2:44" ht="150" customHeight="1" x14ac:dyDescent="0.25">
      <c r="B74" s="186" t="str">
        <f>+'4 - Valor del Riesgo Inherente'!B78</f>
        <v>ACCESO A LA PROPIEDAD DE LA TIERRA Y LOS TERRITORIOS</v>
      </c>
      <c r="C74" s="89" t="str">
        <f>+'4 - Valor del Riesgo Inherente'!C78</f>
        <v>DIRECCIÓN DE ACCESO A TIERRAS</v>
      </c>
      <c r="D74" s="18" t="str">
        <f>+'4 - Valor del Riesgo Inherente'!D78</f>
        <v>R 29</v>
      </c>
      <c r="E74" s="186" t="str">
        <f>+'4 - Valor del Riesgo Inherente'!E78</f>
        <v>Incumplimiento  de adquisición de predios en el marco de Políticas del Gobierno</v>
      </c>
      <c r="F74" s="186" t="str">
        <f>+'4 - Valor del Riesgo Inherente'!F78</f>
        <v>Pérdida Reputacional</v>
      </c>
      <c r="G74" s="212" t="str">
        <f>+'4 - Valor del Riesgo Inherente'!G78</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H74" s="188" t="s">
        <v>1356</v>
      </c>
      <c r="I74" s="220" t="s">
        <v>906</v>
      </c>
      <c r="J74" s="220" t="s">
        <v>1051</v>
      </c>
      <c r="K74" s="197" t="s">
        <v>176</v>
      </c>
      <c r="L74" s="89" t="str">
        <f t="shared" ref="L74:L91" si="14">IF(OR(K74="Correctivo",K74="Detectivo"),"Impacto",IF(K74="Preventivo","Probabilidad",""))</f>
        <v>Probabilidad</v>
      </c>
      <c r="M74" s="197" t="s">
        <v>181</v>
      </c>
      <c r="N74" s="89" t="str">
        <f t="shared" ref="N74:N91" si="15">IF(AND(K74="Preventivo",M74="Automático"),"50%",IF(AND(K74="Preventivo",M74="Manual"),"40%",IF(AND(K74="Detectivo",M74="Automático"),"40%",IF(AND(K74="Detectivo",M74="Manual"),"30%",IF(AND(K74="Correctivo",M74="Automático"),"35%",IF(AND(K74="Correctivo",M74="Manual"),"25%",""))))))</f>
        <v>40%</v>
      </c>
      <c r="O74" s="197" t="s">
        <v>188</v>
      </c>
      <c r="P74" s="197" t="s">
        <v>190</v>
      </c>
      <c r="Q74" s="197" t="s">
        <v>804</v>
      </c>
      <c r="R74" s="187">
        <f>+IFERROR(IF(L74="Probabilidad",('4 - Valor del Riesgo Inherente'!J78-(+'4 - Valor del Riesgo Inherente'!J78*N74)),IF(L74="Impacto",'4 - Valor del Riesgo Inherente'!J78,"")),"")</f>
        <v>0.48</v>
      </c>
      <c r="S74" s="172" t="str">
        <f t="shared" si="10"/>
        <v>Media</v>
      </c>
      <c r="T74" s="187">
        <f>+IFERROR(IF(L74="Impacto",('4 - Valor del Riesgo Inherente'!M78-(+'4 - Valor del Riesgo Inherente'!M78*N74)),IF(L74="Probabilidad",'4 - Valor del Riesgo Inherente'!M78,"")),"")</f>
        <v>1</v>
      </c>
      <c r="U74" s="172" t="str">
        <f t="shared" si="11"/>
        <v>Catastrófico</v>
      </c>
      <c r="V74" s="172" t="str">
        <f t="shared" si="12"/>
        <v>Extremo</v>
      </c>
      <c r="W74" s="172" t="str">
        <f t="shared" si="13"/>
        <v>Reducir</v>
      </c>
      <c r="X74" s="377" t="s">
        <v>1955</v>
      </c>
      <c r="Y74" s="377" t="s">
        <v>1955</v>
      </c>
      <c r="Z74" s="377" t="s">
        <v>1955</v>
      </c>
      <c r="AA74" s="377" t="s">
        <v>1955</v>
      </c>
      <c r="AB74" s="377" t="s">
        <v>1955</v>
      </c>
      <c r="AC74" s="377" t="s">
        <v>1960</v>
      </c>
      <c r="AD74" s="377" t="s">
        <v>1955</v>
      </c>
      <c r="AE74" s="377" t="s">
        <v>1955</v>
      </c>
      <c r="AF74" s="377" t="s">
        <v>1955</v>
      </c>
      <c r="AG74" s="377" t="s">
        <v>2315</v>
      </c>
      <c r="AH74" s="377" t="s">
        <v>2315</v>
      </c>
      <c r="AI74" s="377" t="s">
        <v>1955</v>
      </c>
      <c r="AJ74" s="377" t="s">
        <v>1955</v>
      </c>
      <c r="AK74" s="377" t="s">
        <v>2391</v>
      </c>
      <c r="AL74" s="377" t="s">
        <v>2277</v>
      </c>
      <c r="AM74" s="377" t="s">
        <v>1955</v>
      </c>
      <c r="AN74" s="377" t="s">
        <v>1955</v>
      </c>
      <c r="AO74" s="381" t="s">
        <v>2382</v>
      </c>
      <c r="AP74" s="377" t="s">
        <v>2277</v>
      </c>
      <c r="AQ74" s="331" t="s">
        <v>2283</v>
      </c>
      <c r="AR74" s="383" t="s">
        <v>2417</v>
      </c>
    </row>
    <row r="75" spans="2:44" ht="150" customHeight="1" x14ac:dyDescent="0.25">
      <c r="B75" s="186" t="str">
        <f>+'4 - Valor del Riesgo Inherente'!B79</f>
        <v>ACCESO A LA PROPIEDAD DE LA TIERRA Y LOS TERRITORIOS</v>
      </c>
      <c r="C75" s="89" t="str">
        <f>+'4 - Valor del Riesgo Inherente'!C79</f>
        <v>DIRECCIÓN DE ACCESO A TIERRAS</v>
      </c>
      <c r="D75" s="18" t="str">
        <f>+'4 - Valor del Riesgo Inherente'!D79</f>
        <v>R 29</v>
      </c>
      <c r="E75" s="186" t="str">
        <f>+'4 - Valor del Riesgo Inherente'!E79</f>
        <v>Incumplimiento  de adquisición de predios en el marco de Políticas del Gobierno</v>
      </c>
      <c r="F75" s="186" t="str">
        <f>+'4 - Valor del Riesgo Inherente'!F79</f>
        <v>Pérdida Reputacional</v>
      </c>
      <c r="G75" s="212" t="str">
        <f>+'4 - Valor del Riesgo Inherente'!G79</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H75" s="188" t="s">
        <v>1357</v>
      </c>
      <c r="I75" s="220" t="s">
        <v>906</v>
      </c>
      <c r="J75" s="220" t="s">
        <v>1799</v>
      </c>
      <c r="K75" s="197" t="s">
        <v>176</v>
      </c>
      <c r="L75" s="89" t="str">
        <f t="shared" si="14"/>
        <v>Probabilidad</v>
      </c>
      <c r="M75" s="197" t="s">
        <v>181</v>
      </c>
      <c r="N75" s="89" t="str">
        <f t="shared" si="15"/>
        <v>40%</v>
      </c>
      <c r="O75" s="197" t="s">
        <v>188</v>
      </c>
      <c r="P75" s="197" t="s">
        <v>190</v>
      </c>
      <c r="Q75" s="197" t="s">
        <v>804</v>
      </c>
      <c r="R75" s="187">
        <f>IFERROR(IF(AND(L74="Probabilidad",L75="Probabilidad"),(R74-(+R74*N75)),IF(L75="Probabilidad",('4 - Valor del Riesgo Inherente'!J78-(+'4 - Valor del Riesgo Inherente'!J78*N75)),IF(L75="Impacto",R74,""))),"")</f>
        <v>0.28799999999999998</v>
      </c>
      <c r="S75" s="172" t="str">
        <f t="shared" si="10"/>
        <v>Baja</v>
      </c>
      <c r="T75" s="187">
        <f>IFERROR(IF(AND(L74="Impacto",L75="Impacto"),(T74-(+T74*N75)),IF(L75="Impacto",('4 - Valor del Riesgo Inherente'!M78-(+'4 - Valor del Riesgo Inherente'!M78*N75)),IF(L75="Probabilidad",T74,""))),"")</f>
        <v>1</v>
      </c>
      <c r="U75" s="172" t="str">
        <f t="shared" si="11"/>
        <v>Catastrófico</v>
      </c>
      <c r="V75" s="172" t="str">
        <f t="shared" si="12"/>
        <v>Extremo</v>
      </c>
      <c r="W75" s="172" t="str">
        <f t="shared" si="13"/>
        <v>Reducir</v>
      </c>
      <c r="X75" s="377" t="s">
        <v>1955</v>
      </c>
      <c r="Y75" s="377" t="s">
        <v>1955</v>
      </c>
      <c r="Z75" s="377" t="s">
        <v>1955</v>
      </c>
      <c r="AA75" s="377" t="s">
        <v>1955</v>
      </c>
      <c r="AB75" s="377" t="s">
        <v>1955</v>
      </c>
      <c r="AC75" s="377" t="s">
        <v>1960</v>
      </c>
      <c r="AD75" s="377" t="s">
        <v>1955</v>
      </c>
      <c r="AE75" s="377" t="s">
        <v>1955</v>
      </c>
      <c r="AF75" s="377" t="s">
        <v>1955</v>
      </c>
      <c r="AG75" s="377" t="s">
        <v>2315</v>
      </c>
      <c r="AH75" s="377" t="s">
        <v>2315</v>
      </c>
      <c r="AI75" s="377" t="s">
        <v>1955</v>
      </c>
      <c r="AJ75" s="377" t="s">
        <v>1960</v>
      </c>
      <c r="AK75" s="377" t="s">
        <v>2391</v>
      </c>
      <c r="AL75" s="377" t="s">
        <v>2277</v>
      </c>
      <c r="AM75" s="377" t="s">
        <v>1960</v>
      </c>
      <c r="AN75" s="377" t="s">
        <v>1960</v>
      </c>
      <c r="AO75" s="381" t="s">
        <v>2451</v>
      </c>
      <c r="AP75" s="377" t="s">
        <v>2385</v>
      </c>
      <c r="AQ75" s="331" t="s">
        <v>2283</v>
      </c>
      <c r="AR75" s="384" t="s">
        <v>2418</v>
      </c>
    </row>
    <row r="76" spans="2:44" ht="150" customHeight="1" x14ac:dyDescent="0.25">
      <c r="B76" s="186" t="str">
        <f>+'4 - Valor del Riesgo Inherente'!B80</f>
        <v>ACCESO A LA PROPIEDAD DE LA TIERRA Y LOS TERRITORIOS</v>
      </c>
      <c r="C76" s="89" t="str">
        <f>+'4 - Valor del Riesgo Inherente'!C80</f>
        <v>DIRECCIÓN DE ACCESO A TIERRAS</v>
      </c>
      <c r="D76" s="18" t="str">
        <f>+'4 - Valor del Riesgo Inherente'!D80</f>
        <v>R 29</v>
      </c>
      <c r="E76" s="186" t="str">
        <f>+'4 - Valor del Riesgo Inherente'!E80</f>
        <v>Incumplimiento  de adquisición de predios en el marco de Políticas del Gobierno</v>
      </c>
      <c r="F76" s="186" t="str">
        <f>+'4 - Valor del Riesgo Inherente'!F80</f>
        <v>Pérdida Reputacional</v>
      </c>
      <c r="G76" s="212" t="str">
        <f>+'4 - Valor del Riesgo Inherente'!G80</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H76" s="188" t="s">
        <v>1358</v>
      </c>
      <c r="I76" s="220" t="s">
        <v>906</v>
      </c>
      <c r="J76" s="220" t="s">
        <v>1800</v>
      </c>
      <c r="K76" s="197" t="s">
        <v>178</v>
      </c>
      <c r="L76" s="89" t="str">
        <f t="shared" si="14"/>
        <v>Impacto</v>
      </c>
      <c r="M76" s="197" t="s">
        <v>181</v>
      </c>
      <c r="N76" s="89" t="str">
        <f t="shared" si="15"/>
        <v>25%</v>
      </c>
      <c r="O76" s="197" t="s">
        <v>188</v>
      </c>
      <c r="P76" s="197" t="s">
        <v>190</v>
      </c>
      <c r="Q76" s="197" t="s">
        <v>804</v>
      </c>
      <c r="R76" s="187"/>
      <c r="S76" s="172" t="str">
        <f t="shared" si="10"/>
        <v/>
      </c>
      <c r="T76" s="187"/>
      <c r="U76" s="172" t="str">
        <f t="shared" si="11"/>
        <v/>
      </c>
      <c r="V76" s="172" t="str">
        <f t="shared" si="12"/>
        <v/>
      </c>
      <c r="W76" s="172" t="e">
        <f t="shared" si="13"/>
        <v>#N/A</v>
      </c>
      <c r="X76" s="377" t="s">
        <v>1955</v>
      </c>
      <c r="Y76" s="377" t="s">
        <v>1955</v>
      </c>
      <c r="Z76" s="377" t="s">
        <v>1955</v>
      </c>
      <c r="AA76" s="377" t="s">
        <v>1955</v>
      </c>
      <c r="AB76" s="377" t="s">
        <v>1955</v>
      </c>
      <c r="AC76" s="377" t="s">
        <v>1960</v>
      </c>
      <c r="AD76" s="377" t="s">
        <v>1955</v>
      </c>
      <c r="AE76" s="377" t="s">
        <v>1955</v>
      </c>
      <c r="AF76" s="377" t="s">
        <v>2315</v>
      </c>
      <c r="AG76" s="377" t="s">
        <v>2315</v>
      </c>
      <c r="AH76" s="377" t="s">
        <v>1955</v>
      </c>
      <c r="AI76" s="377" t="s">
        <v>1955</v>
      </c>
      <c r="AJ76" s="377" t="s">
        <v>1960</v>
      </c>
      <c r="AK76" s="377" t="s">
        <v>2391</v>
      </c>
      <c r="AL76" s="377" t="s">
        <v>2277</v>
      </c>
      <c r="AM76" s="377" t="s">
        <v>1960</v>
      </c>
      <c r="AN76" s="377" t="s">
        <v>1960</v>
      </c>
      <c r="AO76" s="381" t="s">
        <v>2452</v>
      </c>
      <c r="AP76" s="377" t="s">
        <v>2416</v>
      </c>
      <c r="AQ76" s="331" t="s">
        <v>2283</v>
      </c>
      <c r="AR76" s="384" t="s">
        <v>2419</v>
      </c>
    </row>
    <row r="77" spans="2:44" ht="150" customHeight="1" x14ac:dyDescent="0.25">
      <c r="B77" s="186" t="str">
        <f>+'4 - Valor del Riesgo Inherente'!B81</f>
        <v>ACCESO A LA PROPIEDAD DE LA TIERRA Y LOS TERRITORIOS</v>
      </c>
      <c r="C77" s="89" t="str">
        <f>+'4 - Valor del Riesgo Inherente'!C81</f>
        <v>SUBDIRECCIÓN DE ACCESO A TIERRAS EN ZONAS FOCALIZADAS</v>
      </c>
      <c r="D77" s="18" t="str">
        <f>+'4 - Valor del Riesgo Inherente'!D81</f>
        <v>R 30</v>
      </c>
      <c r="E77" s="186" t="str">
        <f>+'4 - Valor del Riesgo Inherente'!E81</f>
        <v>Materializar un subsidio que no cumpla con los requisitos establecidos</v>
      </c>
      <c r="F77" s="186" t="str">
        <f>+'4 - Valor del Riesgo Inherente'!F81</f>
        <v>Afectación Económica o presupuestal</v>
      </c>
      <c r="G77" s="212" t="str">
        <f>+'4 - Valor del Riesgo Inherente'!G81</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H77" s="188" t="s">
        <v>1359</v>
      </c>
      <c r="I77" s="220" t="s">
        <v>907</v>
      </c>
      <c r="J77" s="220" t="s">
        <v>1801</v>
      </c>
      <c r="K77" s="197" t="s">
        <v>176</v>
      </c>
      <c r="L77" s="89" t="str">
        <f t="shared" si="14"/>
        <v>Probabilidad</v>
      </c>
      <c r="M77" s="197" t="s">
        <v>181</v>
      </c>
      <c r="N77" s="89" t="str">
        <f t="shared" si="15"/>
        <v>40%</v>
      </c>
      <c r="O77" s="197" t="s">
        <v>188</v>
      </c>
      <c r="P77" s="197" t="s">
        <v>191</v>
      </c>
      <c r="Q77" s="197" t="s">
        <v>804</v>
      </c>
      <c r="R77" s="187">
        <f>+IFERROR(IF(L77="Probabilidad",('4 - Valor del Riesgo Inherente'!J81-(+'4 - Valor del Riesgo Inherente'!J81*N77)),IF(L77="Impacto",'4 - Valor del Riesgo Inherente'!J81,"")),"")</f>
        <v>0.36</v>
      </c>
      <c r="S77" s="172" t="str">
        <f t="shared" si="10"/>
        <v>Baja</v>
      </c>
      <c r="T77" s="187">
        <f>+IFERROR(IF(L77="Impacto",('4 - Valor del Riesgo Inherente'!M81-(+'4 - Valor del Riesgo Inherente'!M81*N77)),IF(L77="Probabilidad",'4 - Valor del Riesgo Inherente'!M81,"")),"")</f>
        <v>1</v>
      </c>
      <c r="U77" s="172" t="str">
        <f t="shared" si="11"/>
        <v>Catastrófico</v>
      </c>
      <c r="V77" s="172" t="str">
        <f t="shared" si="12"/>
        <v>Extremo</v>
      </c>
      <c r="W77" s="172" t="str">
        <f t="shared" si="13"/>
        <v>Reducir</v>
      </c>
      <c r="X77" s="377" t="s">
        <v>1955</v>
      </c>
      <c r="Y77" s="377" t="s">
        <v>1955</v>
      </c>
      <c r="Z77" s="377" t="s">
        <v>1955</v>
      </c>
      <c r="AA77" s="377" t="s">
        <v>1955</v>
      </c>
      <c r="AB77" s="377" t="s">
        <v>1955</v>
      </c>
      <c r="AC77" s="377" t="s">
        <v>1960</v>
      </c>
      <c r="AD77" s="377" t="s">
        <v>1955</v>
      </c>
      <c r="AE77" s="377" t="s">
        <v>1955</v>
      </c>
      <c r="AF77" s="377" t="s">
        <v>1955</v>
      </c>
      <c r="AG77" s="377" t="s">
        <v>2315</v>
      </c>
      <c r="AH77" s="377" t="s">
        <v>2315</v>
      </c>
      <c r="AI77" s="377" t="s">
        <v>2314</v>
      </c>
      <c r="AJ77" s="377" t="s">
        <v>1960</v>
      </c>
      <c r="AK77" s="377" t="s">
        <v>2391</v>
      </c>
      <c r="AL77" s="377" t="s">
        <v>2277</v>
      </c>
      <c r="AM77" s="377" t="s">
        <v>1960</v>
      </c>
      <c r="AN77" s="377" t="s">
        <v>1960</v>
      </c>
      <c r="AO77" s="381" t="s">
        <v>2453</v>
      </c>
      <c r="AP77" s="377" t="s">
        <v>2277</v>
      </c>
      <c r="AQ77" s="331" t="s">
        <v>2283</v>
      </c>
      <c r="AR77" s="383" t="s">
        <v>2420</v>
      </c>
    </row>
    <row r="78" spans="2:44" ht="150" customHeight="1" x14ac:dyDescent="0.25">
      <c r="B78" s="186" t="str">
        <f>+'4 - Valor del Riesgo Inherente'!B82</f>
        <v>ACCESO A LA PROPIEDAD DE LA TIERRA Y LOS TERRITORIOS</v>
      </c>
      <c r="C78" s="89" t="str">
        <f>+'4 - Valor del Riesgo Inherente'!C82</f>
        <v>SUBDIRECCIÓN DE ACCESO A TIERRAS EN ZONAS FOCALIZADAS</v>
      </c>
      <c r="D78" s="18" t="str">
        <f>+'4 - Valor del Riesgo Inherente'!D82</f>
        <v>R 30</v>
      </c>
      <c r="E78" s="186" t="str">
        <f>+'4 - Valor del Riesgo Inherente'!E82</f>
        <v>Materializar un subsidio que no cumpla con los requisitos establecidos</v>
      </c>
      <c r="F78" s="186" t="str">
        <f>+'4 - Valor del Riesgo Inherente'!F82</f>
        <v>Afectación Económica o presupuestal</v>
      </c>
      <c r="G78" s="212" t="str">
        <f>+'4 - Valor del Riesgo Inherente'!G82</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H78" s="188" t="s">
        <v>1360</v>
      </c>
      <c r="I78" s="220" t="s">
        <v>907</v>
      </c>
      <c r="J78" s="220" t="s">
        <v>1802</v>
      </c>
      <c r="K78" s="197" t="s">
        <v>176</v>
      </c>
      <c r="L78" s="89" t="str">
        <f t="shared" si="14"/>
        <v>Probabilidad</v>
      </c>
      <c r="M78" s="197" t="s">
        <v>181</v>
      </c>
      <c r="N78" s="89" t="str">
        <f t="shared" si="15"/>
        <v>40%</v>
      </c>
      <c r="O78" s="197" t="s">
        <v>188</v>
      </c>
      <c r="P78" s="197" t="s">
        <v>191</v>
      </c>
      <c r="Q78" s="197" t="s">
        <v>804</v>
      </c>
      <c r="R78" s="187">
        <f>IFERROR(IF(AND(L77="Probabilidad",L78="Probabilidad"),(R77-(+R77*N78)),IF(L78="Probabilidad",('4 - Valor del Riesgo Inherente'!J81-(+'4 - Valor del Riesgo Inherente'!J81*N78)),IF(L78="Impacto",R77,""))),"")</f>
        <v>0.216</v>
      </c>
      <c r="S78" s="172" t="str">
        <f t="shared" si="10"/>
        <v>Baja</v>
      </c>
      <c r="T78" s="187">
        <f>IFERROR(IF(AND(L77="Impacto",L78="Impacto"),(T77-(+T77*N78)),IF(L78="Impacto",('4 - Valor del Riesgo Inherente'!M81-(+'4 - Valor del Riesgo Inherente'!M81*N78)),IF(L78="Probabilidad",T77,""))),"")</f>
        <v>1</v>
      </c>
      <c r="U78" s="172" t="str">
        <f t="shared" si="11"/>
        <v>Catastrófico</v>
      </c>
      <c r="V78" s="172" t="str">
        <f t="shared" si="12"/>
        <v>Extremo</v>
      </c>
      <c r="W78" s="172" t="str">
        <f t="shared" si="13"/>
        <v>Reducir</v>
      </c>
      <c r="X78" s="377" t="s">
        <v>1955</v>
      </c>
      <c r="Y78" s="377" t="s">
        <v>1955</v>
      </c>
      <c r="Z78" s="377" t="s">
        <v>1955</v>
      </c>
      <c r="AA78" s="377" t="s">
        <v>1955</v>
      </c>
      <c r="AB78" s="377" t="s">
        <v>1955</v>
      </c>
      <c r="AC78" s="377" t="s">
        <v>1960</v>
      </c>
      <c r="AD78" s="377" t="s">
        <v>1955</v>
      </c>
      <c r="AE78" s="377" t="s">
        <v>1955</v>
      </c>
      <c r="AF78" s="377" t="s">
        <v>1955</v>
      </c>
      <c r="AG78" s="377" t="s">
        <v>2315</v>
      </c>
      <c r="AH78" s="377" t="s">
        <v>2315</v>
      </c>
      <c r="AI78" s="377" t="s">
        <v>2314</v>
      </c>
      <c r="AJ78" s="377" t="s">
        <v>94</v>
      </c>
      <c r="AK78" s="377" t="s">
        <v>2391</v>
      </c>
      <c r="AL78" s="377" t="s">
        <v>2277</v>
      </c>
      <c r="AM78" s="377" t="s">
        <v>1955</v>
      </c>
      <c r="AN78" s="377" t="s">
        <v>1955</v>
      </c>
      <c r="AO78" s="381" t="s">
        <v>2382</v>
      </c>
      <c r="AP78" s="377" t="s">
        <v>2277</v>
      </c>
      <c r="AQ78" s="331" t="s">
        <v>2283</v>
      </c>
      <c r="AR78" s="383" t="s">
        <v>2417</v>
      </c>
    </row>
    <row r="79" spans="2:44" ht="150" customHeight="1" x14ac:dyDescent="0.25">
      <c r="B79" s="186" t="str">
        <f>+'4 - Valor del Riesgo Inherente'!B83</f>
        <v>ACCESO A LA PROPIEDAD DE LA TIERRA Y LOS TERRITORIOS</v>
      </c>
      <c r="C79" s="89" t="str">
        <f>+'4 - Valor del Riesgo Inherente'!C83</f>
        <v>SUBDIRECCIÓN DE ACCESO A TIERRAS EN ZONAS FOCALIZADAS</v>
      </c>
      <c r="D79" s="18" t="str">
        <f>+'4 - Valor del Riesgo Inherente'!D83</f>
        <v>R 30</v>
      </c>
      <c r="E79" s="186" t="str">
        <f>+'4 - Valor del Riesgo Inherente'!E83</f>
        <v>Materializar un subsidio que no cumpla con los requisitos establecidos</v>
      </c>
      <c r="F79" s="186" t="str">
        <f>+'4 - Valor del Riesgo Inherente'!F83</f>
        <v>Afectación Económica o presupuestal</v>
      </c>
      <c r="G79" s="212" t="str">
        <f>+'4 - Valor del Riesgo Inherente'!G83</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H79" s="188" t="s">
        <v>1361</v>
      </c>
      <c r="I79" s="220" t="s">
        <v>907</v>
      </c>
      <c r="J79" s="220" t="s">
        <v>1052</v>
      </c>
      <c r="K79" s="197" t="s">
        <v>177</v>
      </c>
      <c r="L79" s="89" t="str">
        <f t="shared" si="14"/>
        <v>Impacto</v>
      </c>
      <c r="M79" s="197" t="s">
        <v>181</v>
      </c>
      <c r="N79" s="89" t="str">
        <f t="shared" si="15"/>
        <v>30%</v>
      </c>
      <c r="O79" s="197" t="s">
        <v>188</v>
      </c>
      <c r="P79" s="197" t="s">
        <v>191</v>
      </c>
      <c r="Q79" s="197" t="s">
        <v>804</v>
      </c>
      <c r="R79" s="187">
        <f>IFERROR(IF(AND(L78="Probabilidad",L79="Probabilidad"),(R78-(+R78*N79)),IF(L79="Probabilidad",('4 - Valor del Riesgo Inherente'!J82-(+'4 - Valor del Riesgo Inherente'!J82*N79)),IF(L79="Impacto",R78,""))),"")</f>
        <v>0.216</v>
      </c>
      <c r="S79" s="172" t="str">
        <f t="shared" si="10"/>
        <v>Baja</v>
      </c>
      <c r="T79" s="187">
        <f>IFERROR(IF(AND(L78="Impacto",L79="Impacto"),(T78-(+T78*N79)),IF(L79="Impacto",('4 - Valor del Riesgo Inherente'!M82-(+'4 - Valor del Riesgo Inherente'!M82*N79)),IF(L79="Probabilidad",T78,""))),"")</f>
        <v>0.7</v>
      </c>
      <c r="U79" s="172" t="str">
        <f t="shared" si="11"/>
        <v>Mayor</v>
      </c>
      <c r="V79" s="172" t="str">
        <f t="shared" si="12"/>
        <v>Alto</v>
      </c>
      <c r="W79" s="172" t="str">
        <f t="shared" si="13"/>
        <v>Reducir</v>
      </c>
      <c r="X79" s="377" t="s">
        <v>1955</v>
      </c>
      <c r="Y79" s="377" t="s">
        <v>1955</v>
      </c>
      <c r="Z79" s="377" t="s">
        <v>1955</v>
      </c>
      <c r="AA79" s="377" t="s">
        <v>1955</v>
      </c>
      <c r="AB79" s="377" t="s">
        <v>1955</v>
      </c>
      <c r="AC79" s="377" t="s">
        <v>1960</v>
      </c>
      <c r="AD79" s="377" t="s">
        <v>1955</v>
      </c>
      <c r="AE79" s="377" t="s">
        <v>1955</v>
      </c>
      <c r="AF79" s="377" t="s">
        <v>2315</v>
      </c>
      <c r="AG79" s="377" t="s">
        <v>1955</v>
      </c>
      <c r="AH79" s="377" t="s">
        <v>2315</v>
      </c>
      <c r="AI79" s="377" t="s">
        <v>2314</v>
      </c>
      <c r="AJ79" s="377" t="s">
        <v>1960</v>
      </c>
      <c r="AK79" s="377" t="s">
        <v>2391</v>
      </c>
      <c r="AL79" s="377" t="s">
        <v>2277</v>
      </c>
      <c r="AM79" s="377" t="s">
        <v>1960</v>
      </c>
      <c r="AN79" s="377" t="s">
        <v>1960</v>
      </c>
      <c r="AO79" s="381" t="s">
        <v>2454</v>
      </c>
      <c r="AP79" s="377" t="s">
        <v>2277</v>
      </c>
      <c r="AQ79" s="331" t="s">
        <v>2283</v>
      </c>
      <c r="AR79" s="383" t="s">
        <v>2420</v>
      </c>
    </row>
    <row r="80" spans="2:44" ht="150" customHeight="1" x14ac:dyDescent="0.25">
      <c r="B80" s="186" t="str">
        <f>+'4 - Valor del Riesgo Inherente'!B84</f>
        <v>ACCESO A LA PROPIEDAD DE LA TIERRA Y LOS TERRITORIOS</v>
      </c>
      <c r="C80" s="89" t="str">
        <f>+'4 - Valor del Riesgo Inherente'!C84</f>
        <v>SUBDIRECCIÓN DE ACCESO A TIERRAS EN ZONAS FOCALIZADAS</v>
      </c>
      <c r="D80" s="18" t="str">
        <f>+'4 - Valor del Riesgo Inherente'!D84</f>
        <v>R 30</v>
      </c>
      <c r="E80" s="186" t="str">
        <f>+'4 - Valor del Riesgo Inherente'!E84</f>
        <v>Materializar un subsidio que no cumpla con los requisitos establecidos</v>
      </c>
      <c r="F80" s="186" t="str">
        <f>+'4 - Valor del Riesgo Inherente'!F84</f>
        <v>Afectación Económica o presupuestal</v>
      </c>
      <c r="G80" s="212" t="str">
        <f>+'4 - Valor del Riesgo Inherente'!G84</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H80" s="188" t="s">
        <v>1362</v>
      </c>
      <c r="I80" s="220" t="s">
        <v>907</v>
      </c>
      <c r="J80" s="220" t="s">
        <v>1053</v>
      </c>
      <c r="K80" s="197" t="s">
        <v>178</v>
      </c>
      <c r="L80" s="89" t="str">
        <f t="shared" si="14"/>
        <v>Impacto</v>
      </c>
      <c r="M80" s="197" t="s">
        <v>181</v>
      </c>
      <c r="N80" s="89" t="str">
        <f t="shared" si="15"/>
        <v>25%</v>
      </c>
      <c r="O80" s="197" t="s">
        <v>188</v>
      </c>
      <c r="P80" s="197" t="s">
        <v>190</v>
      </c>
      <c r="Q80" s="197" t="s">
        <v>804</v>
      </c>
      <c r="R80" s="187"/>
      <c r="S80" s="172" t="str">
        <f t="shared" si="10"/>
        <v/>
      </c>
      <c r="T80" s="187"/>
      <c r="U80" s="172" t="str">
        <f t="shared" si="11"/>
        <v/>
      </c>
      <c r="V80" s="172" t="str">
        <f t="shared" si="12"/>
        <v/>
      </c>
      <c r="W80" s="172" t="e">
        <f t="shared" si="13"/>
        <v>#N/A</v>
      </c>
      <c r="X80" s="377" t="s">
        <v>1955</v>
      </c>
      <c r="Y80" s="377" t="s">
        <v>1955</v>
      </c>
      <c r="Z80" s="377" t="s">
        <v>1955</v>
      </c>
      <c r="AA80" s="377" t="s">
        <v>1955</v>
      </c>
      <c r="AB80" s="377" t="s">
        <v>1955</v>
      </c>
      <c r="AC80" s="377" t="s">
        <v>1960</v>
      </c>
      <c r="AD80" s="377" t="s">
        <v>1955</v>
      </c>
      <c r="AE80" s="377" t="s">
        <v>1955</v>
      </c>
      <c r="AF80" s="377" t="s">
        <v>2315</v>
      </c>
      <c r="AG80" s="377" t="s">
        <v>2315</v>
      </c>
      <c r="AH80" s="377" t="s">
        <v>1955</v>
      </c>
      <c r="AI80" s="377" t="s">
        <v>1955</v>
      </c>
      <c r="AJ80" s="377" t="s">
        <v>1960</v>
      </c>
      <c r="AK80" s="377" t="s">
        <v>2391</v>
      </c>
      <c r="AL80" s="377" t="s">
        <v>2277</v>
      </c>
      <c r="AM80" s="377" t="s">
        <v>1960</v>
      </c>
      <c r="AN80" s="377" t="s">
        <v>1960</v>
      </c>
      <c r="AO80" s="381" t="s">
        <v>2452</v>
      </c>
      <c r="AP80" s="377" t="s">
        <v>2416</v>
      </c>
      <c r="AQ80" s="331" t="s">
        <v>2283</v>
      </c>
      <c r="AR80" s="384" t="s">
        <v>2419</v>
      </c>
    </row>
    <row r="81" spans="2:44" ht="150" customHeight="1" x14ac:dyDescent="0.25">
      <c r="B81" s="186" t="str">
        <f>+'4 - Valor del Riesgo Inherente'!B85</f>
        <v>ACCESO A LA PROPIEDAD DE LA TIERRA Y LOS TERRITORIOS</v>
      </c>
      <c r="C81" s="89" t="str">
        <f>+'4 - Valor del Riesgo Inherente'!C85</f>
        <v>SUBDIRECCIÓN DE ACCESO A TIERRAS EN ZONAS FOCALIZADAS</v>
      </c>
      <c r="D81" s="18" t="str">
        <f>+'4 - Valor del Riesgo Inherente'!D85</f>
        <v>R 31</v>
      </c>
      <c r="E81" s="186" t="str">
        <f>+'4 - Valor del Riesgo Inherente'!E85</f>
        <v>Adjudicación de baldíos a persona natural, sin el cumplimiento de requisitos jurídicos, agronómicos y catastrales en los municipios focalizados</v>
      </c>
      <c r="F81" s="186" t="str">
        <f>+'4 - Valor del Riesgo Inherente'!F85</f>
        <v>Pérdida Reputacional</v>
      </c>
      <c r="G81" s="212" t="str">
        <f>+'4 - Valor del Riesgo Inherente'!G85</f>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v>
      </c>
      <c r="H81" s="188" t="s">
        <v>1363</v>
      </c>
      <c r="I81" s="220" t="s">
        <v>907</v>
      </c>
      <c r="J81" s="220" t="s">
        <v>1803</v>
      </c>
      <c r="K81" s="197" t="s">
        <v>176</v>
      </c>
      <c r="L81" s="89" t="str">
        <f t="shared" si="14"/>
        <v>Probabilidad</v>
      </c>
      <c r="M81" s="197" t="s">
        <v>181</v>
      </c>
      <c r="N81" s="89" t="str">
        <f t="shared" si="15"/>
        <v>40%</v>
      </c>
      <c r="O81" s="197" t="s">
        <v>188</v>
      </c>
      <c r="P81" s="197" t="s">
        <v>190</v>
      </c>
      <c r="Q81" s="197" t="s">
        <v>804</v>
      </c>
      <c r="R81" s="187">
        <f>+IFERROR(IF(L81="Probabilidad",('4 - Valor del Riesgo Inherente'!J85-(+'4 - Valor del Riesgo Inherente'!J85*N81)),IF(L81="Impacto",'4 - Valor del Riesgo Inherente'!J85,"")),"")</f>
        <v>0.48</v>
      </c>
      <c r="S81" s="172" t="str">
        <f t="shared" si="10"/>
        <v>Media</v>
      </c>
      <c r="T81" s="187">
        <f>+IFERROR(IF(L81="Impacto",('4 - Valor del Riesgo Inherente'!M85-(+'4 - Valor del Riesgo Inherente'!M85*N81)),IF(L81="Probabilidad",'4 - Valor del Riesgo Inherente'!M85,"")),"")</f>
        <v>1</v>
      </c>
      <c r="U81" s="172" t="str">
        <f t="shared" si="11"/>
        <v>Catastrófico</v>
      </c>
      <c r="V81" s="172" t="str">
        <f t="shared" si="12"/>
        <v>Extremo</v>
      </c>
      <c r="W81" s="172" t="str">
        <f t="shared" si="13"/>
        <v>Reducir</v>
      </c>
      <c r="X81" s="377" t="s">
        <v>1955</v>
      </c>
      <c r="Y81" s="377" t="s">
        <v>1955</v>
      </c>
      <c r="Z81" s="377" t="s">
        <v>1955</v>
      </c>
      <c r="AA81" s="377" t="s">
        <v>1955</v>
      </c>
      <c r="AB81" s="377" t="s">
        <v>1955</v>
      </c>
      <c r="AC81" s="377" t="s">
        <v>1960</v>
      </c>
      <c r="AD81" s="377" t="s">
        <v>1955</v>
      </c>
      <c r="AE81" s="377" t="s">
        <v>1955</v>
      </c>
      <c r="AF81" s="377" t="s">
        <v>1955</v>
      </c>
      <c r="AG81" s="377" t="s">
        <v>2315</v>
      </c>
      <c r="AH81" s="377" t="s">
        <v>2315</v>
      </c>
      <c r="AI81" s="377" t="s">
        <v>1955</v>
      </c>
      <c r="AJ81" s="377" t="s">
        <v>1955</v>
      </c>
      <c r="AK81" s="377" t="s">
        <v>2391</v>
      </c>
      <c r="AL81" s="377" t="s">
        <v>2277</v>
      </c>
      <c r="AM81" s="377" t="s">
        <v>1955</v>
      </c>
      <c r="AN81" s="377" t="s">
        <v>1955</v>
      </c>
      <c r="AO81" s="381" t="s">
        <v>2382</v>
      </c>
      <c r="AP81" s="377" t="s">
        <v>2277</v>
      </c>
      <c r="AQ81" s="331" t="s">
        <v>2283</v>
      </c>
      <c r="AR81" s="383" t="s">
        <v>2417</v>
      </c>
    </row>
    <row r="82" spans="2:44" ht="150" customHeight="1" x14ac:dyDescent="0.25">
      <c r="B82" s="186" t="str">
        <f>+'4 - Valor del Riesgo Inherente'!B86</f>
        <v>ACCESO A LA PROPIEDAD DE LA TIERRA Y LOS TERRITORIOS</v>
      </c>
      <c r="C82" s="89" t="str">
        <f>+'4 - Valor del Riesgo Inherente'!C86</f>
        <v>SUBDIRECCIÓN DE ACCESO A TIERRAS EN ZONAS FOCALIZADAS</v>
      </c>
      <c r="D82" s="18" t="str">
        <f>+'4 - Valor del Riesgo Inherente'!D86</f>
        <v>R 31</v>
      </c>
      <c r="E82" s="186" t="str">
        <f>+'4 - Valor del Riesgo Inherente'!E86</f>
        <v>Adjudicación de baldíos a persona natural, sin el cumplimiento de requisitos jurídicos, agronómicos y catastrales en los municipios focalizados</v>
      </c>
      <c r="F82" s="186" t="str">
        <f>+'4 - Valor del Riesgo Inherente'!F86</f>
        <v>Pérdida Reputacional</v>
      </c>
      <c r="G82" s="212" t="str">
        <f>+'4 - Valor del Riesgo Inherente'!G86</f>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v>
      </c>
      <c r="H82" s="188" t="s">
        <v>1364</v>
      </c>
      <c r="I82" s="220" t="s">
        <v>907</v>
      </c>
      <c r="J82" s="220" t="s">
        <v>1804</v>
      </c>
      <c r="K82" s="197" t="s">
        <v>176</v>
      </c>
      <c r="L82" s="89" t="str">
        <f t="shared" si="14"/>
        <v>Probabilidad</v>
      </c>
      <c r="M82" s="197" t="s">
        <v>181</v>
      </c>
      <c r="N82" s="89" t="str">
        <f t="shared" si="15"/>
        <v>40%</v>
      </c>
      <c r="O82" s="197" t="s">
        <v>188</v>
      </c>
      <c r="P82" s="197" t="s">
        <v>190</v>
      </c>
      <c r="Q82" s="197" t="s">
        <v>804</v>
      </c>
      <c r="R82" s="187">
        <f>IFERROR(IF(AND(L81="Probabilidad",L82="Probabilidad"),(R81-(+R81*N82)),IF(L82="Probabilidad",('4 - Valor del Riesgo Inherente'!J85-(+'4 - Valor del Riesgo Inherente'!J85*N82)),IF(L82="Impacto",R81,""))),"")</f>
        <v>0.28799999999999998</v>
      </c>
      <c r="S82" s="172" t="str">
        <f t="shared" si="10"/>
        <v>Baja</v>
      </c>
      <c r="T82" s="187">
        <f>IFERROR(IF(AND(L81="Impacto",L82="Impacto"),(T81-(+T81*N82)),IF(L82="Impacto",('4 - Valor del Riesgo Inherente'!M85-(+'4 - Valor del Riesgo Inherente'!M85*N82)),IF(L82="Probabilidad",T81,""))),"")</f>
        <v>1</v>
      </c>
      <c r="U82" s="172" t="str">
        <f t="shared" si="11"/>
        <v>Catastrófico</v>
      </c>
      <c r="V82" s="172" t="str">
        <f t="shared" si="12"/>
        <v>Extremo</v>
      </c>
      <c r="W82" s="172" t="str">
        <f t="shared" si="13"/>
        <v>Reducir</v>
      </c>
      <c r="X82" s="377" t="s">
        <v>1955</v>
      </c>
      <c r="Y82" s="377" t="s">
        <v>1955</v>
      </c>
      <c r="Z82" s="377" t="s">
        <v>1955</v>
      </c>
      <c r="AA82" s="377" t="s">
        <v>1955</v>
      </c>
      <c r="AB82" s="377" t="s">
        <v>1955</v>
      </c>
      <c r="AC82" s="377" t="s">
        <v>1960</v>
      </c>
      <c r="AD82" s="377" t="s">
        <v>1955</v>
      </c>
      <c r="AE82" s="377" t="s">
        <v>1955</v>
      </c>
      <c r="AF82" s="377" t="s">
        <v>1955</v>
      </c>
      <c r="AG82" s="377" t="s">
        <v>2315</v>
      </c>
      <c r="AH82" s="377" t="s">
        <v>2315</v>
      </c>
      <c r="AI82" s="377" t="s">
        <v>1955</v>
      </c>
      <c r="AJ82" s="377" t="s">
        <v>1960</v>
      </c>
      <c r="AK82" s="377" t="s">
        <v>2391</v>
      </c>
      <c r="AL82" s="377" t="s">
        <v>2277</v>
      </c>
      <c r="AM82" s="377" t="s">
        <v>1960</v>
      </c>
      <c r="AN82" s="377" t="s">
        <v>1960</v>
      </c>
      <c r="AO82" s="381" t="s">
        <v>2471</v>
      </c>
      <c r="AP82" s="377" t="s">
        <v>2279</v>
      </c>
      <c r="AQ82" s="331" t="s">
        <v>2283</v>
      </c>
      <c r="AR82" s="384" t="s">
        <v>2421</v>
      </c>
    </row>
    <row r="83" spans="2:44" ht="150" customHeight="1" x14ac:dyDescent="0.25">
      <c r="B83" s="186" t="str">
        <f>+'4 - Valor del Riesgo Inherente'!B87</f>
        <v>ACCESO A LA PROPIEDAD DE LA TIERRA Y LOS TERRITORIOS</v>
      </c>
      <c r="C83" s="89" t="str">
        <f>+'4 - Valor del Riesgo Inherente'!C87</f>
        <v>SUBDIRECCIÓN DE ACCESO A TIERRAS EN ZONAS FOCALIZADAS</v>
      </c>
      <c r="D83" s="18" t="str">
        <f>+'4 - Valor del Riesgo Inherente'!D87</f>
        <v>R 31</v>
      </c>
      <c r="E83" s="186" t="str">
        <f>+'4 - Valor del Riesgo Inherente'!E87</f>
        <v>Adjudicación de baldíos a persona natural, sin el cumplimiento de requisitos jurídicos, agronómicos y catastrales en los municipios focalizados</v>
      </c>
      <c r="F83" s="186" t="str">
        <f>+'4 - Valor del Riesgo Inherente'!F87</f>
        <v>Pérdida Reputacional</v>
      </c>
      <c r="G83" s="212" t="str">
        <f>+'4 - Valor del Riesgo Inherente'!G87</f>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v>
      </c>
      <c r="H83" s="188" t="s">
        <v>1365</v>
      </c>
      <c r="I83" s="220" t="s">
        <v>907</v>
      </c>
      <c r="J83" s="220" t="s">
        <v>1805</v>
      </c>
      <c r="K83" s="197" t="s">
        <v>178</v>
      </c>
      <c r="L83" s="89" t="str">
        <f t="shared" si="14"/>
        <v>Impacto</v>
      </c>
      <c r="M83" s="197" t="s">
        <v>181</v>
      </c>
      <c r="N83" s="89" t="str">
        <f t="shared" si="15"/>
        <v>25%</v>
      </c>
      <c r="O83" s="197" t="s">
        <v>188</v>
      </c>
      <c r="P83" s="197" t="s">
        <v>190</v>
      </c>
      <c r="Q83" s="197" t="s">
        <v>804</v>
      </c>
      <c r="R83" s="187"/>
      <c r="S83" s="172" t="str">
        <f t="shared" si="10"/>
        <v/>
      </c>
      <c r="T83" s="187"/>
      <c r="U83" s="172" t="str">
        <f t="shared" si="11"/>
        <v/>
      </c>
      <c r="V83" s="172" t="str">
        <f t="shared" si="12"/>
        <v/>
      </c>
      <c r="W83" s="172" t="e">
        <f t="shared" si="13"/>
        <v>#N/A</v>
      </c>
      <c r="X83" s="377" t="s">
        <v>1955</v>
      </c>
      <c r="Y83" s="377" t="s">
        <v>1955</v>
      </c>
      <c r="Z83" s="377" t="s">
        <v>1955</v>
      </c>
      <c r="AA83" s="377" t="s">
        <v>1955</v>
      </c>
      <c r="AB83" s="377" t="s">
        <v>1955</v>
      </c>
      <c r="AC83" s="377" t="s">
        <v>1960</v>
      </c>
      <c r="AD83" s="377" t="s">
        <v>1955</v>
      </c>
      <c r="AE83" s="377" t="s">
        <v>1955</v>
      </c>
      <c r="AF83" s="377" t="s">
        <v>2315</v>
      </c>
      <c r="AG83" s="377" t="s">
        <v>2315</v>
      </c>
      <c r="AH83" s="377" t="s">
        <v>1955</v>
      </c>
      <c r="AI83" s="377" t="s">
        <v>1955</v>
      </c>
      <c r="AJ83" s="377" t="s">
        <v>1960</v>
      </c>
      <c r="AK83" s="377" t="s">
        <v>2391</v>
      </c>
      <c r="AL83" s="377" t="s">
        <v>2277</v>
      </c>
      <c r="AM83" s="377" t="s">
        <v>1960</v>
      </c>
      <c r="AN83" s="377" t="s">
        <v>1960</v>
      </c>
      <c r="AO83" s="381" t="s">
        <v>2452</v>
      </c>
      <c r="AP83" s="377" t="s">
        <v>2416</v>
      </c>
      <c r="AQ83" s="331" t="s">
        <v>2283</v>
      </c>
      <c r="AR83" s="384" t="s">
        <v>2419</v>
      </c>
    </row>
    <row r="84" spans="2:44" ht="150" customHeight="1" x14ac:dyDescent="0.25">
      <c r="B84" s="186" t="str">
        <f>+'4 - Valor del Riesgo Inherente'!B88</f>
        <v>ACCESO A LA PROPIEDAD DE LA TIERRA Y LOS TERRITORIOS</v>
      </c>
      <c r="C84" s="89" t="str">
        <f>+'4 - Valor del Riesgo Inherente'!C88</f>
        <v>SUBDIRECCIÓN DE ACCESO A TIERRAS POR DEMANDA Y DESCONGESTIÓN</v>
      </c>
      <c r="D84" s="18" t="str">
        <f>+'4 - Valor del Riesgo Inherente'!D88</f>
        <v>R 32</v>
      </c>
      <c r="E84" s="186" t="str">
        <f>+'4 - Valor del Riesgo Inherente'!E88</f>
        <v xml:space="preserve">Demoras en ejecutar las etapas propias del procedimiento por causas internas de revocatoria de predios no focalizados </v>
      </c>
      <c r="F84" s="186" t="str">
        <f>+'4 - Valor del Riesgo Inherente'!F88</f>
        <v>Pérdida Reputacional</v>
      </c>
      <c r="G84" s="212" t="str">
        <f>+'4 - Valor del Riesgo Inherente'!G88</f>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H84" s="188" t="s">
        <v>1366</v>
      </c>
      <c r="I84" s="220" t="s">
        <v>908</v>
      </c>
      <c r="J84" s="220" t="s">
        <v>1806</v>
      </c>
      <c r="K84" s="197" t="s">
        <v>176</v>
      </c>
      <c r="L84" s="89" t="str">
        <f t="shared" si="14"/>
        <v>Probabilidad</v>
      </c>
      <c r="M84" s="197" t="s">
        <v>181</v>
      </c>
      <c r="N84" s="89" t="str">
        <f t="shared" si="15"/>
        <v>40%</v>
      </c>
      <c r="O84" s="197" t="s">
        <v>188</v>
      </c>
      <c r="P84" s="197" t="s">
        <v>190</v>
      </c>
      <c r="Q84" s="197" t="s">
        <v>804</v>
      </c>
      <c r="R84" s="187">
        <f>+IFERROR(IF(L84="Probabilidad",('4 - Valor del Riesgo Inherente'!J88-(+'4 - Valor del Riesgo Inherente'!J88*N84)),IF(L84="Impacto",'4 - Valor del Riesgo Inherente'!J88,"")),"")</f>
        <v>0.48</v>
      </c>
      <c r="S84" s="172" t="str">
        <f t="shared" si="10"/>
        <v>Media</v>
      </c>
      <c r="T84" s="187">
        <f>+IFERROR(IF(L84="Impacto",('4 - Valor del Riesgo Inherente'!M88-(+'4 - Valor del Riesgo Inherente'!M88*N84)),IF(L84="Probabilidad",'4 - Valor del Riesgo Inherente'!M88,"")),"")</f>
        <v>1</v>
      </c>
      <c r="U84" s="172" t="str">
        <f t="shared" si="11"/>
        <v>Catastrófico</v>
      </c>
      <c r="V84" s="172" t="str">
        <f t="shared" si="12"/>
        <v>Extremo</v>
      </c>
      <c r="W84" s="172" t="str">
        <f t="shared" si="13"/>
        <v>Reducir</v>
      </c>
      <c r="X84" s="377" t="s">
        <v>1955</v>
      </c>
      <c r="Y84" s="377" t="s">
        <v>1955</v>
      </c>
      <c r="Z84" s="377" t="s">
        <v>1955</v>
      </c>
      <c r="AA84" s="377" t="s">
        <v>1955</v>
      </c>
      <c r="AB84" s="377" t="s">
        <v>1955</v>
      </c>
      <c r="AC84" s="377" t="s">
        <v>1960</v>
      </c>
      <c r="AD84" s="377" t="s">
        <v>1955</v>
      </c>
      <c r="AE84" s="377" t="s">
        <v>1955</v>
      </c>
      <c r="AF84" s="377" t="s">
        <v>1955</v>
      </c>
      <c r="AG84" s="377" t="s">
        <v>2315</v>
      </c>
      <c r="AH84" s="377" t="s">
        <v>2315</v>
      </c>
      <c r="AI84" s="377" t="s">
        <v>1955</v>
      </c>
      <c r="AJ84" s="377" t="s">
        <v>1955</v>
      </c>
      <c r="AK84" s="377" t="s">
        <v>2391</v>
      </c>
      <c r="AL84" s="377" t="s">
        <v>2277</v>
      </c>
      <c r="AM84" s="377" t="s">
        <v>1955</v>
      </c>
      <c r="AN84" s="377" t="s">
        <v>1955</v>
      </c>
      <c r="AO84" s="381" t="s">
        <v>2383</v>
      </c>
      <c r="AP84" s="377" t="s">
        <v>2277</v>
      </c>
      <c r="AQ84" s="331" t="s">
        <v>2283</v>
      </c>
      <c r="AR84" s="383" t="s">
        <v>2417</v>
      </c>
    </row>
    <row r="85" spans="2:44" ht="150" customHeight="1" x14ac:dyDescent="0.25">
      <c r="B85" s="186" t="str">
        <f>+'4 - Valor del Riesgo Inherente'!B89</f>
        <v>ACCESO A LA PROPIEDAD DE LA TIERRA Y LOS TERRITORIOS</v>
      </c>
      <c r="C85" s="89" t="str">
        <f>+'4 - Valor del Riesgo Inherente'!C89</f>
        <v>SUBDIRECCIÓN DE ACCESO A TIERRAS POR DEMANDA Y DESCONGESTIÓN</v>
      </c>
      <c r="D85" s="18" t="str">
        <f>+'4 - Valor del Riesgo Inherente'!D89</f>
        <v>R 32</v>
      </c>
      <c r="E85" s="186" t="str">
        <f>+'4 - Valor del Riesgo Inherente'!E89</f>
        <v xml:space="preserve">Demoras en ejecutar las etapas propias del procedimiento por causas internas de revocatoria de predios no focalizados </v>
      </c>
      <c r="F85" s="186" t="str">
        <f>+'4 - Valor del Riesgo Inherente'!F89</f>
        <v>Pérdida Reputacional</v>
      </c>
      <c r="G85" s="212" t="str">
        <f>+'4 - Valor del Riesgo Inherente'!G89</f>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H85" s="188" t="s">
        <v>1367</v>
      </c>
      <c r="I85" s="220" t="s">
        <v>908</v>
      </c>
      <c r="J85" s="220" t="s">
        <v>1054</v>
      </c>
      <c r="K85" s="197" t="s">
        <v>177</v>
      </c>
      <c r="L85" s="89" t="str">
        <f t="shared" si="14"/>
        <v>Impacto</v>
      </c>
      <c r="M85" s="197" t="s">
        <v>181</v>
      </c>
      <c r="N85" s="89" t="str">
        <f t="shared" si="15"/>
        <v>30%</v>
      </c>
      <c r="O85" s="197" t="s">
        <v>188</v>
      </c>
      <c r="P85" s="197" t="s">
        <v>190</v>
      </c>
      <c r="Q85" s="197" t="s">
        <v>804</v>
      </c>
      <c r="R85" s="187">
        <f>IFERROR(IF(AND(L84="Probabilidad",L85="Probabilidad"),(R84-(+R84*N85)),IF(L85="Probabilidad",('4 - Valor del Riesgo Inherente'!J88-(+'4 - Valor del Riesgo Inherente'!J88*N85)),IF(L85="Impacto",R84,""))),"")</f>
        <v>0.48</v>
      </c>
      <c r="S85" s="172" t="str">
        <f t="shared" si="10"/>
        <v>Media</v>
      </c>
      <c r="T85" s="187">
        <f>IFERROR(IF(AND(L84="Impacto",L85="Impacto"),(T84-(+T84*N85)),IF(L85="Impacto",('4 - Valor del Riesgo Inherente'!M88-(+'4 - Valor del Riesgo Inherente'!M88*N85)),IF(L85="Probabilidad",T84,""))),"")</f>
        <v>0.7</v>
      </c>
      <c r="U85" s="172" t="str">
        <f t="shared" si="11"/>
        <v>Mayor</v>
      </c>
      <c r="V85" s="172" t="str">
        <f t="shared" si="12"/>
        <v>Alto</v>
      </c>
      <c r="W85" s="172" t="str">
        <f t="shared" si="13"/>
        <v>Reducir</v>
      </c>
      <c r="X85" s="377" t="s">
        <v>1955</v>
      </c>
      <c r="Y85" s="377" t="s">
        <v>1955</v>
      </c>
      <c r="Z85" s="377" t="s">
        <v>1955</v>
      </c>
      <c r="AA85" s="377" t="s">
        <v>1955</v>
      </c>
      <c r="AB85" s="377" t="s">
        <v>1955</v>
      </c>
      <c r="AC85" s="377" t="s">
        <v>1960</v>
      </c>
      <c r="AD85" s="377" t="s">
        <v>1955</v>
      </c>
      <c r="AE85" s="377" t="s">
        <v>1955</v>
      </c>
      <c r="AF85" s="377" t="s">
        <v>2315</v>
      </c>
      <c r="AG85" s="377" t="s">
        <v>1955</v>
      </c>
      <c r="AH85" s="377" t="s">
        <v>2315</v>
      </c>
      <c r="AI85" s="377" t="s">
        <v>1955</v>
      </c>
      <c r="AJ85" s="377" t="s">
        <v>1960</v>
      </c>
      <c r="AK85" s="377" t="s">
        <v>2391</v>
      </c>
      <c r="AL85" s="377" t="s">
        <v>2277</v>
      </c>
      <c r="AM85" s="377" t="s">
        <v>1960</v>
      </c>
      <c r="AN85" s="377" t="s">
        <v>1960</v>
      </c>
      <c r="AO85" s="381" t="s">
        <v>2455</v>
      </c>
      <c r="AP85" s="377" t="s">
        <v>2277</v>
      </c>
      <c r="AQ85" s="331" t="s">
        <v>2283</v>
      </c>
      <c r="AR85" s="384" t="s">
        <v>2422</v>
      </c>
    </row>
    <row r="86" spans="2:44" ht="150" customHeight="1" x14ac:dyDescent="0.25">
      <c r="B86" s="186" t="str">
        <f>+'4 - Valor del Riesgo Inherente'!B90</f>
        <v>ACCESO A LA PROPIEDAD DE LA TIERRA Y LOS TERRITORIOS</v>
      </c>
      <c r="C86" s="89" t="str">
        <f>+'4 - Valor del Riesgo Inherente'!C90</f>
        <v>SUBDIRECCIÓN DE ACCESO A TIERRAS POR DEMANDA Y DESCONGESTIÓN</v>
      </c>
      <c r="D86" s="18" t="str">
        <f>+'4 - Valor del Riesgo Inherente'!D90</f>
        <v>R 32</v>
      </c>
      <c r="E86" s="186" t="str">
        <f>+'4 - Valor del Riesgo Inherente'!E90</f>
        <v xml:space="preserve">Demoras en ejecutar las etapas propias del procedimiento por causas internas de revocatoria de predios no focalizados </v>
      </c>
      <c r="F86" s="186" t="str">
        <f>+'4 - Valor del Riesgo Inherente'!F90</f>
        <v>Pérdida Reputacional</v>
      </c>
      <c r="G86" s="212" t="str">
        <f>+'4 - Valor del Riesgo Inherente'!G90</f>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H86" s="188" t="s">
        <v>1368</v>
      </c>
      <c r="I86" s="220" t="s">
        <v>908</v>
      </c>
      <c r="J86" s="220" t="s">
        <v>1807</v>
      </c>
      <c r="K86" s="197" t="s">
        <v>178</v>
      </c>
      <c r="L86" s="89" t="str">
        <f t="shared" si="14"/>
        <v>Impacto</v>
      </c>
      <c r="M86" s="197" t="s">
        <v>181</v>
      </c>
      <c r="N86" s="89" t="str">
        <f t="shared" si="15"/>
        <v>25%</v>
      </c>
      <c r="O86" s="197" t="s">
        <v>188</v>
      </c>
      <c r="P86" s="197" t="s">
        <v>190</v>
      </c>
      <c r="Q86" s="197" t="s">
        <v>804</v>
      </c>
      <c r="R86" s="187"/>
      <c r="S86" s="172" t="str">
        <f t="shared" si="10"/>
        <v/>
      </c>
      <c r="T86" s="187"/>
      <c r="U86" s="172" t="str">
        <f t="shared" si="11"/>
        <v/>
      </c>
      <c r="V86" s="172" t="str">
        <f t="shared" si="12"/>
        <v/>
      </c>
      <c r="W86" s="172" t="e">
        <f t="shared" si="13"/>
        <v>#N/A</v>
      </c>
      <c r="X86" s="377" t="s">
        <v>1955</v>
      </c>
      <c r="Y86" s="377" t="s">
        <v>1955</v>
      </c>
      <c r="Z86" s="377" t="s">
        <v>1955</v>
      </c>
      <c r="AA86" s="377" t="s">
        <v>1955</v>
      </c>
      <c r="AB86" s="377" t="s">
        <v>1955</v>
      </c>
      <c r="AC86" s="377" t="s">
        <v>1960</v>
      </c>
      <c r="AD86" s="377" t="s">
        <v>1955</v>
      </c>
      <c r="AE86" s="377" t="s">
        <v>1955</v>
      </c>
      <c r="AF86" s="377" t="s">
        <v>2315</v>
      </c>
      <c r="AG86" s="377" t="s">
        <v>2315</v>
      </c>
      <c r="AH86" s="377" t="s">
        <v>1955</v>
      </c>
      <c r="AI86" s="377" t="s">
        <v>1955</v>
      </c>
      <c r="AJ86" s="377" t="s">
        <v>1960</v>
      </c>
      <c r="AK86" s="377" t="s">
        <v>2391</v>
      </c>
      <c r="AL86" s="377" t="s">
        <v>2277</v>
      </c>
      <c r="AM86" s="377" t="s">
        <v>1960</v>
      </c>
      <c r="AN86" s="377" t="s">
        <v>1960</v>
      </c>
      <c r="AO86" s="381" t="s">
        <v>2456</v>
      </c>
      <c r="AP86" s="377" t="s">
        <v>2416</v>
      </c>
      <c r="AQ86" s="331" t="s">
        <v>2283</v>
      </c>
      <c r="AR86" s="384" t="s">
        <v>2419</v>
      </c>
    </row>
    <row r="87" spans="2:44" ht="150" customHeight="1" x14ac:dyDescent="0.25">
      <c r="B87" s="186" t="str">
        <f>+'4 - Valor del Riesgo Inherente'!B91</f>
        <v>ACCESO A LA PROPIEDAD DE LA TIERRA Y LOS TERRITORIOS</v>
      </c>
      <c r="C87" s="89" t="str">
        <f>+'4 - Valor del Riesgo Inherente'!C91</f>
        <v>SUBDIRECCIÓN DE ACCESO A TIERRAS EN ZONAS FOCALIZADAS</v>
      </c>
      <c r="D87" s="18" t="str">
        <f>+'4 - Valor del Riesgo Inherente'!D91</f>
        <v>R 33</v>
      </c>
      <c r="E87" s="186" t="str">
        <f>+'4 - Valor del Riesgo Inherente'!E91</f>
        <v xml:space="preserve">Demoras en ejecutar las etapas propias del procedimiento por causas internas de revocatoria de predios focalizados </v>
      </c>
      <c r="F87" s="186" t="str">
        <f>+'4 - Valor del Riesgo Inherente'!F91</f>
        <v>Pérdida Reputacional</v>
      </c>
      <c r="G87" s="212" t="str">
        <f>+'4 - Valor del Riesgo Inherente'!G91</f>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H87" s="188" t="s">
        <v>1369</v>
      </c>
      <c r="I87" s="220" t="s">
        <v>907</v>
      </c>
      <c r="J87" s="220" t="s">
        <v>1808</v>
      </c>
      <c r="K87" s="197" t="s">
        <v>176</v>
      </c>
      <c r="L87" s="89" t="str">
        <f t="shared" si="14"/>
        <v>Probabilidad</v>
      </c>
      <c r="M87" s="197" t="s">
        <v>181</v>
      </c>
      <c r="N87" s="89" t="str">
        <f t="shared" si="15"/>
        <v>40%</v>
      </c>
      <c r="O87" s="197" t="s">
        <v>188</v>
      </c>
      <c r="P87" s="197" t="s">
        <v>190</v>
      </c>
      <c r="Q87" s="197" t="s">
        <v>804</v>
      </c>
      <c r="R87" s="187">
        <f>+IFERROR(IF(L87="Probabilidad",('4 - Valor del Riesgo Inherente'!J91-(+'4 - Valor del Riesgo Inherente'!J91*N87)),IF(L87="Impacto",'4 - Valor del Riesgo Inherente'!J91,"")),"")</f>
        <v>0.48</v>
      </c>
      <c r="S87" s="172" t="str">
        <f t="shared" si="10"/>
        <v>Media</v>
      </c>
      <c r="T87" s="187">
        <f>+IFERROR(IF(L87="Impacto",('4 - Valor del Riesgo Inherente'!M91-(+'4 - Valor del Riesgo Inherente'!M91*N87)),IF(L87="Probabilidad",'4 - Valor del Riesgo Inherente'!M91,"")),"")</f>
        <v>1</v>
      </c>
      <c r="U87" s="172" t="str">
        <f t="shared" si="11"/>
        <v>Catastrófico</v>
      </c>
      <c r="V87" s="172" t="str">
        <f t="shared" si="12"/>
        <v>Extremo</v>
      </c>
      <c r="W87" s="172" t="str">
        <f t="shared" si="13"/>
        <v>Reducir</v>
      </c>
      <c r="X87" s="377" t="s">
        <v>1955</v>
      </c>
      <c r="Y87" s="377" t="s">
        <v>1955</v>
      </c>
      <c r="Z87" s="377" t="s">
        <v>1955</v>
      </c>
      <c r="AA87" s="377" t="s">
        <v>1955</v>
      </c>
      <c r="AB87" s="377" t="s">
        <v>1955</v>
      </c>
      <c r="AC87" s="377" t="s">
        <v>1960</v>
      </c>
      <c r="AD87" s="377" t="s">
        <v>1955</v>
      </c>
      <c r="AE87" s="377" t="s">
        <v>1955</v>
      </c>
      <c r="AF87" s="377" t="s">
        <v>1955</v>
      </c>
      <c r="AG87" s="377" t="s">
        <v>2315</v>
      </c>
      <c r="AH87" s="377" t="s">
        <v>2315</v>
      </c>
      <c r="AI87" s="377" t="s">
        <v>1955</v>
      </c>
      <c r="AJ87" s="377" t="s">
        <v>1955</v>
      </c>
      <c r="AK87" s="377" t="s">
        <v>2391</v>
      </c>
      <c r="AL87" s="377" t="s">
        <v>2277</v>
      </c>
      <c r="AM87" s="377" t="s">
        <v>1955</v>
      </c>
      <c r="AN87" s="377" t="s">
        <v>1955</v>
      </c>
      <c r="AO87" s="381" t="s">
        <v>2383</v>
      </c>
      <c r="AP87" s="377" t="s">
        <v>2277</v>
      </c>
      <c r="AQ87" s="331" t="s">
        <v>2283</v>
      </c>
      <c r="AR87" s="383" t="s">
        <v>2417</v>
      </c>
    </row>
    <row r="88" spans="2:44" ht="150" customHeight="1" x14ac:dyDescent="0.25">
      <c r="B88" s="186" t="str">
        <f>+'4 - Valor del Riesgo Inherente'!B92</f>
        <v>ACCESO A LA PROPIEDAD DE LA TIERRA Y LOS TERRITORIOS</v>
      </c>
      <c r="C88" s="89" t="str">
        <f>+'4 - Valor del Riesgo Inherente'!C92</f>
        <v>SUBDIRECCIÓN DE ACCESO A TIERRAS EN ZONAS FOCALIZADAS</v>
      </c>
      <c r="D88" s="18" t="str">
        <f>+'4 - Valor del Riesgo Inherente'!D92</f>
        <v>R 33</v>
      </c>
      <c r="E88" s="186" t="str">
        <f>+'4 - Valor del Riesgo Inherente'!E92</f>
        <v xml:space="preserve">Demoras en ejecutar las etapas propias del procedimiento por causas internas de revocatoria de predios focalizados </v>
      </c>
      <c r="F88" s="186" t="str">
        <f>+'4 - Valor del Riesgo Inherente'!F92</f>
        <v>Pérdida Reputacional</v>
      </c>
      <c r="G88" s="212" t="str">
        <f>+'4 - Valor del Riesgo Inherente'!G92</f>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H88" s="188" t="s">
        <v>1370</v>
      </c>
      <c r="I88" s="220" t="s">
        <v>907</v>
      </c>
      <c r="J88" s="220" t="s">
        <v>1055</v>
      </c>
      <c r="K88" s="197" t="s">
        <v>177</v>
      </c>
      <c r="L88" s="89" t="str">
        <f t="shared" si="14"/>
        <v>Impacto</v>
      </c>
      <c r="M88" s="197" t="s">
        <v>181</v>
      </c>
      <c r="N88" s="89" t="str">
        <f t="shared" si="15"/>
        <v>30%</v>
      </c>
      <c r="O88" s="197" t="s">
        <v>188</v>
      </c>
      <c r="P88" s="197" t="s">
        <v>190</v>
      </c>
      <c r="Q88" s="197" t="s">
        <v>804</v>
      </c>
      <c r="R88" s="187">
        <f>IFERROR(IF(AND(L87="Probabilidad",L88="Probabilidad"),(R87-(+R87*N88)),IF(L88="Probabilidad",('4 - Valor del Riesgo Inherente'!J91-(+'4 - Valor del Riesgo Inherente'!J91*N88)),IF(L88="Impacto",R87,""))),"")</f>
        <v>0.48</v>
      </c>
      <c r="S88" s="172" t="str">
        <f t="shared" si="10"/>
        <v>Media</v>
      </c>
      <c r="T88" s="187">
        <f>IFERROR(IF(AND(L87="Impacto",L88="Impacto"),(T87-(+T87*N88)),IF(L88="Impacto",('4 - Valor del Riesgo Inherente'!M91-(+'4 - Valor del Riesgo Inherente'!M91*N88)),IF(L88="Probabilidad",T87,""))),"")</f>
        <v>0.7</v>
      </c>
      <c r="U88" s="172" t="str">
        <f t="shared" si="11"/>
        <v>Mayor</v>
      </c>
      <c r="V88" s="172" t="str">
        <f t="shared" si="12"/>
        <v>Alto</v>
      </c>
      <c r="W88" s="172" t="str">
        <f t="shared" si="13"/>
        <v>Reducir</v>
      </c>
      <c r="X88" s="377" t="s">
        <v>1955</v>
      </c>
      <c r="Y88" s="377" t="s">
        <v>1955</v>
      </c>
      <c r="Z88" s="377" t="s">
        <v>1955</v>
      </c>
      <c r="AA88" s="377" t="s">
        <v>1955</v>
      </c>
      <c r="AB88" s="377" t="s">
        <v>1955</v>
      </c>
      <c r="AC88" s="377" t="s">
        <v>1960</v>
      </c>
      <c r="AD88" s="377" t="s">
        <v>1955</v>
      </c>
      <c r="AE88" s="377" t="s">
        <v>1955</v>
      </c>
      <c r="AF88" s="377" t="s">
        <v>2315</v>
      </c>
      <c r="AG88" s="377" t="s">
        <v>1955</v>
      </c>
      <c r="AH88" s="377" t="s">
        <v>2315</v>
      </c>
      <c r="AI88" s="377" t="s">
        <v>1955</v>
      </c>
      <c r="AJ88" s="377" t="s">
        <v>1960</v>
      </c>
      <c r="AK88" s="377" t="s">
        <v>2391</v>
      </c>
      <c r="AL88" s="377" t="s">
        <v>2277</v>
      </c>
      <c r="AM88" s="377" t="s">
        <v>1960</v>
      </c>
      <c r="AN88" s="377" t="s">
        <v>1960</v>
      </c>
      <c r="AO88" s="381" t="s">
        <v>2457</v>
      </c>
      <c r="AP88" s="377" t="s">
        <v>2277</v>
      </c>
      <c r="AQ88" s="331" t="s">
        <v>2283</v>
      </c>
      <c r="AR88" s="384" t="s">
        <v>2423</v>
      </c>
    </row>
    <row r="89" spans="2:44" ht="150" customHeight="1" x14ac:dyDescent="0.25">
      <c r="B89" s="186" t="str">
        <f>+'4 - Valor del Riesgo Inherente'!B93</f>
        <v>ACCESO A LA PROPIEDAD DE LA TIERRA Y LOS TERRITORIOS</v>
      </c>
      <c r="C89" s="89" t="str">
        <f>+'4 - Valor del Riesgo Inherente'!C93</f>
        <v>SUBDIRECCIÓN DE ACCESO A TIERRAS EN ZONAS FOCALIZADAS</v>
      </c>
      <c r="D89" s="18" t="str">
        <f>+'4 - Valor del Riesgo Inherente'!D93</f>
        <v>R 33</v>
      </c>
      <c r="E89" s="186" t="str">
        <f>+'4 - Valor del Riesgo Inherente'!E93</f>
        <v xml:space="preserve">Demoras en ejecutar las etapas propias del procedimiento por causas internas de revocatoria de predios focalizados </v>
      </c>
      <c r="F89" s="186" t="str">
        <f>+'4 - Valor del Riesgo Inherente'!F93</f>
        <v>Pérdida Reputacional</v>
      </c>
      <c r="G89" s="212" t="str">
        <f>+'4 - Valor del Riesgo Inherente'!G93</f>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H89" s="188" t="s">
        <v>1371</v>
      </c>
      <c r="I89" s="220" t="s">
        <v>907</v>
      </c>
      <c r="J89" s="220" t="s">
        <v>1809</v>
      </c>
      <c r="K89" s="197" t="s">
        <v>178</v>
      </c>
      <c r="L89" s="89" t="str">
        <f t="shared" si="14"/>
        <v>Impacto</v>
      </c>
      <c r="M89" s="197" t="s">
        <v>181</v>
      </c>
      <c r="N89" s="89" t="str">
        <f t="shared" si="15"/>
        <v>25%</v>
      </c>
      <c r="O89" s="197" t="s">
        <v>188</v>
      </c>
      <c r="P89" s="197" t="s">
        <v>190</v>
      </c>
      <c r="Q89" s="197" t="s">
        <v>804</v>
      </c>
      <c r="R89" s="187"/>
      <c r="S89" s="172" t="str">
        <f t="shared" si="10"/>
        <v/>
      </c>
      <c r="T89" s="187"/>
      <c r="U89" s="172" t="str">
        <f t="shared" si="11"/>
        <v/>
      </c>
      <c r="V89" s="172" t="str">
        <f t="shared" si="12"/>
        <v/>
      </c>
      <c r="W89" s="172" t="e">
        <f t="shared" si="13"/>
        <v>#N/A</v>
      </c>
      <c r="X89" s="377" t="s">
        <v>1955</v>
      </c>
      <c r="Y89" s="377" t="s">
        <v>1955</v>
      </c>
      <c r="Z89" s="377" t="s">
        <v>1955</v>
      </c>
      <c r="AA89" s="377" t="s">
        <v>1955</v>
      </c>
      <c r="AB89" s="377" t="s">
        <v>1955</v>
      </c>
      <c r="AC89" s="377" t="s">
        <v>1960</v>
      </c>
      <c r="AD89" s="377" t="s">
        <v>1955</v>
      </c>
      <c r="AE89" s="377" t="s">
        <v>1955</v>
      </c>
      <c r="AF89" s="377" t="s">
        <v>2315</v>
      </c>
      <c r="AG89" s="377" t="s">
        <v>2315</v>
      </c>
      <c r="AH89" s="377" t="s">
        <v>1955</v>
      </c>
      <c r="AI89" s="377" t="s">
        <v>1955</v>
      </c>
      <c r="AJ89" s="377" t="s">
        <v>1960</v>
      </c>
      <c r="AK89" s="377" t="s">
        <v>2391</v>
      </c>
      <c r="AL89" s="377" t="s">
        <v>2277</v>
      </c>
      <c r="AM89" s="377" t="s">
        <v>1960</v>
      </c>
      <c r="AN89" s="377" t="s">
        <v>1960</v>
      </c>
      <c r="AO89" s="381" t="s">
        <v>2456</v>
      </c>
      <c r="AP89" s="377" t="s">
        <v>2416</v>
      </c>
      <c r="AQ89" s="331" t="s">
        <v>2283</v>
      </c>
      <c r="AR89" s="384" t="s">
        <v>2419</v>
      </c>
    </row>
    <row r="90" spans="2:44" ht="150" customHeight="1" x14ac:dyDescent="0.25">
      <c r="B90" s="186" t="str">
        <f>+'4 - Valor del Riesgo Inherente'!B94</f>
        <v>ACCESO A LA PROPIEDAD DE LA TIERRA Y LOS TERRITORIOS</v>
      </c>
      <c r="C90" s="89" t="str">
        <f>+'4 - Valor del Riesgo Inherente'!C94</f>
        <v>DIRECCIÓN DE ACCESO A TIERRAS</v>
      </c>
      <c r="D90" s="18" t="str">
        <f>+'4 - Valor del Riesgo Inherente'!D94</f>
        <v>R 34</v>
      </c>
      <c r="E90" s="186" t="str">
        <f>+'4 - Valor del Riesgo Inherente'!E94</f>
        <v>Redireccionamiento equivocado de las solicitudes que ingresan a la DAT</v>
      </c>
      <c r="F90" s="186" t="str">
        <f>+'4 - Valor del Riesgo Inherente'!F94</f>
        <v>Pérdida Reputacional</v>
      </c>
      <c r="G90" s="212" t="str">
        <f>+'4 - Valor del Riesgo Inherente'!G94</f>
        <v>Posibilidad de pérdida reputacional en la imagen institucional secundario a peticiones, quejas y/o reclamos de la comunidad y por incumplimiento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v>
      </c>
      <c r="H90" s="188" t="s">
        <v>1372</v>
      </c>
      <c r="I90" s="220" t="s">
        <v>906</v>
      </c>
      <c r="J90" s="220" t="s">
        <v>1810</v>
      </c>
      <c r="K90" s="197" t="s">
        <v>176</v>
      </c>
      <c r="L90" s="89" t="str">
        <f t="shared" si="14"/>
        <v>Probabilidad</v>
      </c>
      <c r="M90" s="197" t="s">
        <v>181</v>
      </c>
      <c r="N90" s="89" t="str">
        <f t="shared" si="15"/>
        <v>40%</v>
      </c>
      <c r="O90" s="197" t="s">
        <v>188</v>
      </c>
      <c r="P90" s="197" t="s">
        <v>190</v>
      </c>
      <c r="Q90" s="197" t="s">
        <v>804</v>
      </c>
      <c r="R90" s="187">
        <f>+IFERROR(IF(L90="Probabilidad",('4 - Valor del Riesgo Inherente'!J94-(+'4 - Valor del Riesgo Inherente'!J94*N90)),IF(L90="Impacto",'4 - Valor del Riesgo Inherente'!J94,"")),"")</f>
        <v>0.6</v>
      </c>
      <c r="S90" s="172" t="str">
        <f t="shared" si="10"/>
        <v>Media</v>
      </c>
      <c r="T90" s="187">
        <f>+IFERROR(IF(L90="Impacto",('4 - Valor del Riesgo Inherente'!M94-(+'4 - Valor del Riesgo Inherente'!M94*N90)),IF(L90="Probabilidad",'4 - Valor del Riesgo Inherente'!M94,"")),"")</f>
        <v>1</v>
      </c>
      <c r="U90" s="172" t="str">
        <f t="shared" si="11"/>
        <v>Catastrófico</v>
      </c>
      <c r="V90" s="172" t="str">
        <f t="shared" si="12"/>
        <v>Extremo</v>
      </c>
      <c r="W90" s="172" t="str">
        <f t="shared" si="13"/>
        <v>Reducir</v>
      </c>
      <c r="X90" s="377" t="s">
        <v>1955</v>
      </c>
      <c r="Y90" s="377" t="s">
        <v>1955</v>
      </c>
      <c r="Z90" s="377" t="s">
        <v>1955</v>
      </c>
      <c r="AA90" s="377" t="s">
        <v>1955</v>
      </c>
      <c r="AB90" s="377" t="s">
        <v>1955</v>
      </c>
      <c r="AC90" s="377" t="s">
        <v>1960</v>
      </c>
      <c r="AD90" s="377" t="s">
        <v>1955</v>
      </c>
      <c r="AE90" s="377" t="s">
        <v>1955</v>
      </c>
      <c r="AF90" s="377" t="s">
        <v>1955</v>
      </c>
      <c r="AG90" s="377" t="s">
        <v>2315</v>
      </c>
      <c r="AH90" s="377" t="s">
        <v>2315</v>
      </c>
      <c r="AI90" s="377" t="s">
        <v>1955</v>
      </c>
      <c r="AJ90" s="377" t="s">
        <v>1955</v>
      </c>
      <c r="AK90" s="377" t="s">
        <v>2391</v>
      </c>
      <c r="AL90" s="377" t="s">
        <v>2277</v>
      </c>
      <c r="AM90" s="377" t="s">
        <v>1955</v>
      </c>
      <c r="AN90" s="377" t="s">
        <v>1955</v>
      </c>
      <c r="AO90" s="381" t="s">
        <v>2383</v>
      </c>
      <c r="AP90" s="377" t="s">
        <v>2277</v>
      </c>
      <c r="AQ90" s="331" t="s">
        <v>2283</v>
      </c>
      <c r="AR90" s="383" t="s">
        <v>2417</v>
      </c>
    </row>
    <row r="91" spans="2:44" ht="150" customHeight="1" x14ac:dyDescent="0.25">
      <c r="B91" s="186" t="str">
        <f>+'4 - Valor del Riesgo Inherente'!B95</f>
        <v>ACCESO A LA PROPIEDAD DE LA TIERRA Y LOS TERRITORIOS</v>
      </c>
      <c r="C91" s="89" t="str">
        <f>+'4 - Valor del Riesgo Inherente'!C95</f>
        <v>DIRECCIÓN DE ACCESO A TIERRAS</v>
      </c>
      <c r="D91" s="18" t="str">
        <f>+'4 - Valor del Riesgo Inherente'!D95</f>
        <v>R 34</v>
      </c>
      <c r="E91" s="186" t="str">
        <f>+'4 - Valor del Riesgo Inherente'!E95</f>
        <v>Redireccionamiento equivocado de las solicitudes que ingresan a la DAT</v>
      </c>
      <c r="F91" s="186" t="str">
        <f>+'4 - Valor del Riesgo Inherente'!F95</f>
        <v>Pérdida Reputacional</v>
      </c>
      <c r="G91" s="212" t="str">
        <f>+'4 - Valor del Riesgo Inherente'!G95</f>
        <v>Posibilidad de pérdida reputacional en la imagen institucional secundario a peticiones, quejas y/o reclamos de la comunidad y por incumplimiento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v>
      </c>
      <c r="H91" s="188" t="s">
        <v>1373</v>
      </c>
      <c r="I91" s="220" t="s">
        <v>906</v>
      </c>
      <c r="J91" s="220" t="s">
        <v>1811</v>
      </c>
      <c r="K91" s="197" t="s">
        <v>178</v>
      </c>
      <c r="L91" s="89" t="str">
        <f t="shared" si="14"/>
        <v>Impacto</v>
      </c>
      <c r="M91" s="197" t="s">
        <v>181</v>
      </c>
      <c r="N91" s="89" t="str">
        <f t="shared" si="15"/>
        <v>25%</v>
      </c>
      <c r="O91" s="197" t="s">
        <v>188</v>
      </c>
      <c r="P91" s="197" t="s">
        <v>190</v>
      </c>
      <c r="Q91" s="197" t="s">
        <v>804</v>
      </c>
      <c r="R91" s="187"/>
      <c r="S91" s="172" t="str">
        <f t="shared" si="10"/>
        <v/>
      </c>
      <c r="T91" s="187"/>
      <c r="U91" s="172" t="str">
        <f t="shared" si="11"/>
        <v/>
      </c>
      <c r="V91" s="172" t="str">
        <f t="shared" si="12"/>
        <v/>
      </c>
      <c r="W91" s="172" t="e">
        <f t="shared" si="13"/>
        <v>#N/A</v>
      </c>
      <c r="X91" s="377" t="s">
        <v>1955</v>
      </c>
      <c r="Y91" s="377" t="s">
        <v>1955</v>
      </c>
      <c r="Z91" s="377" t="s">
        <v>1955</v>
      </c>
      <c r="AA91" s="377" t="s">
        <v>1955</v>
      </c>
      <c r="AB91" s="377" t="s">
        <v>1955</v>
      </c>
      <c r="AC91" s="377" t="s">
        <v>1960</v>
      </c>
      <c r="AD91" s="377" t="s">
        <v>1955</v>
      </c>
      <c r="AE91" s="377" t="s">
        <v>1955</v>
      </c>
      <c r="AF91" s="377" t="s">
        <v>2315</v>
      </c>
      <c r="AG91" s="377" t="s">
        <v>2315</v>
      </c>
      <c r="AH91" s="377" t="s">
        <v>1955</v>
      </c>
      <c r="AI91" s="377" t="s">
        <v>1955</v>
      </c>
      <c r="AJ91" s="377" t="s">
        <v>1960</v>
      </c>
      <c r="AK91" s="377" t="s">
        <v>2391</v>
      </c>
      <c r="AL91" s="377" t="s">
        <v>2277</v>
      </c>
      <c r="AM91" s="377" t="s">
        <v>1960</v>
      </c>
      <c r="AN91" s="377" t="s">
        <v>1960</v>
      </c>
      <c r="AO91" s="381" t="s">
        <v>2456</v>
      </c>
      <c r="AP91" s="377" t="s">
        <v>2416</v>
      </c>
      <c r="AQ91" s="331" t="s">
        <v>2283</v>
      </c>
      <c r="AR91" s="384" t="s">
        <v>2419</v>
      </c>
    </row>
    <row r="92" spans="2:44" ht="150" customHeight="1" x14ac:dyDescent="0.25">
      <c r="B92" s="186" t="str">
        <f>+'4 - Valor del Riesgo Inherente'!B98</f>
        <v>ADMINISTRACIÓN DE TIERRAS</v>
      </c>
      <c r="C92" s="89" t="str">
        <f>+'4 - Valor del Riesgo Inherente'!C98</f>
        <v>SUBDIRECCIÓN DE ADMINISTRACIÓN DE TIERRAS DE LA NACIÓN</v>
      </c>
      <c r="D92" s="18" t="str">
        <f>+'4 - Valor del Riesgo Inherente'!D98</f>
        <v>R 36</v>
      </c>
      <c r="E92" s="186" t="str">
        <f>+'4 - Valor del Riesgo Inherente'!E98</f>
        <v>Inventario de predios desactualizado de Fondo de Tierras para la Reforma Rural Integral</v>
      </c>
      <c r="F92" s="186" t="str">
        <f>+'4 - Valor del Riesgo Inherente'!F98</f>
        <v>Pérdida Reputacional</v>
      </c>
      <c r="G92" s="212" t="str">
        <f>+'4 - Valor del Riesgo Inherente'!G98</f>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v>
      </c>
      <c r="H92" s="188" t="s">
        <v>1374</v>
      </c>
      <c r="I92" s="220" t="s">
        <v>909</v>
      </c>
      <c r="J92" s="220" t="s">
        <v>1812</v>
      </c>
      <c r="K92" s="197" t="s">
        <v>177</v>
      </c>
      <c r="L92" s="89" t="str">
        <f t="shared" ref="L92:L106" si="16">IF(OR(K92="Correctivo",K92="Detectivo"),"Impacto",IF(K92="Preventivo","Probabilidad",""))</f>
        <v>Impacto</v>
      </c>
      <c r="M92" s="197" t="s">
        <v>181</v>
      </c>
      <c r="N92" s="89" t="str">
        <f t="shared" ref="N92:N106" si="17">IF(AND(K92="Preventivo",M92="Automático"),"50%",IF(AND(K92="Preventivo",M92="Manual"),"40%",IF(AND(K92="Detectivo",M92="Automático"),"40%",IF(AND(K92="Detectivo",M92="Manual"),"30%",IF(AND(K92="Correctivo",M92="Automático"),"35%",IF(AND(K92="Correctivo",M92="Manual"),"25%",""))))))</f>
        <v>30%</v>
      </c>
      <c r="O92" s="197" t="s">
        <v>188</v>
      </c>
      <c r="P92" s="197" t="s">
        <v>190</v>
      </c>
      <c r="Q92" s="197" t="s">
        <v>804</v>
      </c>
      <c r="R92" s="187">
        <f>+IFERROR(IF(L92="Probabilidad",('4 - Valor del Riesgo Inherente'!J98-(+'4 - Valor del Riesgo Inherente'!J98*N92)),IF(L92="Impacto",'4 - Valor del Riesgo Inherente'!J98,"")),"")</f>
        <v>0.8</v>
      </c>
      <c r="S92" s="172" t="str">
        <f t="shared" si="10"/>
        <v>Alta</v>
      </c>
      <c r="T92" s="187">
        <f>+IFERROR(IF(L92="Impacto",('4 - Valor del Riesgo Inherente'!M98-(+'4 - Valor del Riesgo Inherente'!M98*N92)),IF(L92="Probabilidad",'4 - Valor del Riesgo Inherente'!M98,"")),"")</f>
        <v>0.7</v>
      </c>
      <c r="U92" s="172" t="str">
        <f t="shared" si="11"/>
        <v>Mayor</v>
      </c>
      <c r="V92" s="172" t="str">
        <f t="shared" si="12"/>
        <v>Alto</v>
      </c>
      <c r="W92" s="172" t="str">
        <f t="shared" si="13"/>
        <v>Reducir</v>
      </c>
      <c r="X92" s="377" t="s">
        <v>1955</v>
      </c>
      <c r="Y92" s="377" t="s">
        <v>1955</v>
      </c>
      <c r="Z92" s="377" t="s">
        <v>1955</v>
      </c>
      <c r="AA92" s="377" t="s">
        <v>1955</v>
      </c>
      <c r="AB92" s="377" t="s">
        <v>1955</v>
      </c>
      <c r="AC92" s="377" t="s">
        <v>1960</v>
      </c>
      <c r="AD92" s="377" t="s">
        <v>1955</v>
      </c>
      <c r="AE92" s="377" t="s">
        <v>1955</v>
      </c>
      <c r="AF92" s="377" t="s">
        <v>2315</v>
      </c>
      <c r="AG92" s="377" t="s">
        <v>1955</v>
      </c>
      <c r="AH92" s="377" t="s">
        <v>2315</v>
      </c>
      <c r="AI92" s="377" t="s">
        <v>1955</v>
      </c>
      <c r="AJ92" s="377" t="s">
        <v>1955</v>
      </c>
      <c r="AK92" s="377" t="s">
        <v>2391</v>
      </c>
      <c r="AL92" s="377" t="s">
        <v>2277</v>
      </c>
      <c r="AM92" s="377" t="s">
        <v>1955</v>
      </c>
      <c r="AN92" s="377" t="s">
        <v>1955</v>
      </c>
      <c r="AO92" s="381" t="s">
        <v>2383</v>
      </c>
      <c r="AP92" s="377" t="s">
        <v>2277</v>
      </c>
      <c r="AQ92" s="331" t="s">
        <v>2283</v>
      </c>
      <c r="AR92" s="383" t="s">
        <v>2417</v>
      </c>
    </row>
    <row r="93" spans="2:44" ht="150" customHeight="1" x14ac:dyDescent="0.25">
      <c r="B93" s="186" t="str">
        <f>+'4 - Valor del Riesgo Inherente'!B99</f>
        <v>ADMINISTRACIÓN DE TIERRAS</v>
      </c>
      <c r="C93" s="89" t="str">
        <f>+'4 - Valor del Riesgo Inherente'!C99</f>
        <v>SUBDIRECCIÓN DE ADMINISTRACIÓN DE TIERRAS DE LA NACIÓN</v>
      </c>
      <c r="D93" s="18" t="str">
        <f>+'4 - Valor del Riesgo Inherente'!D99</f>
        <v>R 36</v>
      </c>
      <c r="E93" s="186" t="str">
        <f>+'4 - Valor del Riesgo Inherente'!E99</f>
        <v>Inventario de predios desactualizado de Fondo de Tierras para la Reforma Rural Integral</v>
      </c>
      <c r="F93" s="186" t="str">
        <f>+'4 - Valor del Riesgo Inherente'!F99</f>
        <v>Pérdida Reputacional</v>
      </c>
      <c r="G93" s="212" t="str">
        <f>+'4 - Valor del Riesgo Inherente'!G99</f>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v>
      </c>
      <c r="H93" s="188" t="s">
        <v>1375</v>
      </c>
      <c r="I93" s="220" t="s">
        <v>909</v>
      </c>
      <c r="J93" s="220" t="s">
        <v>1056</v>
      </c>
      <c r="K93" s="197" t="s">
        <v>178</v>
      </c>
      <c r="L93" s="89" t="str">
        <f t="shared" si="16"/>
        <v>Impacto</v>
      </c>
      <c r="M93" s="197" t="s">
        <v>181</v>
      </c>
      <c r="N93" s="89" t="str">
        <f t="shared" si="17"/>
        <v>25%</v>
      </c>
      <c r="O93" s="197" t="s">
        <v>188</v>
      </c>
      <c r="P93" s="197" t="s">
        <v>190</v>
      </c>
      <c r="Q93" s="197" t="s">
        <v>804</v>
      </c>
      <c r="R93" s="187"/>
      <c r="S93" s="172" t="str">
        <f t="shared" si="10"/>
        <v/>
      </c>
      <c r="T93" s="187"/>
      <c r="U93" s="172" t="str">
        <f t="shared" si="11"/>
        <v/>
      </c>
      <c r="V93" s="172" t="str">
        <f t="shared" si="12"/>
        <v/>
      </c>
      <c r="W93" s="172" t="e">
        <f t="shared" si="13"/>
        <v>#N/A</v>
      </c>
      <c r="X93" s="377" t="s">
        <v>1955</v>
      </c>
      <c r="Y93" s="377" t="s">
        <v>1955</v>
      </c>
      <c r="Z93" s="377" t="s">
        <v>1955</v>
      </c>
      <c r="AA93" s="377" t="s">
        <v>1955</v>
      </c>
      <c r="AB93" s="377" t="s">
        <v>1955</v>
      </c>
      <c r="AC93" s="377" t="s">
        <v>1960</v>
      </c>
      <c r="AD93" s="377" t="s">
        <v>1955</v>
      </c>
      <c r="AE93" s="377" t="s">
        <v>1955</v>
      </c>
      <c r="AF93" s="377" t="s">
        <v>2315</v>
      </c>
      <c r="AG93" s="377" t="s">
        <v>2315</v>
      </c>
      <c r="AH93" s="377" t="s">
        <v>1955</v>
      </c>
      <c r="AI93" s="377" t="s">
        <v>1955</v>
      </c>
      <c r="AJ93" s="377" t="s">
        <v>1960</v>
      </c>
      <c r="AK93" s="377" t="s">
        <v>2391</v>
      </c>
      <c r="AL93" s="377" t="s">
        <v>2277</v>
      </c>
      <c r="AM93" s="377" t="s">
        <v>1960</v>
      </c>
      <c r="AN93" s="377" t="s">
        <v>1960</v>
      </c>
      <c r="AO93" s="381" t="s">
        <v>2456</v>
      </c>
      <c r="AP93" s="377" t="s">
        <v>2416</v>
      </c>
      <c r="AQ93" s="331" t="s">
        <v>2283</v>
      </c>
      <c r="AR93" s="384" t="s">
        <v>2419</v>
      </c>
    </row>
    <row r="94" spans="2:44" ht="150" customHeight="1" x14ac:dyDescent="0.25">
      <c r="B94" s="186" t="str">
        <f>+'4 - Valor del Riesgo Inherente'!B104</f>
        <v>GESTIÓN DE LA INFORMACIÓN</v>
      </c>
      <c r="C94" s="89" t="str">
        <f>+'4 - Valor del Riesgo Inherente'!C104</f>
        <v>SUBDIRECCIÓN DE SISTEMAS DE INFORMACIÓN DE TIERRAS</v>
      </c>
      <c r="D94" s="18" t="str">
        <f>+'4 - Valor del Riesgo Inherente'!D104</f>
        <v>R 39</v>
      </c>
      <c r="E94" s="186" t="str">
        <f>+'4 - Valor del Riesgo Inherente'!E104</f>
        <v>Incumplimiento en la entrega de productos y servicios en la construcción de soluciones de software</v>
      </c>
      <c r="F94" s="186" t="str">
        <f>+'4 - Valor del Riesgo Inherente'!F104</f>
        <v>Afectación Económica o presupuestal</v>
      </c>
      <c r="G94" s="212" t="str">
        <f>+'4 - Valor del Riesgo Inherente'!G104</f>
        <v>Posibilidad de afectación económica en los costos que han sido definidos en los rubros presupuestales para los proyectos de desarrollo de software debido a la estimación errada para cada una de las etapas del ciclo de desarrollo de la solución</v>
      </c>
      <c r="H94" s="188" t="s">
        <v>1376</v>
      </c>
      <c r="I94" s="220" t="s">
        <v>1004</v>
      </c>
      <c r="J94" s="220" t="s">
        <v>1057</v>
      </c>
      <c r="K94" s="197" t="s">
        <v>176</v>
      </c>
      <c r="L94" s="89" t="str">
        <f t="shared" si="16"/>
        <v>Probabilidad</v>
      </c>
      <c r="M94" s="197" t="s">
        <v>182</v>
      </c>
      <c r="N94" s="89" t="str">
        <f t="shared" si="17"/>
        <v>50%</v>
      </c>
      <c r="O94" s="197" t="s">
        <v>188</v>
      </c>
      <c r="P94" s="197" t="s">
        <v>190</v>
      </c>
      <c r="Q94" s="197" t="s">
        <v>804</v>
      </c>
      <c r="R94" s="187">
        <f>+IFERROR(IF(L94="Probabilidad",('4 - Valor del Riesgo Inherente'!J104-(+'4 - Valor del Riesgo Inherente'!J104*N94)),IF(L94="Impacto",'4 - Valor del Riesgo Inherente'!J104,"")),"")</f>
        <v>0.2</v>
      </c>
      <c r="S94" s="172" t="str">
        <f t="shared" si="10"/>
        <v>Muy Baja</v>
      </c>
      <c r="T94" s="187">
        <f>+IFERROR(IF(L94="Impacto",('4 - Valor del Riesgo Inherente'!M104-(+'4 - Valor del Riesgo Inherente'!M104*N94)),IF(L94="Probabilidad",'4 - Valor del Riesgo Inherente'!M104,"")),"")</f>
        <v>1</v>
      </c>
      <c r="U94" s="172" t="str">
        <f t="shared" si="11"/>
        <v>Catastrófico</v>
      </c>
      <c r="V94" s="172" t="str">
        <f t="shared" si="12"/>
        <v>Extremo</v>
      </c>
      <c r="W94" s="172" t="str">
        <f t="shared" si="13"/>
        <v>Reducir</v>
      </c>
      <c r="X94" s="377" t="s">
        <v>1955</v>
      </c>
      <c r="Y94" s="377" t="s">
        <v>1955</v>
      </c>
      <c r="Z94" s="377" t="s">
        <v>1955</v>
      </c>
      <c r="AA94" s="377" t="s">
        <v>1955</v>
      </c>
      <c r="AB94" s="377" t="s">
        <v>1955</v>
      </c>
      <c r="AC94" s="377" t="s">
        <v>1960</v>
      </c>
      <c r="AD94" s="377" t="s">
        <v>1955</v>
      </c>
      <c r="AE94" s="377" t="s">
        <v>1955</v>
      </c>
      <c r="AF94" s="377" t="s">
        <v>1955</v>
      </c>
      <c r="AG94" s="377" t="s">
        <v>2315</v>
      </c>
      <c r="AH94" s="377" t="s">
        <v>2315</v>
      </c>
      <c r="AI94" s="377" t="s">
        <v>1955</v>
      </c>
      <c r="AJ94" s="377" t="s">
        <v>1955</v>
      </c>
      <c r="AK94" s="377" t="s">
        <v>2391</v>
      </c>
      <c r="AL94" s="377" t="s">
        <v>2277</v>
      </c>
      <c r="AM94" s="377" t="s">
        <v>1955</v>
      </c>
      <c r="AN94" s="377" t="s">
        <v>1955</v>
      </c>
      <c r="AO94" s="381" t="s">
        <v>2383</v>
      </c>
      <c r="AP94" s="377" t="s">
        <v>2277</v>
      </c>
      <c r="AQ94" s="331" t="s">
        <v>2283</v>
      </c>
      <c r="AR94" s="383"/>
    </row>
    <row r="95" spans="2:44" ht="150" customHeight="1" x14ac:dyDescent="0.25">
      <c r="B95" s="186" t="str">
        <f>+'4 - Valor del Riesgo Inherente'!B105</f>
        <v>GESTIÓN DE LA INFORMACIÓN</v>
      </c>
      <c r="C95" s="89" t="str">
        <f>+'4 - Valor del Riesgo Inherente'!C105</f>
        <v>SUBDIRECCIÓN DE SISTEMAS DE INFORMACIÓN DE TIERRAS</v>
      </c>
      <c r="D95" s="18" t="str">
        <f>+'4 - Valor del Riesgo Inherente'!D105</f>
        <v>R 39</v>
      </c>
      <c r="E95" s="186" t="str">
        <f>+'4 - Valor del Riesgo Inherente'!E105</f>
        <v>Incumplimiento en la entrega de productos y servicios en la construcción de soluciones de software</v>
      </c>
      <c r="F95" s="186" t="str">
        <f>+'4 - Valor del Riesgo Inherente'!F105</f>
        <v>Afectación Económica o presupuestal</v>
      </c>
      <c r="G95" s="212" t="str">
        <f>+'4 - Valor del Riesgo Inherente'!G105</f>
        <v>Posibilidad de afectación económica en los costos que han sido definidos en los rubros presupuestales para los proyectos de desarrollo de software debido a la estimación errada para cada una de las etapas del ciclo de desarrollo de la solución</v>
      </c>
      <c r="H95" s="188" t="s">
        <v>1377</v>
      </c>
      <c r="I95" s="220" t="s">
        <v>1004</v>
      </c>
      <c r="J95" s="220" t="s">
        <v>1058</v>
      </c>
      <c r="K95" s="197" t="s">
        <v>177</v>
      </c>
      <c r="L95" s="89" t="str">
        <f t="shared" si="16"/>
        <v>Impacto</v>
      </c>
      <c r="M95" s="197" t="s">
        <v>182</v>
      </c>
      <c r="N95" s="89" t="str">
        <f t="shared" si="17"/>
        <v>40%</v>
      </c>
      <c r="O95" s="197" t="s">
        <v>188</v>
      </c>
      <c r="P95" s="197" t="s">
        <v>190</v>
      </c>
      <c r="Q95" s="197" t="s">
        <v>804</v>
      </c>
      <c r="R95" s="187">
        <f>IFERROR(IF(AND(L94="Probabilidad",L95="Probabilidad"),(R94-(+R94*N95)),IF(L95="Probabilidad",('4 - Valor del Riesgo Inherente'!J104-(+'4 - Valor del Riesgo Inherente'!J104*N95)),IF(L95="Impacto",R94,""))),"")</f>
        <v>0.2</v>
      </c>
      <c r="S95" s="172" t="str">
        <f t="shared" si="10"/>
        <v>Muy Baja</v>
      </c>
      <c r="T95" s="187">
        <f>IFERROR(IF(AND(L94="Impacto",L95="Impacto"),(T94-(+T94*N95)),IF(L95="Impacto",('4 - Valor del Riesgo Inherente'!M104-(+'4 - Valor del Riesgo Inherente'!M104*N95)),IF(L95="Probabilidad",T94,""))),"")</f>
        <v>0.6</v>
      </c>
      <c r="U95" s="172" t="str">
        <f t="shared" si="11"/>
        <v>Moderado</v>
      </c>
      <c r="V95" s="172" t="str">
        <f t="shared" si="12"/>
        <v>Moderado</v>
      </c>
      <c r="W95" s="172" t="str">
        <f t="shared" si="13"/>
        <v>Reducir</v>
      </c>
      <c r="X95" s="377" t="s">
        <v>1955</v>
      </c>
      <c r="Y95" s="377" t="s">
        <v>1955</v>
      </c>
      <c r="Z95" s="377" t="s">
        <v>1955</v>
      </c>
      <c r="AA95" s="377" t="s">
        <v>1955</v>
      </c>
      <c r="AB95" s="377" t="s">
        <v>1955</v>
      </c>
      <c r="AC95" s="377" t="s">
        <v>1960</v>
      </c>
      <c r="AD95" s="377" t="s">
        <v>1955</v>
      </c>
      <c r="AE95" s="377" t="s">
        <v>1955</v>
      </c>
      <c r="AF95" s="377" t="s">
        <v>2315</v>
      </c>
      <c r="AG95" s="377" t="s">
        <v>1955</v>
      </c>
      <c r="AH95" s="377" t="s">
        <v>2315</v>
      </c>
      <c r="AI95" s="377" t="s">
        <v>1955</v>
      </c>
      <c r="AJ95" s="377" t="s">
        <v>1955</v>
      </c>
      <c r="AK95" s="377" t="s">
        <v>2391</v>
      </c>
      <c r="AL95" s="377" t="s">
        <v>2277</v>
      </c>
      <c r="AM95" s="377" t="s">
        <v>1955</v>
      </c>
      <c r="AN95" s="377" t="s">
        <v>1955</v>
      </c>
      <c r="AO95" s="381" t="s">
        <v>2383</v>
      </c>
      <c r="AP95" s="377" t="s">
        <v>2277</v>
      </c>
      <c r="AQ95" s="331" t="s">
        <v>2283</v>
      </c>
      <c r="AR95" s="383"/>
    </row>
    <row r="96" spans="2:44" ht="150" customHeight="1" x14ac:dyDescent="0.25">
      <c r="B96" s="186" t="str">
        <f>+'4 - Valor del Riesgo Inherente'!B106</f>
        <v>GESTIÓN DE LA INFORMACIÓN</v>
      </c>
      <c r="C96" s="89" t="str">
        <f>+'4 - Valor del Riesgo Inherente'!C106</f>
        <v>SUBDIRECCIÓN DE SISTEMAS DE INFORMACIÓN DE TIERRAS</v>
      </c>
      <c r="D96" s="18" t="str">
        <f>+'4 - Valor del Riesgo Inherente'!D106</f>
        <v>R 39</v>
      </c>
      <c r="E96" s="186" t="str">
        <f>+'4 - Valor del Riesgo Inherente'!E106</f>
        <v>Incumplimiento en la entrega de productos y servicios en la construcción de soluciones de software</v>
      </c>
      <c r="F96" s="186" t="str">
        <f>+'4 - Valor del Riesgo Inherente'!F106</f>
        <v>Afectación Económica o presupuestal</v>
      </c>
      <c r="G96" s="212" t="str">
        <f>+'4 - Valor del Riesgo Inherente'!G106</f>
        <v>Posibilidad de afectación económica en los costos que han sido definidos en los rubros presupuestales para los proyectos de desarrollo de software debido a la estimación errada para cada una de las etapas del ciclo de desarrollo de la solución</v>
      </c>
      <c r="H96" s="188" t="s">
        <v>1378</v>
      </c>
      <c r="I96" s="220" t="s">
        <v>1004</v>
      </c>
      <c r="J96" s="220" t="s">
        <v>1059</v>
      </c>
      <c r="K96" s="197" t="s">
        <v>178</v>
      </c>
      <c r="L96" s="89" t="str">
        <f t="shared" si="16"/>
        <v>Impacto</v>
      </c>
      <c r="M96" s="197" t="s">
        <v>181</v>
      </c>
      <c r="N96" s="89" t="str">
        <f t="shared" si="17"/>
        <v>25%</v>
      </c>
      <c r="O96" s="197" t="s">
        <v>188</v>
      </c>
      <c r="P96" s="197" t="s">
        <v>190</v>
      </c>
      <c r="Q96" s="197" t="s">
        <v>804</v>
      </c>
      <c r="R96" s="187"/>
      <c r="S96" s="172" t="str">
        <f t="shared" si="10"/>
        <v/>
      </c>
      <c r="T96" s="187"/>
      <c r="U96" s="172" t="str">
        <f t="shared" si="11"/>
        <v/>
      </c>
      <c r="V96" s="172" t="str">
        <f t="shared" si="12"/>
        <v/>
      </c>
      <c r="W96" s="172" t="e">
        <f t="shared" si="13"/>
        <v>#N/A</v>
      </c>
      <c r="X96" s="377" t="s">
        <v>1955</v>
      </c>
      <c r="Y96" s="377" t="s">
        <v>1955</v>
      </c>
      <c r="Z96" s="377" t="s">
        <v>1955</v>
      </c>
      <c r="AA96" s="377" t="s">
        <v>1955</v>
      </c>
      <c r="AB96" s="377" t="s">
        <v>1955</v>
      </c>
      <c r="AC96" s="377" t="s">
        <v>1960</v>
      </c>
      <c r="AD96" s="377" t="s">
        <v>1955</v>
      </c>
      <c r="AE96" s="377" t="s">
        <v>1955</v>
      </c>
      <c r="AF96" s="377" t="s">
        <v>2315</v>
      </c>
      <c r="AG96" s="377" t="s">
        <v>2315</v>
      </c>
      <c r="AH96" s="377" t="s">
        <v>1955</v>
      </c>
      <c r="AI96" s="377" t="s">
        <v>1955</v>
      </c>
      <c r="AJ96" s="377" t="s">
        <v>1960</v>
      </c>
      <c r="AK96" s="377" t="s">
        <v>2391</v>
      </c>
      <c r="AL96" s="377" t="s">
        <v>2277</v>
      </c>
      <c r="AM96" s="377" t="s">
        <v>1960</v>
      </c>
      <c r="AN96" s="377" t="s">
        <v>1960</v>
      </c>
      <c r="AO96" s="381" t="s">
        <v>2456</v>
      </c>
      <c r="AP96" s="377" t="s">
        <v>2416</v>
      </c>
      <c r="AQ96" s="331" t="s">
        <v>2283</v>
      </c>
      <c r="AR96" s="384" t="s">
        <v>2426</v>
      </c>
    </row>
    <row r="97" spans="2:44" ht="150" customHeight="1" x14ac:dyDescent="0.25">
      <c r="B97" s="186" t="str">
        <f>+'4 - Valor del Riesgo Inherente'!B107</f>
        <v>GESTIÓN DE LA INFORMACIÓN</v>
      </c>
      <c r="C97" s="89" t="str">
        <f>+'4 - Valor del Riesgo Inherente'!C107</f>
        <v>SUBDIRECCIÓN DE SISTEMAS DE INFORMACIÓN DE TIERRAS</v>
      </c>
      <c r="D97" s="18" t="str">
        <f>+'4 - Valor del Riesgo Inherente'!D107</f>
        <v>R 40</v>
      </c>
      <c r="E97" s="186" t="str">
        <f>+'4 - Valor del Riesgo Inherente'!E107</f>
        <v>Incumplir los tiempos de entrega de desarrollo y ajustes a las aplicaciones de la Agencia</v>
      </c>
      <c r="F97" s="186" t="str">
        <f>+'4 - Valor del Riesgo Inherente'!F107</f>
        <v>Afectación Económica o presupuestal</v>
      </c>
      <c r="G97" s="212" t="str">
        <f>+'4 - Valor del Riesgo Inherente'!G107</f>
        <v>Posibilidad de afectación económica en los costos que han sido definidos en los rubros presupuestales para los proyectos de desarrollo de software debido a la estimación errada para cada una de las etapas del ciclo de desarrollo de la solución</v>
      </c>
      <c r="H97" s="188" t="s">
        <v>1379</v>
      </c>
      <c r="I97" s="220" t="s">
        <v>1004</v>
      </c>
      <c r="J97" s="220" t="s">
        <v>1060</v>
      </c>
      <c r="K97" s="197" t="s">
        <v>176</v>
      </c>
      <c r="L97" s="89" t="str">
        <f t="shared" si="16"/>
        <v>Probabilidad</v>
      </c>
      <c r="M97" s="197" t="s">
        <v>182</v>
      </c>
      <c r="N97" s="89" t="str">
        <f t="shared" si="17"/>
        <v>50%</v>
      </c>
      <c r="O97" s="197" t="s">
        <v>188</v>
      </c>
      <c r="P97" s="197" t="s">
        <v>190</v>
      </c>
      <c r="Q97" s="197" t="s">
        <v>804</v>
      </c>
      <c r="R97" s="187">
        <f>+IFERROR(IF(L97="Probabilidad",('4 - Valor del Riesgo Inherente'!J107-(+'4 - Valor del Riesgo Inherente'!J107*N97)),IF(L97="Impacto",'4 - Valor del Riesgo Inherente'!J107,"")),"")</f>
        <v>0.2</v>
      </c>
      <c r="S97" s="172" t="str">
        <f t="shared" si="10"/>
        <v>Muy Baja</v>
      </c>
      <c r="T97" s="187">
        <f>+IFERROR(IF(L97="Impacto",('4 - Valor del Riesgo Inherente'!M107-(+'4 - Valor del Riesgo Inherente'!M107*N97)),IF(L97="Probabilidad",'4 - Valor del Riesgo Inherente'!M107,"")),"")</f>
        <v>1</v>
      </c>
      <c r="U97" s="172" t="str">
        <f t="shared" si="11"/>
        <v>Catastrófico</v>
      </c>
      <c r="V97" s="172" t="str">
        <f t="shared" si="12"/>
        <v>Extremo</v>
      </c>
      <c r="W97" s="172" t="str">
        <f t="shared" si="13"/>
        <v>Reducir</v>
      </c>
      <c r="X97" s="377" t="s">
        <v>1955</v>
      </c>
      <c r="Y97" s="377" t="s">
        <v>1955</v>
      </c>
      <c r="Z97" s="377" t="s">
        <v>1955</v>
      </c>
      <c r="AA97" s="377" t="s">
        <v>1955</v>
      </c>
      <c r="AB97" s="377" t="s">
        <v>1955</v>
      </c>
      <c r="AC97" s="377" t="s">
        <v>1960</v>
      </c>
      <c r="AD97" s="377" t="s">
        <v>1955</v>
      </c>
      <c r="AE97" s="377" t="s">
        <v>1955</v>
      </c>
      <c r="AF97" s="377" t="s">
        <v>1955</v>
      </c>
      <c r="AG97" s="377" t="s">
        <v>2315</v>
      </c>
      <c r="AH97" s="377" t="s">
        <v>2315</v>
      </c>
      <c r="AI97" s="377" t="s">
        <v>1955</v>
      </c>
      <c r="AJ97" s="377" t="s">
        <v>1955</v>
      </c>
      <c r="AK97" s="377" t="s">
        <v>2391</v>
      </c>
      <c r="AL97" s="377" t="s">
        <v>2277</v>
      </c>
      <c r="AM97" s="377" t="s">
        <v>1955</v>
      </c>
      <c r="AN97" s="377" t="s">
        <v>1955</v>
      </c>
      <c r="AO97" s="381" t="s">
        <v>2383</v>
      </c>
      <c r="AP97" s="377" t="s">
        <v>2277</v>
      </c>
      <c r="AQ97" s="331" t="s">
        <v>2283</v>
      </c>
      <c r="AR97" s="383"/>
    </row>
    <row r="98" spans="2:44" ht="150" customHeight="1" x14ac:dyDescent="0.25">
      <c r="B98" s="186" t="str">
        <f>+'4 - Valor del Riesgo Inherente'!B108</f>
        <v>GESTIÓN DE LA INFORMACIÓN</v>
      </c>
      <c r="C98" s="89" t="str">
        <f>+'4 - Valor del Riesgo Inherente'!C108</f>
        <v>SUBDIRECCIÓN DE SISTEMAS DE INFORMACIÓN DE TIERRAS</v>
      </c>
      <c r="D98" s="18" t="str">
        <f>+'4 - Valor del Riesgo Inherente'!D108</f>
        <v>R 40</v>
      </c>
      <c r="E98" s="186" t="str">
        <f>+'4 - Valor del Riesgo Inherente'!E108</f>
        <v>Incumplir los tiempos de entrega de desarrollo y ajustes a las aplicaciones de la Agencia</v>
      </c>
      <c r="F98" s="186" t="str">
        <f>+'4 - Valor del Riesgo Inherente'!F108</f>
        <v>Afectación Económica o presupuestal</v>
      </c>
      <c r="G98" s="212" t="str">
        <f>+'4 - Valor del Riesgo Inherente'!G108</f>
        <v>Posibilidad de afectación económica en los costos que han sido definidos en los rubros presupuestales para los proyectos de desarrollo de software debido a la estimación errada para cada una de las etapas del ciclo de desarrollo de la solución</v>
      </c>
      <c r="H98" s="188" t="s">
        <v>1380</v>
      </c>
      <c r="I98" s="220" t="s">
        <v>1004</v>
      </c>
      <c r="J98" s="220" t="s">
        <v>1061</v>
      </c>
      <c r="K98" s="197" t="s">
        <v>178</v>
      </c>
      <c r="L98" s="89" t="str">
        <f t="shared" si="16"/>
        <v>Impacto</v>
      </c>
      <c r="M98" s="197" t="s">
        <v>181</v>
      </c>
      <c r="N98" s="89" t="str">
        <f t="shared" si="17"/>
        <v>25%</v>
      </c>
      <c r="O98" s="197" t="s">
        <v>188</v>
      </c>
      <c r="P98" s="197" t="s">
        <v>190</v>
      </c>
      <c r="Q98" s="197" t="s">
        <v>804</v>
      </c>
      <c r="R98" s="187"/>
      <c r="S98" s="172" t="str">
        <f t="shared" si="10"/>
        <v/>
      </c>
      <c r="T98" s="187"/>
      <c r="U98" s="172" t="str">
        <f t="shared" si="11"/>
        <v/>
      </c>
      <c r="V98" s="172" t="str">
        <f t="shared" si="12"/>
        <v/>
      </c>
      <c r="W98" s="172" t="e">
        <f t="shared" si="13"/>
        <v>#N/A</v>
      </c>
      <c r="X98" s="377" t="s">
        <v>1955</v>
      </c>
      <c r="Y98" s="377" t="s">
        <v>1955</v>
      </c>
      <c r="Z98" s="377" t="s">
        <v>1955</v>
      </c>
      <c r="AA98" s="377" t="s">
        <v>1955</v>
      </c>
      <c r="AB98" s="377" t="s">
        <v>1955</v>
      </c>
      <c r="AC98" s="377" t="s">
        <v>1960</v>
      </c>
      <c r="AD98" s="377" t="s">
        <v>1955</v>
      </c>
      <c r="AE98" s="377" t="s">
        <v>1955</v>
      </c>
      <c r="AF98" s="377" t="s">
        <v>2315</v>
      </c>
      <c r="AG98" s="377" t="s">
        <v>2315</v>
      </c>
      <c r="AH98" s="377" t="s">
        <v>1955</v>
      </c>
      <c r="AI98" s="377" t="s">
        <v>1955</v>
      </c>
      <c r="AJ98" s="377" t="s">
        <v>1960</v>
      </c>
      <c r="AK98" s="377" t="s">
        <v>2391</v>
      </c>
      <c r="AL98" s="377" t="s">
        <v>2277</v>
      </c>
      <c r="AM98" s="377" t="s">
        <v>1960</v>
      </c>
      <c r="AN98" s="377" t="s">
        <v>1960</v>
      </c>
      <c r="AO98" s="381" t="s">
        <v>2456</v>
      </c>
      <c r="AP98" s="377" t="s">
        <v>2416</v>
      </c>
      <c r="AQ98" s="331" t="s">
        <v>2283</v>
      </c>
      <c r="AR98" s="384" t="s">
        <v>2426</v>
      </c>
    </row>
    <row r="99" spans="2:44" ht="150" customHeight="1" x14ac:dyDescent="0.25">
      <c r="B99" s="186" t="str">
        <f>+'4 - Valor del Riesgo Inherente'!B109</f>
        <v>GESTIÓN DE LA INFORMACIÓN</v>
      </c>
      <c r="C99" s="89" t="str">
        <f>+'4 - Valor del Riesgo Inherente'!C109</f>
        <v>SUBDIRECCIÓN DE SISTEMAS DE INFORMACIÓN DE TIERRAS</v>
      </c>
      <c r="D99" s="18" t="str">
        <f>+'4 - Valor del Riesgo Inherente'!D109</f>
        <v>R 41</v>
      </c>
      <c r="E99" s="186" t="str">
        <f>+'4 - Valor del Riesgo Inherente'!E109</f>
        <v>Realizar actividades relacionadas con los procedimientos misionales fuera del sistema integrado de tierras (SIT), dispuesto  por la Entidad</v>
      </c>
      <c r="F99" s="186" t="str">
        <f>+'4 - Valor del Riesgo Inherente'!F109</f>
        <v>Afectación Económica o presupuestal</v>
      </c>
      <c r="G99" s="212" t="str">
        <f>+'4 - Valor del Riesgo Inherente'!G109</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H99" s="188" t="s">
        <v>1381</v>
      </c>
      <c r="I99" s="220" t="s">
        <v>1004</v>
      </c>
      <c r="J99" s="220" t="s">
        <v>1062</v>
      </c>
      <c r="K99" s="197" t="s">
        <v>176</v>
      </c>
      <c r="L99" s="89" t="str">
        <f t="shared" si="16"/>
        <v>Probabilidad</v>
      </c>
      <c r="M99" s="197" t="s">
        <v>182</v>
      </c>
      <c r="N99" s="89" t="str">
        <f t="shared" si="17"/>
        <v>50%</v>
      </c>
      <c r="O99" s="197" t="s">
        <v>188</v>
      </c>
      <c r="P99" s="197" t="s">
        <v>190</v>
      </c>
      <c r="Q99" s="197" t="s">
        <v>804</v>
      </c>
      <c r="R99" s="187">
        <f>+IFERROR(IF(L99="Probabilidad",('4 - Valor del Riesgo Inherente'!J109-(+'4 - Valor del Riesgo Inherente'!J109*N99)),IF(L99="Impacto",'4 - Valor del Riesgo Inherente'!J109,"")),"")</f>
        <v>0.1</v>
      </c>
      <c r="S99" s="172" t="str">
        <f t="shared" si="10"/>
        <v>Muy Baja</v>
      </c>
      <c r="T99" s="187">
        <f>+IFERROR(IF(L99="Impacto",('4 - Valor del Riesgo Inherente'!M109-(+'4 - Valor del Riesgo Inherente'!M109*N99)),IF(L99="Probabilidad",'4 - Valor del Riesgo Inherente'!M109,"")),"")</f>
        <v>1</v>
      </c>
      <c r="U99" s="172" t="str">
        <f t="shared" si="11"/>
        <v>Catastrófico</v>
      </c>
      <c r="V99" s="172" t="str">
        <f t="shared" si="12"/>
        <v>Extremo</v>
      </c>
      <c r="W99" s="172" t="str">
        <f t="shared" si="13"/>
        <v>Reducir</v>
      </c>
      <c r="X99" s="377" t="s">
        <v>1955</v>
      </c>
      <c r="Y99" s="377" t="s">
        <v>1955</v>
      </c>
      <c r="Z99" s="377" t="s">
        <v>1955</v>
      </c>
      <c r="AA99" s="377" t="s">
        <v>1955</v>
      </c>
      <c r="AB99" s="377" t="s">
        <v>1955</v>
      </c>
      <c r="AC99" s="377" t="s">
        <v>1960</v>
      </c>
      <c r="AD99" s="377" t="s">
        <v>1955</v>
      </c>
      <c r="AE99" s="377" t="s">
        <v>1955</v>
      </c>
      <c r="AF99" s="377" t="s">
        <v>1955</v>
      </c>
      <c r="AG99" s="377" t="s">
        <v>2315</v>
      </c>
      <c r="AH99" s="377" t="s">
        <v>2315</v>
      </c>
      <c r="AI99" s="377" t="s">
        <v>1955</v>
      </c>
      <c r="AJ99" s="377" t="s">
        <v>1955</v>
      </c>
      <c r="AK99" s="377" t="s">
        <v>2391</v>
      </c>
      <c r="AL99" s="377" t="s">
        <v>2277</v>
      </c>
      <c r="AM99" s="377" t="s">
        <v>1955</v>
      </c>
      <c r="AN99" s="377" t="s">
        <v>1955</v>
      </c>
      <c r="AO99" s="381" t="s">
        <v>2383</v>
      </c>
      <c r="AP99" s="377" t="s">
        <v>2277</v>
      </c>
      <c r="AQ99" s="331" t="s">
        <v>2283</v>
      </c>
      <c r="AR99" s="383"/>
    </row>
    <row r="100" spans="2:44" ht="150" customHeight="1" x14ac:dyDescent="0.25">
      <c r="B100" s="186" t="str">
        <f>+'4 - Valor del Riesgo Inherente'!B110</f>
        <v>GESTIÓN DE LA INFORMACIÓN</v>
      </c>
      <c r="C100" s="89" t="str">
        <f>+'4 - Valor del Riesgo Inherente'!C110</f>
        <v>SUBDIRECCIÓN DE SISTEMAS DE INFORMACIÓN DE TIERRAS</v>
      </c>
      <c r="D100" s="18" t="str">
        <f>+'4 - Valor del Riesgo Inherente'!D110</f>
        <v>R 41</v>
      </c>
      <c r="E100" s="186" t="str">
        <f>+'4 - Valor del Riesgo Inherente'!E110</f>
        <v>Realizar actividades relacionadas con los procedimientos misionales fuera del sistema integrado de tierras (SIT), dispuesto  por la Entidad</v>
      </c>
      <c r="F100" s="186" t="str">
        <f>+'4 - Valor del Riesgo Inherente'!F110</f>
        <v>Afectación Económica o presupuestal</v>
      </c>
      <c r="G100" s="212" t="str">
        <f>+'4 - Valor del Riesgo Inherente'!G110</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H100" s="188" t="s">
        <v>1382</v>
      </c>
      <c r="I100" s="220" t="s">
        <v>1004</v>
      </c>
      <c r="J100" s="220" t="s">
        <v>1063</v>
      </c>
      <c r="K100" s="197" t="s">
        <v>177</v>
      </c>
      <c r="L100" s="89" t="str">
        <f t="shared" si="16"/>
        <v>Impacto</v>
      </c>
      <c r="M100" s="197" t="s">
        <v>182</v>
      </c>
      <c r="N100" s="89" t="str">
        <f t="shared" si="17"/>
        <v>40%</v>
      </c>
      <c r="O100" s="197" t="s">
        <v>188</v>
      </c>
      <c r="P100" s="197" t="s">
        <v>190</v>
      </c>
      <c r="Q100" s="197" t="s">
        <v>804</v>
      </c>
      <c r="R100" s="187">
        <f>IFERROR(IF(AND(L99="Probabilidad",L100="Probabilidad"),(R99-(+R99*N100)),IF(L100="Probabilidad",('4 - Valor del Riesgo Inherente'!J109-(+'4 - Valor del Riesgo Inherente'!J109*N100)),IF(L100="Impacto",R99,""))),"")</f>
        <v>0.1</v>
      </c>
      <c r="S100" s="172" t="str">
        <f t="shared" si="10"/>
        <v>Muy Baja</v>
      </c>
      <c r="T100" s="187">
        <f>IFERROR(IF(AND(L99="Impacto",L100="Impacto"),(T99-(+T99*N100)),IF(L100="Impacto",('4 - Valor del Riesgo Inherente'!M109-(+'4 - Valor del Riesgo Inherente'!M109*N100)),IF(L100="Probabilidad",T99,""))),"")</f>
        <v>0.6</v>
      </c>
      <c r="U100" s="172" t="str">
        <f t="shared" si="11"/>
        <v>Moderado</v>
      </c>
      <c r="V100" s="172" t="str">
        <f t="shared" si="12"/>
        <v>Moderado</v>
      </c>
      <c r="W100" s="172" t="str">
        <f t="shared" si="13"/>
        <v>Reducir</v>
      </c>
      <c r="X100" s="377" t="s">
        <v>1955</v>
      </c>
      <c r="Y100" s="377" t="s">
        <v>1955</v>
      </c>
      <c r="Z100" s="377" t="s">
        <v>1955</v>
      </c>
      <c r="AA100" s="377" t="s">
        <v>1955</v>
      </c>
      <c r="AB100" s="377" t="s">
        <v>1955</v>
      </c>
      <c r="AC100" s="377" t="s">
        <v>1960</v>
      </c>
      <c r="AD100" s="377" t="s">
        <v>1955</v>
      </c>
      <c r="AE100" s="377" t="s">
        <v>1955</v>
      </c>
      <c r="AF100" s="377" t="s">
        <v>2315</v>
      </c>
      <c r="AG100" s="377" t="s">
        <v>1955</v>
      </c>
      <c r="AH100" s="377" t="s">
        <v>2315</v>
      </c>
      <c r="AI100" s="377" t="s">
        <v>1955</v>
      </c>
      <c r="AJ100" s="377" t="s">
        <v>1960</v>
      </c>
      <c r="AK100" s="377" t="s">
        <v>2391</v>
      </c>
      <c r="AL100" s="377" t="s">
        <v>2277</v>
      </c>
      <c r="AM100" s="377" t="s">
        <v>1960</v>
      </c>
      <c r="AN100" s="377" t="s">
        <v>1960</v>
      </c>
      <c r="AO100" s="381" t="s">
        <v>2459</v>
      </c>
      <c r="AP100" s="377" t="s">
        <v>2277</v>
      </c>
      <c r="AQ100" s="331" t="s">
        <v>2283</v>
      </c>
      <c r="AR100" s="384" t="s">
        <v>2426</v>
      </c>
    </row>
    <row r="101" spans="2:44" ht="150" customHeight="1" x14ac:dyDescent="0.25">
      <c r="B101" s="186" t="str">
        <f>+'4 - Valor del Riesgo Inherente'!B111</f>
        <v>GESTIÓN DE LA INFORMACIÓN</v>
      </c>
      <c r="C101" s="89" t="str">
        <f>+'4 - Valor del Riesgo Inherente'!C111</f>
        <v>SUBDIRECCIÓN DE SISTEMAS DE INFORMACIÓN DE TIERRAS</v>
      </c>
      <c r="D101" s="18" t="str">
        <f>+'4 - Valor del Riesgo Inherente'!D111</f>
        <v>R 41</v>
      </c>
      <c r="E101" s="186" t="str">
        <f>+'4 - Valor del Riesgo Inherente'!E111</f>
        <v>Realizar actividades relacionadas con los procedimientos misionales fuera del sistema integrado de tierras (SIT), dispuesto  por la Entidad</v>
      </c>
      <c r="F101" s="186" t="str">
        <f>+'4 - Valor del Riesgo Inherente'!F111</f>
        <v>Afectación Económica o presupuestal</v>
      </c>
      <c r="G101" s="212" t="str">
        <f>+'4 - Valor del Riesgo Inherente'!G111</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H101" s="188" t="s">
        <v>1383</v>
      </c>
      <c r="I101" s="220" t="s">
        <v>1004</v>
      </c>
      <c r="J101" s="220" t="s">
        <v>1064</v>
      </c>
      <c r="K101" s="197" t="s">
        <v>178</v>
      </c>
      <c r="L101" s="89" t="str">
        <f t="shared" si="16"/>
        <v>Impacto</v>
      </c>
      <c r="M101" s="197" t="s">
        <v>181</v>
      </c>
      <c r="N101" s="89" t="str">
        <f t="shared" si="17"/>
        <v>25%</v>
      </c>
      <c r="O101" s="197" t="s">
        <v>188</v>
      </c>
      <c r="P101" s="197" t="s">
        <v>190</v>
      </c>
      <c r="Q101" s="197" t="s">
        <v>804</v>
      </c>
      <c r="R101" s="187"/>
      <c r="S101" s="172" t="str">
        <f t="shared" si="10"/>
        <v/>
      </c>
      <c r="T101" s="187"/>
      <c r="U101" s="172" t="str">
        <f t="shared" si="11"/>
        <v/>
      </c>
      <c r="V101" s="172" t="str">
        <f t="shared" si="12"/>
        <v/>
      </c>
      <c r="W101" s="172" t="e">
        <f t="shared" si="13"/>
        <v>#N/A</v>
      </c>
      <c r="X101" s="377" t="s">
        <v>1955</v>
      </c>
      <c r="Y101" s="377" t="s">
        <v>1955</v>
      </c>
      <c r="Z101" s="377" t="s">
        <v>1955</v>
      </c>
      <c r="AA101" s="377" t="s">
        <v>1955</v>
      </c>
      <c r="AB101" s="377" t="s">
        <v>1955</v>
      </c>
      <c r="AC101" s="377" t="s">
        <v>1960</v>
      </c>
      <c r="AD101" s="377" t="s">
        <v>1955</v>
      </c>
      <c r="AE101" s="377" t="s">
        <v>1955</v>
      </c>
      <c r="AF101" s="377" t="s">
        <v>2315</v>
      </c>
      <c r="AG101" s="377" t="s">
        <v>2315</v>
      </c>
      <c r="AH101" s="377" t="s">
        <v>1955</v>
      </c>
      <c r="AI101" s="377" t="s">
        <v>1955</v>
      </c>
      <c r="AJ101" s="377" t="s">
        <v>1960</v>
      </c>
      <c r="AK101" s="377" t="s">
        <v>2391</v>
      </c>
      <c r="AL101" s="377" t="s">
        <v>2277</v>
      </c>
      <c r="AM101" s="377" t="s">
        <v>1960</v>
      </c>
      <c r="AN101" s="377" t="s">
        <v>1960</v>
      </c>
      <c r="AO101" s="381" t="s">
        <v>2456</v>
      </c>
      <c r="AP101" s="377" t="s">
        <v>2416</v>
      </c>
      <c r="AQ101" s="331" t="s">
        <v>2283</v>
      </c>
      <c r="AR101" s="384" t="s">
        <v>2426</v>
      </c>
    </row>
    <row r="102" spans="2:44" ht="150" customHeight="1" x14ac:dyDescent="0.25">
      <c r="B102" s="186" t="str">
        <f>+'4 - Valor del Riesgo Inherente'!B112</f>
        <v>GESTIÓN DEL TALENTO HUMANO</v>
      </c>
      <c r="C102" s="89" t="str">
        <f>+'4 - Valor del Riesgo Inherente'!C112</f>
        <v>SUBDIRECCIÓN DE TALENTO HUMANO</v>
      </c>
      <c r="D102" s="18" t="str">
        <f>+'4 - Valor del Riesgo Inherente'!D112</f>
        <v>R 42</v>
      </c>
      <c r="E102" s="186" t="str">
        <f>+'4 - Valor del Riesgo Inherente'!E112</f>
        <v>Posibilidad de incumplir metas del Plan Estratégico de Talento Humano</v>
      </c>
      <c r="F102" s="186" t="str">
        <f>+'4 - Valor del Riesgo Inherente'!F112</f>
        <v>Pérdida Reputacional</v>
      </c>
      <c r="G102" s="212" t="str">
        <f>+'4 - Valor del Riesgo Inherente'!G112</f>
        <v>Posibilidad de pérdida reputacional en la imagen institucional debido  a falta de ejecución de las actividades y de recursos para el Plan Estratégico de Talento Humano</v>
      </c>
      <c r="H102" s="188" t="s">
        <v>1384</v>
      </c>
      <c r="I102" s="220" t="s">
        <v>1065</v>
      </c>
      <c r="J102" s="220" t="s">
        <v>1813</v>
      </c>
      <c r="K102" s="197" t="s">
        <v>176</v>
      </c>
      <c r="L102" s="89" t="str">
        <f t="shared" si="16"/>
        <v>Probabilidad</v>
      </c>
      <c r="M102" s="197" t="s">
        <v>181</v>
      </c>
      <c r="N102" s="89" t="str">
        <f t="shared" si="17"/>
        <v>40%</v>
      </c>
      <c r="O102" s="197" t="s">
        <v>848</v>
      </c>
      <c r="P102" s="197" t="s">
        <v>190</v>
      </c>
      <c r="Q102" s="197" t="s">
        <v>804</v>
      </c>
      <c r="R102" s="187">
        <f>+IFERROR(IF(L102="Probabilidad",('4 - Valor del Riesgo Inherente'!J112-(+'4 - Valor del Riesgo Inherente'!J112*N102)),IF(L102="Impacto",'4 - Valor del Riesgo Inherente'!J112,"")),"")</f>
        <v>0.12</v>
      </c>
      <c r="S102" s="172" t="str">
        <f t="shared" si="10"/>
        <v>Muy Baja</v>
      </c>
      <c r="T102" s="187">
        <f>+IFERROR(IF(L102="Impacto",('4 - Valor del Riesgo Inherente'!M112-(+'4 - Valor del Riesgo Inherente'!M112*N102)),IF(L102="Probabilidad",'4 - Valor del Riesgo Inherente'!M112,"")),"")</f>
        <v>0.6</v>
      </c>
      <c r="U102" s="172" t="str">
        <f t="shared" si="11"/>
        <v>Moderado</v>
      </c>
      <c r="V102" s="172" t="str">
        <f t="shared" si="12"/>
        <v>Moderado</v>
      </c>
      <c r="W102" s="172" t="str">
        <f t="shared" si="13"/>
        <v>Reducir</v>
      </c>
      <c r="X102" s="377" t="s">
        <v>1955</v>
      </c>
      <c r="Y102" s="377" t="s">
        <v>1955</v>
      </c>
      <c r="Z102" s="377" t="s">
        <v>1955</v>
      </c>
      <c r="AA102" s="377" t="s">
        <v>1955</v>
      </c>
      <c r="AB102" s="377" t="s">
        <v>1955</v>
      </c>
      <c r="AC102" s="377" t="s">
        <v>1960</v>
      </c>
      <c r="AD102" s="377" t="s">
        <v>1955</v>
      </c>
      <c r="AE102" s="377" t="s">
        <v>1955</v>
      </c>
      <c r="AF102" s="377" t="s">
        <v>1955</v>
      </c>
      <c r="AG102" s="377" t="s">
        <v>2315</v>
      </c>
      <c r="AH102" s="377" t="s">
        <v>2315</v>
      </c>
      <c r="AI102" s="377" t="s">
        <v>1955</v>
      </c>
      <c r="AJ102" s="377" t="s">
        <v>1955</v>
      </c>
      <c r="AK102" s="377" t="s">
        <v>2391</v>
      </c>
      <c r="AL102" s="377" t="s">
        <v>2277</v>
      </c>
      <c r="AM102" s="377" t="s">
        <v>1955</v>
      </c>
      <c r="AN102" s="377" t="s">
        <v>1955</v>
      </c>
      <c r="AO102" s="381" t="s">
        <v>2383</v>
      </c>
      <c r="AP102" s="377" t="s">
        <v>2277</v>
      </c>
      <c r="AQ102" s="331" t="s">
        <v>2283</v>
      </c>
      <c r="AR102" s="383"/>
    </row>
    <row r="103" spans="2:44" ht="150" customHeight="1" x14ac:dyDescent="0.25">
      <c r="B103" s="186" t="str">
        <f>+'4 - Valor del Riesgo Inherente'!B113</f>
        <v>GESTIÓN DEL TALENTO HUMANO</v>
      </c>
      <c r="C103" s="89" t="str">
        <f>+'4 - Valor del Riesgo Inherente'!C113</f>
        <v>SUBDIRECCIÓN DE TALENTO HUMANO</v>
      </c>
      <c r="D103" s="18" t="str">
        <f>+'4 - Valor del Riesgo Inherente'!D113</f>
        <v>R 42</v>
      </c>
      <c r="E103" s="186" t="str">
        <f>+'4 - Valor del Riesgo Inherente'!E113</f>
        <v>Posibilidad de incumplir metas del Plan Estratégico de Talento Humano</v>
      </c>
      <c r="F103" s="186" t="str">
        <f>+'4 - Valor del Riesgo Inherente'!F113</f>
        <v>Pérdida Reputacional</v>
      </c>
      <c r="G103" s="212" t="str">
        <f>+'4 - Valor del Riesgo Inherente'!G113</f>
        <v>Posibilidad de pérdida reputacional en la imagen institucional debido  a falta de ejecución de las actividades y de recursos para el Plan Estratégico de Talento Humano</v>
      </c>
      <c r="H103" s="188" t="s">
        <v>1385</v>
      </c>
      <c r="I103" s="220" t="s">
        <v>900</v>
      </c>
      <c r="J103" s="220" t="s">
        <v>1814</v>
      </c>
      <c r="K103" s="197" t="s">
        <v>177</v>
      </c>
      <c r="L103" s="89" t="str">
        <f t="shared" si="16"/>
        <v>Impacto</v>
      </c>
      <c r="M103" s="197" t="s">
        <v>181</v>
      </c>
      <c r="N103" s="89" t="str">
        <f t="shared" si="17"/>
        <v>30%</v>
      </c>
      <c r="O103" s="197" t="s">
        <v>848</v>
      </c>
      <c r="P103" s="197" t="s">
        <v>190</v>
      </c>
      <c r="Q103" s="197" t="s">
        <v>804</v>
      </c>
      <c r="R103" s="187">
        <f>IFERROR(IF(AND(L102="Probabilidad",L103="Probabilidad"),(R102-(+R102*N103)),IF(L103="Probabilidad",('4 - Valor del Riesgo Inherente'!J112-(+'4 - Valor del Riesgo Inherente'!J112*N103)),IF(L103="Impacto",R102,""))),"")</f>
        <v>0.12</v>
      </c>
      <c r="S103" s="172" t="str">
        <f t="shared" si="10"/>
        <v>Muy Baja</v>
      </c>
      <c r="T103" s="187">
        <f>IFERROR(IF(AND(L102="Impacto",L103="Impacto"),(T102-(+T102*N103)),IF(L103="Impacto",('4 - Valor del Riesgo Inherente'!M112-(+'4 - Valor del Riesgo Inherente'!M112*N103)),IF(L103="Probabilidad",T102,""))),"")</f>
        <v>0.42</v>
      </c>
      <c r="U103" s="172" t="str">
        <f t="shared" si="11"/>
        <v>Moderado</v>
      </c>
      <c r="V103" s="172" t="str">
        <f t="shared" si="12"/>
        <v>Moderado</v>
      </c>
      <c r="W103" s="172" t="str">
        <f t="shared" si="13"/>
        <v>Reducir</v>
      </c>
      <c r="X103" s="377" t="s">
        <v>1955</v>
      </c>
      <c r="Y103" s="377" t="s">
        <v>1955</v>
      </c>
      <c r="Z103" s="377" t="s">
        <v>1955</v>
      </c>
      <c r="AA103" s="377" t="s">
        <v>1955</v>
      </c>
      <c r="AB103" s="377" t="s">
        <v>1955</v>
      </c>
      <c r="AC103" s="377" t="s">
        <v>1960</v>
      </c>
      <c r="AD103" s="377" t="s">
        <v>1955</v>
      </c>
      <c r="AE103" s="377" t="s">
        <v>1955</v>
      </c>
      <c r="AF103" s="377" t="s">
        <v>2315</v>
      </c>
      <c r="AG103" s="377" t="s">
        <v>1955</v>
      </c>
      <c r="AH103" s="377" t="s">
        <v>2315</v>
      </c>
      <c r="AI103" s="377" t="s">
        <v>1955</v>
      </c>
      <c r="AJ103" s="377" t="s">
        <v>1955</v>
      </c>
      <c r="AK103" s="377" t="s">
        <v>2391</v>
      </c>
      <c r="AL103" s="377" t="s">
        <v>2277</v>
      </c>
      <c r="AM103" s="377" t="s">
        <v>1955</v>
      </c>
      <c r="AN103" s="377" t="s">
        <v>1955</v>
      </c>
      <c r="AO103" s="381" t="s">
        <v>2383</v>
      </c>
      <c r="AP103" s="377" t="s">
        <v>2277</v>
      </c>
      <c r="AQ103" s="331" t="s">
        <v>2283</v>
      </c>
      <c r="AR103" s="383"/>
    </row>
    <row r="104" spans="2:44" ht="150" customHeight="1" x14ac:dyDescent="0.25">
      <c r="B104" s="186" t="str">
        <f>+'4 - Valor del Riesgo Inherente'!B114</f>
        <v>GESTIÓN DEL TALENTO HUMANO</v>
      </c>
      <c r="C104" s="89" t="str">
        <f>+'4 - Valor del Riesgo Inherente'!C114</f>
        <v>SUBDIRECCIÓN DE TALENTO HUMANO</v>
      </c>
      <c r="D104" s="18" t="str">
        <f>+'4 - Valor del Riesgo Inherente'!D114</f>
        <v>R 42</v>
      </c>
      <c r="E104" s="186" t="str">
        <f>+'4 - Valor del Riesgo Inherente'!E114</f>
        <v>Posibilidad de incumplir metas del Plan Estratégico de Talento Humano</v>
      </c>
      <c r="F104" s="186" t="str">
        <f>+'4 - Valor del Riesgo Inherente'!F114</f>
        <v>Pérdida Reputacional</v>
      </c>
      <c r="G104" s="212" t="str">
        <f>+'4 - Valor del Riesgo Inherente'!G114</f>
        <v>Posibilidad de pérdida reputacional en la imagen institucional debido  a falta de ejecución de las actividades y de recursos para el Plan Estratégico de Talento Humano</v>
      </c>
      <c r="H104" s="188" t="s">
        <v>1386</v>
      </c>
      <c r="I104" s="220" t="s">
        <v>1065</v>
      </c>
      <c r="J104" s="220" t="s">
        <v>1815</v>
      </c>
      <c r="K104" s="197" t="s">
        <v>178</v>
      </c>
      <c r="L104" s="89" t="str">
        <f t="shared" si="16"/>
        <v>Impacto</v>
      </c>
      <c r="M104" s="197" t="s">
        <v>181</v>
      </c>
      <c r="N104" s="89" t="str">
        <f t="shared" si="17"/>
        <v>25%</v>
      </c>
      <c r="O104" s="197" t="s">
        <v>848</v>
      </c>
      <c r="P104" s="197" t="s">
        <v>190</v>
      </c>
      <c r="Q104" s="197" t="s">
        <v>804</v>
      </c>
      <c r="R104" s="187"/>
      <c r="S104" s="172" t="str">
        <f t="shared" si="10"/>
        <v/>
      </c>
      <c r="T104" s="187"/>
      <c r="U104" s="172" t="str">
        <f t="shared" si="11"/>
        <v/>
      </c>
      <c r="V104" s="172" t="str">
        <f t="shared" si="12"/>
        <v/>
      </c>
      <c r="W104" s="172" t="e">
        <f t="shared" si="13"/>
        <v>#N/A</v>
      </c>
      <c r="X104" s="377" t="s">
        <v>1955</v>
      </c>
      <c r="Y104" s="377" t="s">
        <v>1955</v>
      </c>
      <c r="Z104" s="377" t="s">
        <v>1955</v>
      </c>
      <c r="AA104" s="377" t="s">
        <v>1955</v>
      </c>
      <c r="AB104" s="377" t="s">
        <v>1955</v>
      </c>
      <c r="AC104" s="377" t="s">
        <v>1960</v>
      </c>
      <c r="AD104" s="377" t="s">
        <v>1955</v>
      </c>
      <c r="AE104" s="377" t="s">
        <v>1955</v>
      </c>
      <c r="AF104" s="377" t="s">
        <v>2315</v>
      </c>
      <c r="AG104" s="377" t="s">
        <v>2315</v>
      </c>
      <c r="AH104" s="377" t="s">
        <v>1955</v>
      </c>
      <c r="AI104" s="377" t="s">
        <v>1955</v>
      </c>
      <c r="AJ104" s="377" t="s">
        <v>1955</v>
      </c>
      <c r="AK104" s="377" t="s">
        <v>2391</v>
      </c>
      <c r="AL104" s="377" t="s">
        <v>2277</v>
      </c>
      <c r="AM104" s="377" t="s">
        <v>1955</v>
      </c>
      <c r="AN104" s="377" t="s">
        <v>1955</v>
      </c>
      <c r="AO104" s="381" t="s">
        <v>2383</v>
      </c>
      <c r="AP104" s="377" t="s">
        <v>2277</v>
      </c>
      <c r="AQ104" s="331" t="s">
        <v>2283</v>
      </c>
      <c r="AR104" s="383"/>
    </row>
    <row r="105" spans="2:44" ht="150" customHeight="1" x14ac:dyDescent="0.25">
      <c r="B105" s="186" t="str">
        <f>+'4 - Valor del Riesgo Inherente'!B115</f>
        <v>GESTIÓN DEL TALENTO HUMANO</v>
      </c>
      <c r="C105" s="89" t="str">
        <f>+'4 - Valor del Riesgo Inherente'!C115</f>
        <v>SUBDIRECCIÓN DE TALENTO HUMANO</v>
      </c>
      <c r="D105" s="18" t="str">
        <f>+'4 - Valor del Riesgo Inherente'!D115</f>
        <v>R 43</v>
      </c>
      <c r="E105" s="186" t="str">
        <f>+'4 - Valor del Riesgo Inherente'!E115</f>
        <v>Inconsistencias en el reporte y liquidación de las novedades laborales y prestacionales</v>
      </c>
      <c r="F105" s="186" t="str">
        <f>+'4 - Valor del Riesgo Inherente'!F115</f>
        <v>Afectación Económica o presupuestal</v>
      </c>
      <c r="G105" s="212" t="str">
        <f>+'4 - Valor del Riesgo Inherente'!G115</f>
        <v>Posibilidad de afectación económica por errores en la liquidación de la nomina y presentando fallas en el pago debido al desconocimiento del reporte de novedades</v>
      </c>
      <c r="H105" s="188" t="s">
        <v>1387</v>
      </c>
      <c r="I105" s="220" t="s">
        <v>1065</v>
      </c>
      <c r="J105" s="220" t="s">
        <v>1066</v>
      </c>
      <c r="K105" s="197" t="s">
        <v>176</v>
      </c>
      <c r="L105" s="89" t="str">
        <f t="shared" si="16"/>
        <v>Probabilidad</v>
      </c>
      <c r="M105" s="197" t="s">
        <v>181</v>
      </c>
      <c r="N105" s="89" t="str">
        <f t="shared" si="17"/>
        <v>40%</v>
      </c>
      <c r="O105" s="197" t="s">
        <v>848</v>
      </c>
      <c r="P105" s="197" t="s">
        <v>190</v>
      </c>
      <c r="Q105" s="197" t="s">
        <v>804</v>
      </c>
      <c r="R105" s="187">
        <f>+IFERROR(IF(L105="Probabilidad",('4 - Valor del Riesgo Inherente'!J115-(+'4 - Valor del Riesgo Inherente'!J115*N105)),IF(L105="Impacto",'4 - Valor del Riesgo Inherente'!J115,"")),"")</f>
        <v>0.12</v>
      </c>
      <c r="S105" s="172" t="str">
        <f t="shared" si="10"/>
        <v>Muy Baja</v>
      </c>
      <c r="T105" s="187">
        <f>+IFERROR(IF(L105="Impacto",('4 - Valor del Riesgo Inherente'!M115-(+'4 - Valor del Riesgo Inherente'!M115*N105)),IF(L105="Probabilidad",'4 - Valor del Riesgo Inherente'!M115,"")),"")</f>
        <v>1</v>
      </c>
      <c r="U105" s="172" t="str">
        <f t="shared" si="11"/>
        <v>Catastrófico</v>
      </c>
      <c r="V105" s="172" t="str">
        <f t="shared" si="12"/>
        <v>Extremo</v>
      </c>
      <c r="W105" s="172" t="str">
        <f t="shared" si="13"/>
        <v>Reducir</v>
      </c>
      <c r="X105" s="377" t="s">
        <v>1955</v>
      </c>
      <c r="Y105" s="377" t="s">
        <v>1955</v>
      </c>
      <c r="Z105" s="377" t="s">
        <v>1955</v>
      </c>
      <c r="AA105" s="377" t="s">
        <v>1955</v>
      </c>
      <c r="AB105" s="377" t="s">
        <v>1955</v>
      </c>
      <c r="AC105" s="377" t="s">
        <v>1960</v>
      </c>
      <c r="AD105" s="377" t="s">
        <v>1955</v>
      </c>
      <c r="AE105" s="377" t="s">
        <v>1955</v>
      </c>
      <c r="AF105" s="377" t="s">
        <v>1955</v>
      </c>
      <c r="AG105" s="377" t="s">
        <v>2315</v>
      </c>
      <c r="AH105" s="377" t="s">
        <v>2315</v>
      </c>
      <c r="AI105" s="377" t="s">
        <v>1955</v>
      </c>
      <c r="AJ105" s="377" t="s">
        <v>1955</v>
      </c>
      <c r="AK105" s="377" t="s">
        <v>2391</v>
      </c>
      <c r="AL105" s="377" t="s">
        <v>2277</v>
      </c>
      <c r="AM105" s="377" t="s">
        <v>1955</v>
      </c>
      <c r="AN105" s="377" t="s">
        <v>1955</v>
      </c>
      <c r="AO105" s="381" t="s">
        <v>2383</v>
      </c>
      <c r="AP105" s="377" t="s">
        <v>2277</v>
      </c>
      <c r="AQ105" s="331" t="s">
        <v>2283</v>
      </c>
      <c r="AR105" s="383"/>
    </row>
    <row r="106" spans="2:44" ht="150" customHeight="1" x14ac:dyDescent="0.25">
      <c r="B106" s="186" t="str">
        <f>+'4 - Valor del Riesgo Inherente'!B116</f>
        <v>GESTIÓN DEL TALENTO HUMANO</v>
      </c>
      <c r="C106" s="89" t="str">
        <f>+'4 - Valor del Riesgo Inherente'!C116</f>
        <v>SUBDIRECCIÓN DE TALENTO HUMANO</v>
      </c>
      <c r="D106" s="18" t="str">
        <f>+'4 - Valor del Riesgo Inherente'!D116</f>
        <v>R 43</v>
      </c>
      <c r="E106" s="186" t="str">
        <f>+'4 - Valor del Riesgo Inherente'!E116</f>
        <v>Inconsistencias en el reporte y liquidación de las novedades laborales y prestacionales</v>
      </c>
      <c r="F106" s="186" t="str">
        <f>+'4 - Valor del Riesgo Inherente'!F116</f>
        <v>Afectación Económica o presupuestal</v>
      </c>
      <c r="G106" s="212" t="str">
        <f>+'4 - Valor del Riesgo Inherente'!G116</f>
        <v>Posibilidad de afectación económica por errores en la liquidación de la nomina y presentando fallas en el pago debido al desconocimiento del reporte de novedades</v>
      </c>
      <c r="H106" s="188" t="s">
        <v>1388</v>
      </c>
      <c r="I106" s="220" t="s">
        <v>1065</v>
      </c>
      <c r="J106" s="220" t="s">
        <v>1816</v>
      </c>
      <c r="K106" s="197" t="s">
        <v>178</v>
      </c>
      <c r="L106" s="89" t="str">
        <f t="shared" si="16"/>
        <v>Impacto</v>
      </c>
      <c r="M106" s="197" t="s">
        <v>181</v>
      </c>
      <c r="N106" s="89" t="str">
        <f t="shared" si="17"/>
        <v>25%</v>
      </c>
      <c r="O106" s="197" t="s">
        <v>848</v>
      </c>
      <c r="P106" s="197" t="s">
        <v>190</v>
      </c>
      <c r="Q106" s="197" t="s">
        <v>804</v>
      </c>
      <c r="R106" s="187"/>
      <c r="S106" s="172" t="str">
        <f t="shared" si="10"/>
        <v/>
      </c>
      <c r="T106" s="187"/>
      <c r="U106" s="172" t="str">
        <f t="shared" si="11"/>
        <v/>
      </c>
      <c r="V106" s="172" t="str">
        <f t="shared" si="12"/>
        <v/>
      </c>
      <c r="W106" s="172" t="e">
        <f t="shared" si="13"/>
        <v>#N/A</v>
      </c>
      <c r="X106" s="377" t="s">
        <v>1955</v>
      </c>
      <c r="Y106" s="377" t="s">
        <v>1955</v>
      </c>
      <c r="Z106" s="377" t="s">
        <v>1955</v>
      </c>
      <c r="AA106" s="377" t="s">
        <v>1955</v>
      </c>
      <c r="AB106" s="377" t="s">
        <v>1955</v>
      </c>
      <c r="AC106" s="377" t="s">
        <v>1960</v>
      </c>
      <c r="AD106" s="377" t="s">
        <v>1955</v>
      </c>
      <c r="AE106" s="377" t="s">
        <v>1955</v>
      </c>
      <c r="AF106" s="377" t="s">
        <v>2315</v>
      </c>
      <c r="AG106" s="377" t="s">
        <v>2315</v>
      </c>
      <c r="AH106" s="377" t="s">
        <v>1955</v>
      </c>
      <c r="AI106" s="377" t="s">
        <v>1955</v>
      </c>
      <c r="AJ106" s="377" t="s">
        <v>1955</v>
      </c>
      <c r="AK106" s="377" t="s">
        <v>2391</v>
      </c>
      <c r="AL106" s="377" t="s">
        <v>2277</v>
      </c>
      <c r="AM106" s="377" t="s">
        <v>1955</v>
      </c>
      <c r="AN106" s="377" t="s">
        <v>1955</v>
      </c>
      <c r="AO106" s="381" t="s">
        <v>2383</v>
      </c>
      <c r="AP106" s="377" t="s">
        <v>2277</v>
      </c>
      <c r="AQ106" s="331" t="s">
        <v>2283</v>
      </c>
      <c r="AR106" s="383"/>
    </row>
    <row r="107" spans="2:44" ht="150" customHeight="1" x14ac:dyDescent="0.25">
      <c r="B107" s="186" t="str">
        <f>+'4 - Valor del Riesgo Inherente'!B117</f>
        <v>GESTIÓN DEL TALENTO HUMANO</v>
      </c>
      <c r="C107" s="89" t="str">
        <f>+'4 - Valor del Riesgo Inherente'!C117</f>
        <v>OFICINA JURÍDICA</v>
      </c>
      <c r="D107" s="18" t="str">
        <f>+'4 - Valor del Riesgo Inherente'!D117</f>
        <v>R 44</v>
      </c>
      <c r="E107" s="186" t="str">
        <f>+'4 - Valor del Riesgo Inherente'!E117</f>
        <v>Prescripción de la acción disciplinaria</v>
      </c>
      <c r="F107" s="186" t="str">
        <f>+'4 - Valor del Riesgo Inherente'!F117</f>
        <v>Pérdida Reputacional</v>
      </c>
      <c r="G107" s="212" t="str">
        <f>+'4 - Valor del Riesgo Inherente'!G117</f>
        <v>Posibilidad de pérdida reputacional en la imagen interna de Control Interno Disciplinario de la Oficina Jurídica por falta de impulso procesal en los expedientes a prescribir</v>
      </c>
      <c r="H107" s="188" t="s">
        <v>1389</v>
      </c>
      <c r="I107" s="220" t="s">
        <v>1817</v>
      </c>
      <c r="J107" s="220" t="s">
        <v>1818</v>
      </c>
      <c r="K107" s="197" t="s">
        <v>177</v>
      </c>
      <c r="L107" s="89" t="str">
        <f t="shared" ref="L107:L112" si="18">IF(OR(K107="Correctivo",K107="Detectivo"),"Impacto",IF(K107="Preventivo","Probabilidad",""))</f>
        <v>Impacto</v>
      </c>
      <c r="M107" s="197" t="s">
        <v>181</v>
      </c>
      <c r="N107" s="89" t="str">
        <f t="shared" ref="N107:N112" si="19">IF(AND(K107="Preventivo",M107="Automático"),"50%",IF(AND(K107="Preventivo",M107="Manual"),"40%",IF(AND(K107="Detectivo",M107="Automático"),"40%",IF(AND(K107="Detectivo",M107="Manual"),"30%",IF(AND(K107="Correctivo",M107="Automático"),"35%",IF(AND(K107="Correctivo",M107="Manual"),"25%",""))))))</f>
        <v>30%</v>
      </c>
      <c r="O107" s="197" t="s">
        <v>848</v>
      </c>
      <c r="P107" s="197" t="s">
        <v>190</v>
      </c>
      <c r="Q107" s="197" t="s">
        <v>804</v>
      </c>
      <c r="R107" s="187">
        <f>+IFERROR(IF(L107="Probabilidad",('4 - Valor del Riesgo Inherente'!J117-(+'4 - Valor del Riesgo Inherente'!J117*N107)),IF(L107="Impacto",'4 - Valor del Riesgo Inherente'!J117,"")),"")</f>
        <v>0.6</v>
      </c>
      <c r="S107" s="172" t="str">
        <f t="shared" si="10"/>
        <v>Media</v>
      </c>
      <c r="T107" s="187">
        <f>+IFERROR(IF(L107="Impacto",('4 - Valor del Riesgo Inherente'!M117-(+'4 - Valor del Riesgo Inherente'!M117*N107)),IF(L107="Probabilidad",'4 - Valor del Riesgo Inherente'!M117,"")),"")</f>
        <v>0.28000000000000003</v>
      </c>
      <c r="U107" s="172" t="str">
        <f t="shared" si="11"/>
        <v>Menor</v>
      </c>
      <c r="V107" s="172" t="str">
        <f t="shared" si="12"/>
        <v>Moderado</v>
      </c>
      <c r="W107" s="172" t="str">
        <f t="shared" si="13"/>
        <v>Reducir</v>
      </c>
      <c r="X107" s="377" t="s">
        <v>1955</v>
      </c>
      <c r="Y107" s="377" t="s">
        <v>1955</v>
      </c>
      <c r="Z107" s="377" t="s">
        <v>1955</v>
      </c>
      <c r="AA107" s="377" t="s">
        <v>1955</v>
      </c>
      <c r="AB107" s="377" t="s">
        <v>1955</v>
      </c>
      <c r="AC107" s="377" t="s">
        <v>1960</v>
      </c>
      <c r="AD107" s="377" t="s">
        <v>1955</v>
      </c>
      <c r="AE107" s="377" t="s">
        <v>1955</v>
      </c>
      <c r="AF107" s="377" t="s">
        <v>2315</v>
      </c>
      <c r="AG107" s="377" t="s">
        <v>1955</v>
      </c>
      <c r="AH107" s="377" t="s">
        <v>2315</v>
      </c>
      <c r="AI107" s="377" t="s">
        <v>1955</v>
      </c>
      <c r="AJ107" s="377" t="s">
        <v>1955</v>
      </c>
      <c r="AK107" s="377" t="s">
        <v>2391</v>
      </c>
      <c r="AL107" s="377" t="s">
        <v>2277</v>
      </c>
      <c r="AM107" s="377" t="s">
        <v>1955</v>
      </c>
      <c r="AN107" s="377" t="s">
        <v>1955</v>
      </c>
      <c r="AO107" s="381" t="s">
        <v>2383</v>
      </c>
      <c r="AP107" s="377" t="s">
        <v>2277</v>
      </c>
      <c r="AQ107" s="331" t="s">
        <v>2283</v>
      </c>
      <c r="AR107" s="384" t="s">
        <v>2444</v>
      </c>
    </row>
    <row r="108" spans="2:44" ht="150" customHeight="1" x14ac:dyDescent="0.25">
      <c r="B108" s="186" t="str">
        <f>+'4 - Valor del Riesgo Inherente'!B118</f>
        <v>GESTIÓN DEL TALENTO HUMANO</v>
      </c>
      <c r="C108" s="89" t="str">
        <f>+'4 - Valor del Riesgo Inherente'!C118</f>
        <v>OFICINA JURÍDICA</v>
      </c>
      <c r="D108" s="18" t="str">
        <f>+'4 - Valor del Riesgo Inherente'!D118</f>
        <v>R 44</v>
      </c>
      <c r="E108" s="186" t="str">
        <f>+'4 - Valor del Riesgo Inherente'!E118</f>
        <v>Prescripción de la acción disciplinaria</v>
      </c>
      <c r="F108" s="186" t="str">
        <f>+'4 - Valor del Riesgo Inherente'!F118</f>
        <v>Pérdida Reputacional</v>
      </c>
      <c r="G108" s="212" t="str">
        <f>+'4 - Valor del Riesgo Inherente'!G118</f>
        <v>Posibilidad de pérdida reputacional en la imagen interna de Control Interno Disciplinario de la Oficina Jurídica por falta de impulso procesal en los expedientes a prescribir</v>
      </c>
      <c r="H108" s="188" t="s">
        <v>1390</v>
      </c>
      <c r="I108" s="220" t="s">
        <v>1817</v>
      </c>
      <c r="J108" s="220" t="s">
        <v>1819</v>
      </c>
      <c r="K108" s="197" t="s">
        <v>178</v>
      </c>
      <c r="L108" s="89" t="str">
        <f t="shared" si="18"/>
        <v>Impacto</v>
      </c>
      <c r="M108" s="197" t="s">
        <v>181</v>
      </c>
      <c r="N108" s="89" t="str">
        <f t="shared" si="19"/>
        <v>25%</v>
      </c>
      <c r="O108" s="197" t="s">
        <v>848</v>
      </c>
      <c r="P108" s="197" t="s">
        <v>190</v>
      </c>
      <c r="Q108" s="197" t="s">
        <v>804</v>
      </c>
      <c r="R108" s="187"/>
      <c r="S108" s="172" t="str">
        <f t="shared" si="10"/>
        <v/>
      </c>
      <c r="T108" s="187"/>
      <c r="U108" s="172" t="str">
        <f t="shared" si="11"/>
        <v/>
      </c>
      <c r="V108" s="172" t="str">
        <f t="shared" si="12"/>
        <v/>
      </c>
      <c r="W108" s="172" t="e">
        <f t="shared" si="13"/>
        <v>#N/A</v>
      </c>
      <c r="X108" s="377" t="s">
        <v>1955</v>
      </c>
      <c r="Y108" s="377" t="s">
        <v>1955</v>
      </c>
      <c r="Z108" s="377" t="s">
        <v>1955</v>
      </c>
      <c r="AA108" s="377" t="s">
        <v>1955</v>
      </c>
      <c r="AB108" s="377" t="s">
        <v>1955</v>
      </c>
      <c r="AC108" s="377" t="s">
        <v>1960</v>
      </c>
      <c r="AD108" s="377" t="s">
        <v>1955</v>
      </c>
      <c r="AE108" s="377" t="s">
        <v>1955</v>
      </c>
      <c r="AF108" s="377" t="s">
        <v>2315</v>
      </c>
      <c r="AG108" s="377" t="s">
        <v>2315</v>
      </c>
      <c r="AH108" s="377" t="s">
        <v>1955</v>
      </c>
      <c r="AI108" s="377" t="s">
        <v>1955</v>
      </c>
      <c r="AJ108" s="377" t="s">
        <v>1960</v>
      </c>
      <c r="AK108" s="377" t="s">
        <v>2391</v>
      </c>
      <c r="AL108" s="377" t="s">
        <v>2277</v>
      </c>
      <c r="AM108" s="377" t="s">
        <v>1960</v>
      </c>
      <c r="AN108" s="377" t="s">
        <v>1960</v>
      </c>
      <c r="AO108" s="381" t="s">
        <v>2456</v>
      </c>
      <c r="AP108" s="377" t="s">
        <v>2416</v>
      </c>
      <c r="AQ108" s="331" t="s">
        <v>2283</v>
      </c>
      <c r="AR108" s="384" t="s">
        <v>2443</v>
      </c>
    </row>
    <row r="109" spans="2:44" ht="150" customHeight="1" x14ac:dyDescent="0.25">
      <c r="B109" s="186" t="str">
        <f>+'4 - Valor del Riesgo Inherente'!B119</f>
        <v>GESTIÓN DEL TALENTO HUMANO</v>
      </c>
      <c r="C109" s="89" t="str">
        <f>+'4 - Valor del Riesgo Inherente'!C119</f>
        <v>OFICINA JURÍDICA</v>
      </c>
      <c r="D109" s="18" t="str">
        <f>+'4 - Valor del Riesgo Inherente'!D119</f>
        <v>R 45</v>
      </c>
      <c r="E109" s="186" t="str">
        <f>+'4 - Valor del Riesgo Inherente'!E119</f>
        <v>Caducidad de la acción disciplinaria</v>
      </c>
      <c r="F109" s="186" t="str">
        <f>+'4 - Valor del Riesgo Inherente'!F119</f>
        <v>Pérdida Reputacional</v>
      </c>
      <c r="G109" s="212" t="str">
        <f>+'4 - Valor del Riesgo Inherente'!G119</f>
        <v>Posibilidad de pérdida reputacional en la imagen interna de Control Interno Disciplinario de la Oficina Jurídica por falta de impulso procesal en los expedientes a caducar</v>
      </c>
      <c r="H109" s="188" t="s">
        <v>1391</v>
      </c>
      <c r="I109" s="220" t="s">
        <v>1817</v>
      </c>
      <c r="J109" s="220" t="s">
        <v>1820</v>
      </c>
      <c r="K109" s="197" t="s">
        <v>177</v>
      </c>
      <c r="L109" s="89" t="str">
        <f t="shared" si="18"/>
        <v>Impacto</v>
      </c>
      <c r="M109" s="197" t="s">
        <v>181</v>
      </c>
      <c r="N109" s="89" t="str">
        <f t="shared" si="19"/>
        <v>30%</v>
      </c>
      <c r="O109" s="197" t="s">
        <v>848</v>
      </c>
      <c r="P109" s="197" t="s">
        <v>190</v>
      </c>
      <c r="Q109" s="197" t="s">
        <v>804</v>
      </c>
      <c r="R109" s="187">
        <f>+IFERROR(IF(L109="Probabilidad",('4 - Valor del Riesgo Inherente'!J119-(+'4 - Valor del Riesgo Inherente'!J119*N109)),IF(L109="Impacto",'4 - Valor del Riesgo Inherente'!J119,"")),"")</f>
        <v>0.6</v>
      </c>
      <c r="S109" s="172" t="str">
        <f t="shared" si="10"/>
        <v>Media</v>
      </c>
      <c r="T109" s="187">
        <f>+IFERROR(IF(L109="Impacto",('4 - Valor del Riesgo Inherente'!M119-(+'4 - Valor del Riesgo Inherente'!M119*N109)),IF(L109="Probabilidad",'4 - Valor del Riesgo Inherente'!M119,"")),"")</f>
        <v>0.28000000000000003</v>
      </c>
      <c r="U109" s="172" t="str">
        <f t="shared" si="11"/>
        <v>Menor</v>
      </c>
      <c r="V109" s="172" t="str">
        <f t="shared" si="12"/>
        <v>Moderado</v>
      </c>
      <c r="W109" s="172" t="str">
        <f t="shared" si="13"/>
        <v>Reducir</v>
      </c>
      <c r="X109" s="377" t="s">
        <v>1955</v>
      </c>
      <c r="Y109" s="377" t="s">
        <v>1955</v>
      </c>
      <c r="Z109" s="377" t="s">
        <v>1955</v>
      </c>
      <c r="AA109" s="377" t="s">
        <v>1955</v>
      </c>
      <c r="AB109" s="377" t="s">
        <v>1955</v>
      </c>
      <c r="AC109" s="377" t="s">
        <v>1960</v>
      </c>
      <c r="AD109" s="377" t="s">
        <v>1955</v>
      </c>
      <c r="AE109" s="377" t="s">
        <v>1955</v>
      </c>
      <c r="AF109" s="377" t="s">
        <v>2315</v>
      </c>
      <c r="AG109" s="377" t="s">
        <v>1955</v>
      </c>
      <c r="AH109" s="377" t="s">
        <v>2315</v>
      </c>
      <c r="AI109" s="377" t="s">
        <v>1955</v>
      </c>
      <c r="AJ109" s="377" t="s">
        <v>1955</v>
      </c>
      <c r="AK109" s="377" t="s">
        <v>2391</v>
      </c>
      <c r="AL109" s="377" t="s">
        <v>2277</v>
      </c>
      <c r="AM109" s="377" t="s">
        <v>1955</v>
      </c>
      <c r="AN109" s="377" t="s">
        <v>1955</v>
      </c>
      <c r="AO109" s="381" t="s">
        <v>2383</v>
      </c>
      <c r="AP109" s="377" t="s">
        <v>2277</v>
      </c>
      <c r="AQ109" s="331" t="s">
        <v>2283</v>
      </c>
      <c r="AR109" s="384" t="s">
        <v>2444</v>
      </c>
    </row>
    <row r="110" spans="2:44" ht="150" customHeight="1" x14ac:dyDescent="0.25">
      <c r="B110" s="186" t="str">
        <f>+'4 - Valor del Riesgo Inherente'!B120</f>
        <v>GESTIÓN DEL TALENTO HUMANO</v>
      </c>
      <c r="C110" s="89" t="str">
        <f>+'4 - Valor del Riesgo Inherente'!C120</f>
        <v>OFICINA JURÍDICA</v>
      </c>
      <c r="D110" s="18" t="str">
        <f>+'4 - Valor del Riesgo Inherente'!D120</f>
        <v>R 45</v>
      </c>
      <c r="E110" s="186" t="str">
        <f>+'4 - Valor del Riesgo Inherente'!E120</f>
        <v>Caducidad de la acción disciplinaria</v>
      </c>
      <c r="F110" s="186" t="str">
        <f>+'4 - Valor del Riesgo Inherente'!F120</f>
        <v>Pérdida Reputacional</v>
      </c>
      <c r="G110" s="212" t="str">
        <f>+'4 - Valor del Riesgo Inherente'!G120</f>
        <v>Posibilidad de pérdida reputacional en la imagen interna de Control Interno Disciplinario de la Oficina Jurídica por falta de impulso procesal en los expedientes a caducar</v>
      </c>
      <c r="H110" s="188" t="s">
        <v>1392</v>
      </c>
      <c r="I110" s="220" t="s">
        <v>1817</v>
      </c>
      <c r="J110" s="220" t="s">
        <v>1821</v>
      </c>
      <c r="K110" s="197" t="s">
        <v>178</v>
      </c>
      <c r="L110" s="89" t="str">
        <f t="shared" si="18"/>
        <v>Impacto</v>
      </c>
      <c r="M110" s="197" t="s">
        <v>181</v>
      </c>
      <c r="N110" s="89" t="str">
        <f t="shared" si="19"/>
        <v>25%</v>
      </c>
      <c r="O110" s="197" t="s">
        <v>848</v>
      </c>
      <c r="P110" s="197" t="s">
        <v>190</v>
      </c>
      <c r="Q110" s="197" t="s">
        <v>804</v>
      </c>
      <c r="R110" s="187"/>
      <c r="S110" s="172" t="str">
        <f t="shared" si="10"/>
        <v/>
      </c>
      <c r="T110" s="187"/>
      <c r="U110" s="172" t="str">
        <f t="shared" si="11"/>
        <v/>
      </c>
      <c r="V110" s="172" t="str">
        <f t="shared" si="12"/>
        <v/>
      </c>
      <c r="W110" s="172" t="e">
        <f t="shared" si="13"/>
        <v>#N/A</v>
      </c>
      <c r="X110" s="377" t="s">
        <v>1955</v>
      </c>
      <c r="Y110" s="377" t="s">
        <v>1955</v>
      </c>
      <c r="Z110" s="377" t="s">
        <v>1955</v>
      </c>
      <c r="AA110" s="377" t="s">
        <v>1955</v>
      </c>
      <c r="AB110" s="377" t="s">
        <v>1955</v>
      </c>
      <c r="AC110" s="377" t="s">
        <v>1960</v>
      </c>
      <c r="AD110" s="377" t="s">
        <v>1955</v>
      </c>
      <c r="AE110" s="377" t="s">
        <v>1955</v>
      </c>
      <c r="AF110" s="377" t="s">
        <v>2315</v>
      </c>
      <c r="AG110" s="377" t="s">
        <v>2315</v>
      </c>
      <c r="AH110" s="377" t="s">
        <v>1955</v>
      </c>
      <c r="AI110" s="377" t="s">
        <v>1955</v>
      </c>
      <c r="AJ110" s="377" t="s">
        <v>1960</v>
      </c>
      <c r="AK110" s="377" t="s">
        <v>2391</v>
      </c>
      <c r="AL110" s="377" t="s">
        <v>2277</v>
      </c>
      <c r="AM110" s="377" t="s">
        <v>1960</v>
      </c>
      <c r="AN110" s="377" t="s">
        <v>1960</v>
      </c>
      <c r="AO110" s="381" t="s">
        <v>2456</v>
      </c>
      <c r="AP110" s="377" t="s">
        <v>2416</v>
      </c>
      <c r="AQ110" s="331" t="s">
        <v>2283</v>
      </c>
      <c r="AR110" s="384" t="s">
        <v>2443</v>
      </c>
    </row>
    <row r="111" spans="2:44" ht="150" customHeight="1" x14ac:dyDescent="0.25">
      <c r="B111" s="186" t="str">
        <f>+'4 - Valor del Riesgo Inherente'!B121</f>
        <v>GESTIÓN DEL TALENTO HUMANO</v>
      </c>
      <c r="C111" s="89" t="str">
        <f>+'4 - Valor del Riesgo Inherente'!C121</f>
        <v>OFICINA JURÍDICA</v>
      </c>
      <c r="D111" s="18" t="str">
        <f>+'4 - Valor del Riesgo Inherente'!D121</f>
        <v>R 46</v>
      </c>
      <c r="E111" s="186" t="str">
        <f>+'4 - Valor del Riesgo Inherente'!E121</f>
        <v>Perdida de expedientes disciplinarios</v>
      </c>
      <c r="F111" s="186" t="str">
        <f>+'4 - Valor del Riesgo Inherente'!F121</f>
        <v>Pérdida Reputacional</v>
      </c>
      <c r="G111" s="212" t="str">
        <f>+'4 - Valor del Riesgo Inherente'!G121</f>
        <v>Posibilidad de pérdida reputacional en la imagen interna de Control Interno Disciplinario de la Oficina Jurídica por el indebido tramite de los expedientes en gestión documental</v>
      </c>
      <c r="H111" s="188" t="s">
        <v>1393</v>
      </c>
      <c r="I111" s="220" t="s">
        <v>1817</v>
      </c>
      <c r="J111" s="220" t="s">
        <v>1822</v>
      </c>
      <c r="K111" s="197" t="s">
        <v>176</v>
      </c>
      <c r="L111" s="89" t="str">
        <f t="shared" si="18"/>
        <v>Probabilidad</v>
      </c>
      <c r="M111" s="197" t="s">
        <v>181</v>
      </c>
      <c r="N111" s="89" t="str">
        <f t="shared" si="19"/>
        <v>40%</v>
      </c>
      <c r="O111" s="197" t="s">
        <v>848</v>
      </c>
      <c r="P111" s="197" t="s">
        <v>190</v>
      </c>
      <c r="Q111" s="197" t="s">
        <v>804</v>
      </c>
      <c r="R111" s="187">
        <f>+IFERROR(IF(L111="Probabilidad",('4 - Valor del Riesgo Inherente'!J121-(+'4 - Valor del Riesgo Inherente'!J121*N111)),IF(L111="Impacto",'4 - Valor del Riesgo Inherente'!J121,"")),"")</f>
        <v>0.36</v>
      </c>
      <c r="S111" s="172" t="str">
        <f t="shared" si="10"/>
        <v>Baja</v>
      </c>
      <c r="T111" s="187">
        <f>+IFERROR(IF(L111="Impacto",('4 - Valor del Riesgo Inherente'!M121-(+'4 - Valor del Riesgo Inherente'!M121*N111)),IF(L111="Probabilidad",'4 - Valor del Riesgo Inherente'!M121,"")),"")</f>
        <v>0.4</v>
      </c>
      <c r="U111" s="172" t="str">
        <f t="shared" si="11"/>
        <v>Menor</v>
      </c>
      <c r="V111" s="172" t="str">
        <f t="shared" si="12"/>
        <v>Moderado</v>
      </c>
      <c r="W111" s="172" t="str">
        <f t="shared" si="13"/>
        <v>Reducir</v>
      </c>
      <c r="X111" s="377" t="s">
        <v>1955</v>
      </c>
      <c r="Y111" s="377" t="s">
        <v>1955</v>
      </c>
      <c r="Z111" s="377" t="s">
        <v>1955</v>
      </c>
      <c r="AA111" s="377" t="s">
        <v>1955</v>
      </c>
      <c r="AB111" s="377" t="s">
        <v>1955</v>
      </c>
      <c r="AC111" s="377" t="s">
        <v>1960</v>
      </c>
      <c r="AD111" s="377" t="s">
        <v>1955</v>
      </c>
      <c r="AE111" s="377" t="s">
        <v>1955</v>
      </c>
      <c r="AF111" s="377" t="s">
        <v>1955</v>
      </c>
      <c r="AG111" s="377" t="s">
        <v>2315</v>
      </c>
      <c r="AH111" s="377" t="s">
        <v>2315</v>
      </c>
      <c r="AI111" s="377" t="s">
        <v>1955</v>
      </c>
      <c r="AJ111" s="377" t="s">
        <v>1960</v>
      </c>
      <c r="AK111" s="377" t="s">
        <v>2391</v>
      </c>
      <c r="AL111" s="377" t="s">
        <v>2277</v>
      </c>
      <c r="AM111" s="377" t="s">
        <v>1960</v>
      </c>
      <c r="AN111" s="377" t="s">
        <v>1960</v>
      </c>
      <c r="AO111" s="381" t="s">
        <v>2472</v>
      </c>
      <c r="AP111" s="377" t="s">
        <v>2279</v>
      </c>
      <c r="AQ111" s="331" t="s">
        <v>2283</v>
      </c>
      <c r="AR111" s="384" t="s">
        <v>2445</v>
      </c>
    </row>
    <row r="112" spans="2:44" ht="150" customHeight="1" x14ac:dyDescent="0.25">
      <c r="B112" s="186" t="str">
        <f>+'4 - Valor del Riesgo Inherente'!B122</f>
        <v>GESTIÓN DEL TALENTO HUMANO</v>
      </c>
      <c r="C112" s="89" t="str">
        <f>+'4 - Valor del Riesgo Inherente'!C122</f>
        <v>OFICINA JURÍDICA</v>
      </c>
      <c r="D112" s="18" t="str">
        <f>+'4 - Valor del Riesgo Inherente'!D122</f>
        <v>R 46</v>
      </c>
      <c r="E112" s="186" t="str">
        <f>+'4 - Valor del Riesgo Inherente'!E122</f>
        <v>Perdida de expedientes disciplinarios</v>
      </c>
      <c r="F112" s="186" t="str">
        <f>+'4 - Valor del Riesgo Inherente'!F122</f>
        <v>Pérdida Reputacional</v>
      </c>
      <c r="G112" s="212" t="str">
        <f>+'4 - Valor del Riesgo Inherente'!G122</f>
        <v>Posibilidad de pérdida reputacional en la imagen interna de Control Interno Disciplinario de la Oficina Jurídica por el indebido tramite de los expedientes en gestión documental</v>
      </c>
      <c r="H112" s="188" t="s">
        <v>1394</v>
      </c>
      <c r="I112" s="220" t="s">
        <v>1817</v>
      </c>
      <c r="J112" s="220" t="s">
        <v>1823</v>
      </c>
      <c r="K112" s="197" t="s">
        <v>178</v>
      </c>
      <c r="L112" s="89" t="str">
        <f t="shared" si="18"/>
        <v>Impacto</v>
      </c>
      <c r="M112" s="197" t="s">
        <v>181</v>
      </c>
      <c r="N112" s="89" t="str">
        <f t="shared" si="19"/>
        <v>25%</v>
      </c>
      <c r="O112" s="197" t="s">
        <v>848</v>
      </c>
      <c r="P112" s="197" t="s">
        <v>190</v>
      </c>
      <c r="Q112" s="197" t="s">
        <v>804</v>
      </c>
      <c r="R112" s="187"/>
      <c r="S112" s="172" t="str">
        <f t="shared" si="10"/>
        <v/>
      </c>
      <c r="T112" s="187"/>
      <c r="U112" s="172" t="str">
        <f t="shared" si="11"/>
        <v/>
      </c>
      <c r="V112" s="172" t="str">
        <f t="shared" si="12"/>
        <v/>
      </c>
      <c r="W112" s="172" t="e">
        <f t="shared" si="13"/>
        <v>#N/A</v>
      </c>
      <c r="X112" s="377" t="s">
        <v>1955</v>
      </c>
      <c r="Y112" s="377" t="s">
        <v>1955</v>
      </c>
      <c r="Z112" s="377" t="s">
        <v>1955</v>
      </c>
      <c r="AA112" s="377" t="s">
        <v>1955</v>
      </c>
      <c r="AB112" s="377" t="s">
        <v>1955</v>
      </c>
      <c r="AC112" s="377" t="s">
        <v>1960</v>
      </c>
      <c r="AD112" s="377" t="s">
        <v>1955</v>
      </c>
      <c r="AE112" s="377" t="s">
        <v>1955</v>
      </c>
      <c r="AF112" s="377" t="s">
        <v>2315</v>
      </c>
      <c r="AG112" s="377" t="s">
        <v>2315</v>
      </c>
      <c r="AH112" s="377" t="s">
        <v>1955</v>
      </c>
      <c r="AI112" s="377" t="s">
        <v>1955</v>
      </c>
      <c r="AJ112" s="377" t="s">
        <v>1960</v>
      </c>
      <c r="AK112" s="377" t="s">
        <v>2391</v>
      </c>
      <c r="AL112" s="377" t="s">
        <v>2277</v>
      </c>
      <c r="AM112" s="377" t="s">
        <v>1960</v>
      </c>
      <c r="AN112" s="377" t="s">
        <v>1960</v>
      </c>
      <c r="AO112" s="381" t="s">
        <v>2456</v>
      </c>
      <c r="AP112" s="377" t="s">
        <v>2416</v>
      </c>
      <c r="AQ112" s="331" t="s">
        <v>2283</v>
      </c>
      <c r="AR112" s="384" t="s">
        <v>2443</v>
      </c>
    </row>
    <row r="113" spans="2:44" ht="150" customHeight="1" x14ac:dyDescent="0.25">
      <c r="B113" s="186" t="str">
        <f>+'4 - Valor del Riesgo Inherente'!B123</f>
        <v>APOYO JURÍDICO</v>
      </c>
      <c r="C113" s="89" t="str">
        <f>+'4 - Valor del Riesgo Inherente'!C123</f>
        <v>OFICINA JURÍDICA</v>
      </c>
      <c r="D113" s="18" t="str">
        <f>+'4 - Valor del Riesgo Inherente'!D123</f>
        <v>R 47</v>
      </c>
      <c r="E113" s="186" t="str">
        <f>+'4 - Valor del Riesgo Inherente'!E123</f>
        <v>Emitir conceptos sobre el mismo tema con distinta interpretación</v>
      </c>
      <c r="F113" s="186" t="str">
        <f>+'4 - Valor del Riesgo Inherente'!F123</f>
        <v>Pérdida Reputacional</v>
      </c>
      <c r="G113" s="212" t="str">
        <f>+'4 - Valor del Riesgo Inherente'!G123</f>
        <v>Posibilidad de pérdida reputacional en la imagen institucional interna y externa por falta de razonabilidad y búsqueda de unificación de criterios o línea de interpretación para la toma de decisiones</v>
      </c>
      <c r="H113" s="188" t="s">
        <v>1395</v>
      </c>
      <c r="I113" s="196" t="s">
        <v>911</v>
      </c>
      <c r="J113" s="220" t="s">
        <v>1824</v>
      </c>
      <c r="K113" s="197" t="s">
        <v>176</v>
      </c>
      <c r="L113" s="89" t="str">
        <f t="shared" ref="L113:L119" si="20">IF(OR(K113="Correctivo",K113="Detectivo"),"Impacto",IF(K113="Preventivo","Probabilidad",""))</f>
        <v>Probabilidad</v>
      </c>
      <c r="M113" s="197" t="s">
        <v>181</v>
      </c>
      <c r="N113" s="89" t="str">
        <f t="shared" ref="N113:N119" si="21">IF(AND(K113="Preventivo",M113="Automático"),"50%",IF(AND(K113="Preventivo",M113="Manual"),"40%",IF(AND(K113="Detectivo",M113="Automático"),"40%",IF(AND(K113="Detectivo",M113="Manual"),"30%",IF(AND(K113="Correctivo",M113="Automático"),"35%",IF(AND(K113="Correctivo",M113="Manual"),"25%",""))))))</f>
        <v>40%</v>
      </c>
      <c r="O113" s="197" t="s">
        <v>848</v>
      </c>
      <c r="P113" s="197" t="s">
        <v>1100</v>
      </c>
      <c r="Q113" s="197" t="s">
        <v>805</v>
      </c>
      <c r="R113" s="187">
        <f>+IFERROR(IF(L113="Probabilidad",('4 - Valor del Riesgo Inherente'!J123-(+'4 - Valor del Riesgo Inherente'!J123*N113)),IF(L113="Impacto",'4 - Valor del Riesgo Inherente'!J123,"")),"")</f>
        <v>0.36</v>
      </c>
      <c r="S113" s="172" t="str">
        <f t="shared" si="10"/>
        <v>Baja</v>
      </c>
      <c r="T113" s="187">
        <f>+IFERROR(IF(L113="Impacto",('4 - Valor del Riesgo Inherente'!M123-(+'4 - Valor del Riesgo Inherente'!M123*N113)),IF(L113="Probabilidad",'4 - Valor del Riesgo Inherente'!M123,"")),"")</f>
        <v>1</v>
      </c>
      <c r="U113" s="172" t="str">
        <f t="shared" si="11"/>
        <v>Catastrófico</v>
      </c>
      <c r="V113" s="172" t="str">
        <f t="shared" si="12"/>
        <v>Extremo</v>
      </c>
      <c r="W113" s="172" t="str">
        <f t="shared" si="13"/>
        <v>Reducir</v>
      </c>
      <c r="X113" s="377" t="s">
        <v>1955</v>
      </c>
      <c r="Y113" s="377" t="s">
        <v>1955</v>
      </c>
      <c r="Z113" s="377" t="s">
        <v>1955</v>
      </c>
      <c r="AA113" s="377" t="s">
        <v>1955</v>
      </c>
      <c r="AB113" s="377" t="s">
        <v>1955</v>
      </c>
      <c r="AC113" s="377" t="s">
        <v>1960</v>
      </c>
      <c r="AD113" s="377" t="s">
        <v>1955</v>
      </c>
      <c r="AE113" s="377" t="s">
        <v>1955</v>
      </c>
      <c r="AF113" s="377" t="s">
        <v>1955</v>
      </c>
      <c r="AG113" s="377" t="s">
        <v>2315</v>
      </c>
      <c r="AH113" s="377" t="s">
        <v>2315</v>
      </c>
      <c r="AI113" s="377" t="s">
        <v>1955</v>
      </c>
      <c r="AJ113" s="377" t="s">
        <v>1955</v>
      </c>
      <c r="AK113" s="377" t="s">
        <v>2391</v>
      </c>
      <c r="AL113" s="377" t="s">
        <v>2277</v>
      </c>
      <c r="AM113" s="377" t="s">
        <v>1955</v>
      </c>
      <c r="AN113" s="377" t="s">
        <v>1955</v>
      </c>
      <c r="AO113" s="381" t="s">
        <v>2383</v>
      </c>
      <c r="AP113" s="377" t="s">
        <v>2277</v>
      </c>
      <c r="AQ113" s="331" t="s">
        <v>2283</v>
      </c>
      <c r="AR113" s="384" t="s">
        <v>2446</v>
      </c>
    </row>
    <row r="114" spans="2:44" ht="150" customHeight="1" x14ac:dyDescent="0.25">
      <c r="B114" s="186" t="str">
        <f>+'4 - Valor del Riesgo Inherente'!B124</f>
        <v>APOYO JURÍDICO</v>
      </c>
      <c r="C114" s="89" t="str">
        <f>+'4 - Valor del Riesgo Inherente'!C124</f>
        <v>OFICINA JURÍDICA</v>
      </c>
      <c r="D114" s="18" t="str">
        <f>+'4 - Valor del Riesgo Inherente'!D124</f>
        <v>R 47</v>
      </c>
      <c r="E114" s="186" t="str">
        <f>+'4 - Valor del Riesgo Inherente'!E124</f>
        <v>Emitir conceptos sobre el mismo tema con distinta interpretación</v>
      </c>
      <c r="F114" s="186" t="str">
        <f>+'4 - Valor del Riesgo Inherente'!F124</f>
        <v>Pérdida Reputacional</v>
      </c>
      <c r="G114" s="212" t="str">
        <f>+'4 - Valor del Riesgo Inherente'!G124</f>
        <v>Posibilidad de pérdida reputacional en la imagen institucional interna y externa por falta de razonabilidad y búsqueda de unificación de criterios o línea de interpretación para la toma de decisiones</v>
      </c>
      <c r="H114" s="188" t="s">
        <v>1396</v>
      </c>
      <c r="I114" s="196" t="s">
        <v>911</v>
      </c>
      <c r="J114" s="220" t="s">
        <v>1067</v>
      </c>
      <c r="K114" s="197" t="s">
        <v>178</v>
      </c>
      <c r="L114" s="89" t="str">
        <f t="shared" si="20"/>
        <v>Impacto</v>
      </c>
      <c r="M114" s="197" t="s">
        <v>181</v>
      </c>
      <c r="N114" s="89" t="str">
        <f t="shared" si="21"/>
        <v>25%</v>
      </c>
      <c r="O114" s="197" t="s">
        <v>848</v>
      </c>
      <c r="P114" s="197" t="s">
        <v>1100</v>
      </c>
      <c r="Q114" s="197" t="s">
        <v>805</v>
      </c>
      <c r="R114" s="187"/>
      <c r="S114" s="172" t="str">
        <f t="shared" si="10"/>
        <v/>
      </c>
      <c r="T114" s="187"/>
      <c r="U114" s="172" t="str">
        <f t="shared" si="11"/>
        <v/>
      </c>
      <c r="V114" s="172" t="str">
        <f t="shared" si="12"/>
        <v/>
      </c>
      <c r="W114" s="172" t="e">
        <f t="shared" si="13"/>
        <v>#N/A</v>
      </c>
      <c r="X114" s="377" t="s">
        <v>1955</v>
      </c>
      <c r="Y114" s="377" t="s">
        <v>1955</v>
      </c>
      <c r="Z114" s="377" t="s">
        <v>1955</v>
      </c>
      <c r="AA114" s="377" t="s">
        <v>1955</v>
      </c>
      <c r="AB114" s="377" t="s">
        <v>1955</v>
      </c>
      <c r="AC114" s="377" t="s">
        <v>1960</v>
      </c>
      <c r="AD114" s="377" t="s">
        <v>1955</v>
      </c>
      <c r="AE114" s="377" t="s">
        <v>1955</v>
      </c>
      <c r="AF114" s="377" t="s">
        <v>2315</v>
      </c>
      <c r="AG114" s="377" t="s">
        <v>2315</v>
      </c>
      <c r="AH114" s="377" t="s">
        <v>1955</v>
      </c>
      <c r="AI114" s="377" t="s">
        <v>1955</v>
      </c>
      <c r="AJ114" s="377" t="s">
        <v>1960</v>
      </c>
      <c r="AK114" s="377" t="s">
        <v>2391</v>
      </c>
      <c r="AL114" s="377" t="s">
        <v>2277</v>
      </c>
      <c r="AM114" s="377" t="s">
        <v>1960</v>
      </c>
      <c r="AN114" s="377" t="s">
        <v>1960</v>
      </c>
      <c r="AO114" s="381" t="s">
        <v>2456</v>
      </c>
      <c r="AP114" s="377" t="s">
        <v>2416</v>
      </c>
      <c r="AQ114" s="331" t="s">
        <v>2283</v>
      </c>
      <c r="AR114" s="384" t="s">
        <v>2443</v>
      </c>
    </row>
    <row r="115" spans="2:44" ht="150" customHeight="1" x14ac:dyDescent="0.25">
      <c r="B115" s="186" t="str">
        <f>+'4 - Valor del Riesgo Inherente'!B125</f>
        <v>APOYO JURÍDICO</v>
      </c>
      <c r="C115" s="89" t="str">
        <f>+'4 - Valor del Riesgo Inherente'!C125</f>
        <v>OFICINA JURÍDICA</v>
      </c>
      <c r="D115" s="18" t="str">
        <f>+'4 - Valor del Riesgo Inherente'!D125</f>
        <v>R 48</v>
      </c>
      <c r="E115" s="186" t="str">
        <f>+'4 - Valor del Riesgo Inherente'!E125</f>
        <v>Vencimiento de términos</v>
      </c>
      <c r="F115" s="186" t="str">
        <f>+'4 - Valor del Riesgo Inherente'!F125</f>
        <v>Afectación Económica o presupuestal</v>
      </c>
      <c r="G115" s="212" t="str">
        <f>+'4 - Valor del Riesgo Inherente'!G125</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H115" s="188" t="s">
        <v>1397</v>
      </c>
      <c r="I115" s="196" t="s">
        <v>911</v>
      </c>
      <c r="J115" s="220" t="s">
        <v>1825</v>
      </c>
      <c r="K115" s="197" t="s">
        <v>176</v>
      </c>
      <c r="L115" s="89" t="str">
        <f t="shared" si="20"/>
        <v>Probabilidad</v>
      </c>
      <c r="M115" s="197" t="s">
        <v>181</v>
      </c>
      <c r="N115" s="89" t="str">
        <f t="shared" si="21"/>
        <v>40%</v>
      </c>
      <c r="O115" s="197" t="s">
        <v>848</v>
      </c>
      <c r="P115" s="197" t="s">
        <v>1100</v>
      </c>
      <c r="Q115" s="197" t="s">
        <v>805</v>
      </c>
      <c r="R115" s="187">
        <f>+IFERROR(IF(L115="Probabilidad",('4 - Valor del Riesgo Inherente'!J125-(+'4 - Valor del Riesgo Inherente'!J125*N115)),IF(L115="Impacto",'4 - Valor del Riesgo Inherente'!J125,"")),"")</f>
        <v>0.48</v>
      </c>
      <c r="S115" s="172" t="str">
        <f t="shared" si="10"/>
        <v>Media</v>
      </c>
      <c r="T115" s="187">
        <f>+IFERROR(IF(L115="Impacto",('4 - Valor del Riesgo Inherente'!M125-(+'4 - Valor del Riesgo Inherente'!M125*N115)),IF(L115="Probabilidad",'4 - Valor del Riesgo Inherente'!M125,"")),"")</f>
        <v>1</v>
      </c>
      <c r="U115" s="172" t="str">
        <f t="shared" si="11"/>
        <v>Catastrófico</v>
      </c>
      <c r="V115" s="172" t="str">
        <f t="shared" si="12"/>
        <v>Extremo</v>
      </c>
      <c r="W115" s="172" t="str">
        <f t="shared" si="13"/>
        <v>Reducir</v>
      </c>
      <c r="X115" s="377" t="s">
        <v>1955</v>
      </c>
      <c r="Y115" s="377" t="s">
        <v>1955</v>
      </c>
      <c r="Z115" s="377" t="s">
        <v>1955</v>
      </c>
      <c r="AA115" s="377" t="s">
        <v>1955</v>
      </c>
      <c r="AB115" s="377" t="s">
        <v>1955</v>
      </c>
      <c r="AC115" s="377" t="s">
        <v>1960</v>
      </c>
      <c r="AD115" s="377" t="s">
        <v>1955</v>
      </c>
      <c r="AE115" s="377" t="s">
        <v>1955</v>
      </c>
      <c r="AF115" s="377" t="s">
        <v>1955</v>
      </c>
      <c r="AG115" s="377" t="s">
        <v>2315</v>
      </c>
      <c r="AH115" s="377" t="s">
        <v>2315</v>
      </c>
      <c r="AI115" s="377" t="s">
        <v>1955</v>
      </c>
      <c r="AJ115" s="377" t="s">
        <v>1955</v>
      </c>
      <c r="AK115" s="377" t="s">
        <v>2391</v>
      </c>
      <c r="AL115" s="377" t="s">
        <v>2277</v>
      </c>
      <c r="AM115" s="377" t="s">
        <v>1955</v>
      </c>
      <c r="AN115" s="377" t="s">
        <v>1955</v>
      </c>
      <c r="AO115" s="381" t="s">
        <v>2383</v>
      </c>
      <c r="AP115" s="377" t="s">
        <v>2277</v>
      </c>
      <c r="AQ115" s="331" t="s">
        <v>2283</v>
      </c>
      <c r="AR115" s="384" t="s">
        <v>2445</v>
      </c>
    </row>
    <row r="116" spans="2:44" ht="150" customHeight="1" x14ac:dyDescent="0.25">
      <c r="B116" s="186" t="str">
        <f>+'4 - Valor del Riesgo Inherente'!B126</f>
        <v>APOYO JURÍDICO</v>
      </c>
      <c r="C116" s="89" t="str">
        <f>+'4 - Valor del Riesgo Inherente'!C126</f>
        <v>OFICINA JURÍDICA</v>
      </c>
      <c r="D116" s="18" t="str">
        <f>+'4 - Valor del Riesgo Inherente'!D126</f>
        <v>R 48</v>
      </c>
      <c r="E116" s="186" t="str">
        <f>+'4 - Valor del Riesgo Inherente'!E126</f>
        <v>Vencimiento de términos</v>
      </c>
      <c r="F116" s="186" t="str">
        <f>+'4 - Valor del Riesgo Inherente'!F126</f>
        <v>Afectación Económica o presupuestal</v>
      </c>
      <c r="G116" s="212" t="str">
        <f>+'4 - Valor del Riesgo Inherente'!G126</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H116" s="188" t="s">
        <v>1398</v>
      </c>
      <c r="I116" s="196" t="s">
        <v>911</v>
      </c>
      <c r="J116" s="220" t="s">
        <v>1068</v>
      </c>
      <c r="K116" s="197" t="s">
        <v>176</v>
      </c>
      <c r="L116" s="89" t="str">
        <f t="shared" si="20"/>
        <v>Probabilidad</v>
      </c>
      <c r="M116" s="197" t="s">
        <v>181</v>
      </c>
      <c r="N116" s="89" t="str">
        <f t="shared" si="21"/>
        <v>40%</v>
      </c>
      <c r="O116" s="197" t="s">
        <v>848</v>
      </c>
      <c r="P116" s="197" t="s">
        <v>1100</v>
      </c>
      <c r="Q116" s="197" t="s">
        <v>805</v>
      </c>
      <c r="R116" s="187">
        <f>IFERROR(IF(AND(L115="Probabilidad",L116="Probabilidad"),(R115-(+R115*N116)),IF(L116="Probabilidad",('4 - Valor del Riesgo Inherente'!J125-(+'4 - Valor del Riesgo Inherente'!J125*N116)),IF(L116="Impacto",R115,""))),"")</f>
        <v>0.28799999999999998</v>
      </c>
      <c r="S116" s="172" t="str">
        <f t="shared" si="10"/>
        <v>Baja</v>
      </c>
      <c r="T116" s="187">
        <f>IFERROR(IF(AND(L115="Impacto",L116="Impacto"),(T115-(+T115*N116)),IF(L116="Impacto",('4 - Valor del Riesgo Inherente'!M125-(+'4 - Valor del Riesgo Inherente'!M125*N116)),IF(L116="Probabilidad",T115,""))),"")</f>
        <v>1</v>
      </c>
      <c r="U116" s="172" t="str">
        <f t="shared" si="11"/>
        <v>Catastrófico</v>
      </c>
      <c r="V116" s="172" t="str">
        <f t="shared" si="12"/>
        <v>Extremo</v>
      </c>
      <c r="W116" s="172" t="str">
        <f t="shared" si="13"/>
        <v>Reducir</v>
      </c>
      <c r="X116" s="377" t="s">
        <v>1955</v>
      </c>
      <c r="Y116" s="377" t="s">
        <v>1955</v>
      </c>
      <c r="Z116" s="377" t="s">
        <v>1955</v>
      </c>
      <c r="AA116" s="377" t="s">
        <v>1955</v>
      </c>
      <c r="AB116" s="377" t="s">
        <v>1955</v>
      </c>
      <c r="AC116" s="377" t="s">
        <v>1960</v>
      </c>
      <c r="AD116" s="377" t="s">
        <v>1955</v>
      </c>
      <c r="AE116" s="377" t="s">
        <v>1955</v>
      </c>
      <c r="AF116" s="377" t="s">
        <v>1955</v>
      </c>
      <c r="AG116" s="377" t="s">
        <v>2315</v>
      </c>
      <c r="AH116" s="377" t="s">
        <v>2315</v>
      </c>
      <c r="AI116" s="377" t="s">
        <v>1955</v>
      </c>
      <c r="AJ116" s="377" t="s">
        <v>1960</v>
      </c>
      <c r="AK116" s="377" t="s">
        <v>2391</v>
      </c>
      <c r="AL116" s="377" t="s">
        <v>2277</v>
      </c>
      <c r="AM116" s="377" t="s">
        <v>1960</v>
      </c>
      <c r="AN116" s="377" t="s">
        <v>1960</v>
      </c>
      <c r="AO116" s="381" t="s">
        <v>2455</v>
      </c>
      <c r="AP116" s="377" t="s">
        <v>2277</v>
      </c>
      <c r="AQ116" s="331" t="s">
        <v>2283</v>
      </c>
      <c r="AR116" s="384" t="s">
        <v>2445</v>
      </c>
    </row>
    <row r="117" spans="2:44" ht="150" customHeight="1" x14ac:dyDescent="0.25">
      <c r="B117" s="186" t="str">
        <f>+'4 - Valor del Riesgo Inherente'!B127</f>
        <v>APOYO JURÍDICO</v>
      </c>
      <c r="C117" s="89" t="str">
        <f>+'4 - Valor del Riesgo Inherente'!C127</f>
        <v>OFICINA JURÍDICA</v>
      </c>
      <c r="D117" s="18" t="str">
        <f>+'4 - Valor del Riesgo Inherente'!D127</f>
        <v>R 48</v>
      </c>
      <c r="E117" s="186" t="str">
        <f>+'4 - Valor del Riesgo Inherente'!E127</f>
        <v>Vencimiento de términos</v>
      </c>
      <c r="F117" s="186" t="str">
        <f>+'4 - Valor del Riesgo Inherente'!F127</f>
        <v>Afectación Económica o presupuestal</v>
      </c>
      <c r="G117" s="212" t="str">
        <f>+'4 - Valor del Riesgo Inherente'!G127</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H117" s="188" t="s">
        <v>1399</v>
      </c>
      <c r="I117" s="196" t="s">
        <v>911</v>
      </c>
      <c r="J117" s="220" t="s">
        <v>1826</v>
      </c>
      <c r="K117" s="197" t="s">
        <v>178</v>
      </c>
      <c r="L117" s="89" t="str">
        <f t="shared" si="20"/>
        <v>Impacto</v>
      </c>
      <c r="M117" s="197" t="s">
        <v>181</v>
      </c>
      <c r="N117" s="89" t="str">
        <f t="shared" si="21"/>
        <v>25%</v>
      </c>
      <c r="O117" s="197" t="s">
        <v>848</v>
      </c>
      <c r="P117" s="197" t="s">
        <v>1100</v>
      </c>
      <c r="Q117" s="197" t="s">
        <v>805</v>
      </c>
      <c r="R117" s="187"/>
      <c r="S117" s="172" t="str">
        <f t="shared" si="10"/>
        <v/>
      </c>
      <c r="T117" s="187"/>
      <c r="U117" s="172" t="str">
        <f t="shared" si="11"/>
        <v/>
      </c>
      <c r="V117" s="172" t="str">
        <f t="shared" si="12"/>
        <v/>
      </c>
      <c r="W117" s="172" t="e">
        <f t="shared" si="13"/>
        <v>#N/A</v>
      </c>
      <c r="X117" s="377" t="s">
        <v>1955</v>
      </c>
      <c r="Y117" s="377" t="s">
        <v>1955</v>
      </c>
      <c r="Z117" s="377" t="s">
        <v>1955</v>
      </c>
      <c r="AA117" s="377" t="s">
        <v>1955</v>
      </c>
      <c r="AB117" s="377" t="s">
        <v>1955</v>
      </c>
      <c r="AC117" s="377" t="s">
        <v>1960</v>
      </c>
      <c r="AD117" s="377" t="s">
        <v>1955</v>
      </c>
      <c r="AE117" s="377" t="s">
        <v>1955</v>
      </c>
      <c r="AF117" s="377" t="s">
        <v>2315</v>
      </c>
      <c r="AG117" s="377" t="s">
        <v>2315</v>
      </c>
      <c r="AH117" s="377" t="s">
        <v>1955</v>
      </c>
      <c r="AI117" s="377" t="s">
        <v>1955</v>
      </c>
      <c r="AJ117" s="377" t="s">
        <v>1960</v>
      </c>
      <c r="AK117" s="377" t="s">
        <v>2391</v>
      </c>
      <c r="AL117" s="377" t="s">
        <v>2277</v>
      </c>
      <c r="AM117" s="377" t="s">
        <v>1960</v>
      </c>
      <c r="AN117" s="377" t="s">
        <v>1960</v>
      </c>
      <c r="AO117" s="381" t="s">
        <v>2456</v>
      </c>
      <c r="AP117" s="377" t="s">
        <v>2416</v>
      </c>
      <c r="AQ117" s="331" t="s">
        <v>2283</v>
      </c>
      <c r="AR117" s="384" t="s">
        <v>2443</v>
      </c>
    </row>
    <row r="118" spans="2:44" ht="150" customHeight="1" x14ac:dyDescent="0.25">
      <c r="B118" s="186" t="str">
        <f>+'4 - Valor del Riesgo Inherente'!B128</f>
        <v>APOYO JURÍDICO</v>
      </c>
      <c r="C118" s="89" t="str">
        <f>+'4 - Valor del Riesgo Inherente'!C128</f>
        <v>OFICINA JURÍDICA</v>
      </c>
      <c r="D118" s="18" t="str">
        <f>+'4 - Valor del Riesgo Inherente'!D128</f>
        <v>R 49</v>
      </c>
      <c r="E118" s="186" t="str">
        <f>+'4 - Valor del Riesgo Inherente'!E128</f>
        <v>Emisión de viabilidades positivas contrarias a la normatividad</v>
      </c>
      <c r="F118" s="186" t="str">
        <f>+'4 - Valor del Riesgo Inherente'!F128</f>
        <v>Pérdida Reputacional</v>
      </c>
      <c r="G118" s="212" t="str">
        <f>+'4 - Valor del Riesgo Inherente'!G128</f>
        <v>Posibilidad de pérdida reputacional en la imagen de entidad por interpretaciones variadas a la normatividad y vacíos jurídicos que podrían generar la toma de decisiones erróneas</v>
      </c>
      <c r="H118" s="188" t="s">
        <v>1400</v>
      </c>
      <c r="I118" s="196" t="s">
        <v>911</v>
      </c>
      <c r="J118" s="220" t="s">
        <v>1827</v>
      </c>
      <c r="K118" s="197" t="s">
        <v>176</v>
      </c>
      <c r="L118" s="89" t="str">
        <f t="shared" si="20"/>
        <v>Probabilidad</v>
      </c>
      <c r="M118" s="197" t="s">
        <v>181</v>
      </c>
      <c r="N118" s="89" t="str">
        <f t="shared" si="21"/>
        <v>40%</v>
      </c>
      <c r="O118" s="197" t="s">
        <v>848</v>
      </c>
      <c r="P118" s="197" t="s">
        <v>1100</v>
      </c>
      <c r="Q118" s="197" t="s">
        <v>805</v>
      </c>
      <c r="R118" s="187">
        <f>+IFERROR(IF(L118="Probabilidad",('4 - Valor del Riesgo Inherente'!J128-(+'4 - Valor del Riesgo Inherente'!J128*N118)),IF(L118="Impacto",'4 - Valor del Riesgo Inherente'!J128,"")),"")</f>
        <v>0.36</v>
      </c>
      <c r="S118" s="172" t="str">
        <f t="shared" si="10"/>
        <v>Baja</v>
      </c>
      <c r="T118" s="187">
        <f>+IFERROR(IF(L118="Impacto",('4 - Valor del Riesgo Inherente'!M128-(+'4 - Valor del Riesgo Inherente'!M128*N118)),IF(L118="Probabilidad",'4 - Valor del Riesgo Inherente'!M128,"")),"")</f>
        <v>1</v>
      </c>
      <c r="U118" s="172" t="str">
        <f t="shared" si="11"/>
        <v>Catastrófico</v>
      </c>
      <c r="V118" s="172" t="str">
        <f t="shared" si="12"/>
        <v>Extremo</v>
      </c>
      <c r="W118" s="172" t="str">
        <f t="shared" si="13"/>
        <v>Reducir</v>
      </c>
      <c r="X118" s="377" t="s">
        <v>1955</v>
      </c>
      <c r="Y118" s="377" t="s">
        <v>1955</v>
      </c>
      <c r="Z118" s="377" t="s">
        <v>1955</v>
      </c>
      <c r="AA118" s="377" t="s">
        <v>1955</v>
      </c>
      <c r="AB118" s="377" t="s">
        <v>1955</v>
      </c>
      <c r="AC118" s="377" t="s">
        <v>1960</v>
      </c>
      <c r="AD118" s="377" t="s">
        <v>1955</v>
      </c>
      <c r="AE118" s="377" t="s">
        <v>1955</v>
      </c>
      <c r="AF118" s="377" t="s">
        <v>1955</v>
      </c>
      <c r="AG118" s="377" t="s">
        <v>2315</v>
      </c>
      <c r="AH118" s="377" t="s">
        <v>2315</v>
      </c>
      <c r="AI118" s="377" t="s">
        <v>1955</v>
      </c>
      <c r="AJ118" s="377" t="s">
        <v>1955</v>
      </c>
      <c r="AK118" s="377" t="s">
        <v>2391</v>
      </c>
      <c r="AL118" s="377" t="s">
        <v>2277</v>
      </c>
      <c r="AM118" s="377" t="s">
        <v>1955</v>
      </c>
      <c r="AN118" s="377" t="s">
        <v>1955</v>
      </c>
      <c r="AO118" s="381" t="s">
        <v>2383</v>
      </c>
      <c r="AP118" s="377" t="s">
        <v>2277</v>
      </c>
      <c r="AQ118" s="331" t="s">
        <v>2283</v>
      </c>
      <c r="AR118" s="384" t="s">
        <v>2445</v>
      </c>
    </row>
    <row r="119" spans="2:44" ht="150" customHeight="1" x14ac:dyDescent="0.25">
      <c r="B119" s="186" t="str">
        <f>+'4 - Valor del Riesgo Inherente'!B129</f>
        <v>APOYO JURÍDICO</v>
      </c>
      <c r="C119" s="89" t="str">
        <f>+'4 - Valor del Riesgo Inherente'!C129</f>
        <v>OFICINA JURÍDICA</v>
      </c>
      <c r="D119" s="18" t="str">
        <f>+'4 - Valor del Riesgo Inherente'!D129</f>
        <v>R 49</v>
      </c>
      <c r="E119" s="186" t="str">
        <f>+'4 - Valor del Riesgo Inherente'!E129</f>
        <v>Emisión de viabilidades positivas contrarias a la normatividad</v>
      </c>
      <c r="F119" s="186" t="str">
        <f>+'4 - Valor del Riesgo Inherente'!F129</f>
        <v>Pérdida Reputacional</v>
      </c>
      <c r="G119" s="212" t="str">
        <f>+'4 - Valor del Riesgo Inherente'!G129</f>
        <v>Posibilidad de pérdida reputacional en la imagen de entidad por interpretaciones variadas a la normatividad y vacíos jurídicos que podrían generar la toma de decisiones erróneas</v>
      </c>
      <c r="H119" s="188" t="s">
        <v>1401</v>
      </c>
      <c r="I119" s="196" t="s">
        <v>911</v>
      </c>
      <c r="J119" s="220" t="s">
        <v>1069</v>
      </c>
      <c r="K119" s="197" t="s">
        <v>178</v>
      </c>
      <c r="L119" s="89" t="str">
        <f t="shared" si="20"/>
        <v>Impacto</v>
      </c>
      <c r="M119" s="197" t="s">
        <v>181</v>
      </c>
      <c r="N119" s="89" t="str">
        <f t="shared" si="21"/>
        <v>25%</v>
      </c>
      <c r="O119" s="197" t="s">
        <v>848</v>
      </c>
      <c r="P119" s="197" t="s">
        <v>1100</v>
      </c>
      <c r="Q119" s="197" t="s">
        <v>804</v>
      </c>
      <c r="R119" s="187"/>
      <c r="S119" s="172" t="str">
        <f t="shared" si="10"/>
        <v/>
      </c>
      <c r="T119" s="187"/>
      <c r="U119" s="172" t="str">
        <f t="shared" si="11"/>
        <v/>
      </c>
      <c r="V119" s="172" t="str">
        <f t="shared" si="12"/>
        <v/>
      </c>
      <c r="W119" s="172" t="e">
        <f t="shared" si="13"/>
        <v>#N/A</v>
      </c>
      <c r="X119" s="377" t="s">
        <v>1955</v>
      </c>
      <c r="Y119" s="377" t="s">
        <v>1955</v>
      </c>
      <c r="Z119" s="377" t="s">
        <v>1955</v>
      </c>
      <c r="AA119" s="377" t="s">
        <v>1955</v>
      </c>
      <c r="AB119" s="377" t="s">
        <v>1955</v>
      </c>
      <c r="AC119" s="377" t="s">
        <v>1960</v>
      </c>
      <c r="AD119" s="377" t="s">
        <v>1955</v>
      </c>
      <c r="AE119" s="377" t="s">
        <v>1955</v>
      </c>
      <c r="AF119" s="377" t="s">
        <v>2315</v>
      </c>
      <c r="AG119" s="377" t="s">
        <v>2315</v>
      </c>
      <c r="AH119" s="377" t="s">
        <v>1955</v>
      </c>
      <c r="AI119" s="377" t="s">
        <v>1955</v>
      </c>
      <c r="AJ119" s="377" t="s">
        <v>1955</v>
      </c>
      <c r="AK119" s="377" t="s">
        <v>2391</v>
      </c>
      <c r="AL119" s="377" t="s">
        <v>2277</v>
      </c>
      <c r="AM119" s="377" t="s">
        <v>1955</v>
      </c>
      <c r="AN119" s="377" t="s">
        <v>1955</v>
      </c>
      <c r="AO119" s="381" t="s">
        <v>2458</v>
      </c>
      <c r="AP119" s="377" t="s">
        <v>2416</v>
      </c>
      <c r="AQ119" s="331" t="s">
        <v>2283</v>
      </c>
      <c r="AR119" s="384" t="s">
        <v>2443</v>
      </c>
    </row>
    <row r="120" spans="2:44" ht="150" customHeight="1" x14ac:dyDescent="0.25">
      <c r="B120" s="186" t="str">
        <f>+'4 - Valor del Riesgo Inherente'!B130</f>
        <v>ADQUISICIÓN DE BIENES Y SERVICIOS</v>
      </c>
      <c r="C120" s="89" t="str">
        <f>+'4 - Valor del Riesgo Inherente'!C130</f>
        <v>GRUPO CONTRATOS</v>
      </c>
      <c r="D120" s="18" t="str">
        <f>+'4 - Valor del Riesgo Inherente'!D130</f>
        <v>R 50</v>
      </c>
      <c r="E120" s="186" t="str">
        <f>+'4 - Valor del Riesgo Inherente'!E130</f>
        <v>Liquidación de contratos y/o convenios fuera del plazo previsto.</v>
      </c>
      <c r="F120" s="186" t="str">
        <f>+'4 - Valor del Riesgo Inherente'!F130</f>
        <v>Pérdida Reputacional</v>
      </c>
      <c r="G120" s="212" t="str">
        <f>+'4 - Valor del Riesgo Inherente'!G130</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H120" s="188" t="s">
        <v>1402</v>
      </c>
      <c r="I120" s="220" t="s">
        <v>1070</v>
      </c>
      <c r="J120" s="220" t="s">
        <v>1828</v>
      </c>
      <c r="K120" s="197" t="s">
        <v>176</v>
      </c>
      <c r="L120" s="89" t="str">
        <f t="shared" ref="L120:L128" si="22">IF(OR(K120="Correctivo",K120="Detectivo"),"Impacto",IF(K120="Preventivo","Probabilidad",""))</f>
        <v>Probabilidad</v>
      </c>
      <c r="M120" s="197" t="s">
        <v>181</v>
      </c>
      <c r="N120" s="89" t="str">
        <f t="shared" ref="N120:N128" si="23">IF(AND(K120="Preventivo",M120="Automático"),"50%",IF(AND(K120="Preventivo",M120="Manual"),"40%",IF(AND(K120="Detectivo",M120="Automático"),"40%",IF(AND(K120="Detectivo",M120="Manual"),"30%",IF(AND(K120="Correctivo",M120="Automático"),"35%",IF(AND(K120="Correctivo",M120="Manual"),"25%",""))))))</f>
        <v>40%</v>
      </c>
      <c r="O120" s="197" t="s">
        <v>188</v>
      </c>
      <c r="P120" s="197" t="s">
        <v>190</v>
      </c>
      <c r="Q120" s="197" t="s">
        <v>804</v>
      </c>
      <c r="R120" s="187">
        <f>+IFERROR(IF(L120="Probabilidad",('4 - Valor del Riesgo Inherente'!J130-(+'4 - Valor del Riesgo Inherente'!J130*N120)),IF(L120="Impacto",'4 - Valor del Riesgo Inherente'!J130,"")),"")</f>
        <v>0.36</v>
      </c>
      <c r="S120" s="172" t="str">
        <f t="shared" si="10"/>
        <v>Baja</v>
      </c>
      <c r="T120" s="187">
        <f>+IFERROR(IF(L120="Impacto",('4 - Valor del Riesgo Inherente'!M130-(+'4 - Valor del Riesgo Inherente'!M130*N120)),IF(L120="Probabilidad",'4 - Valor del Riesgo Inherente'!M130,"")),"")</f>
        <v>0.6</v>
      </c>
      <c r="U120" s="172" t="str">
        <f t="shared" si="11"/>
        <v>Moderado</v>
      </c>
      <c r="V120" s="172" t="str">
        <f t="shared" si="12"/>
        <v>Moderado</v>
      </c>
      <c r="W120" s="172" t="str">
        <f t="shared" si="13"/>
        <v>Reducir</v>
      </c>
      <c r="X120" s="377" t="s">
        <v>1955</v>
      </c>
      <c r="Y120" s="377" t="s">
        <v>1955</v>
      </c>
      <c r="Z120" s="377" t="s">
        <v>1955</v>
      </c>
      <c r="AA120" s="377" t="s">
        <v>1955</v>
      </c>
      <c r="AB120" s="377" t="s">
        <v>1955</v>
      </c>
      <c r="AC120" s="377" t="s">
        <v>1955</v>
      </c>
      <c r="AD120" s="377" t="s">
        <v>1955</v>
      </c>
      <c r="AE120" s="377" t="s">
        <v>1955</v>
      </c>
      <c r="AF120" s="377" t="s">
        <v>1955</v>
      </c>
      <c r="AG120" s="377" t="s">
        <v>1960</v>
      </c>
      <c r="AH120" s="377" t="s">
        <v>1960</v>
      </c>
      <c r="AI120" s="377" t="s">
        <v>1955</v>
      </c>
      <c r="AJ120" s="377" t="s">
        <v>1955</v>
      </c>
      <c r="AK120" s="377" t="s">
        <v>2392</v>
      </c>
      <c r="AL120" s="377" t="s">
        <v>2277</v>
      </c>
      <c r="AM120" s="377" t="s">
        <v>1955</v>
      </c>
      <c r="AN120" s="377" t="s">
        <v>1955</v>
      </c>
      <c r="AO120" s="381" t="s">
        <v>2328</v>
      </c>
      <c r="AP120" s="377" t="s">
        <v>2277</v>
      </c>
      <c r="AQ120" s="331" t="s">
        <v>2284</v>
      </c>
      <c r="AR120" s="383"/>
    </row>
    <row r="121" spans="2:44" ht="150" customHeight="1" x14ac:dyDescent="0.25">
      <c r="B121" s="186" t="str">
        <f>+'4 - Valor del Riesgo Inherente'!B131</f>
        <v>ADQUISICIÓN DE BIENES Y SERVICIOS</v>
      </c>
      <c r="C121" s="89" t="str">
        <f>+'4 - Valor del Riesgo Inherente'!C131</f>
        <v>GRUPO CONTRATOS</v>
      </c>
      <c r="D121" s="18" t="str">
        <f>+'4 - Valor del Riesgo Inherente'!D131</f>
        <v>R 50</v>
      </c>
      <c r="E121" s="186" t="str">
        <f>+'4 - Valor del Riesgo Inherente'!E131</f>
        <v>Liquidación de contratos y/o convenios fuera del plazo previsto.</v>
      </c>
      <c r="F121" s="186" t="str">
        <f>+'4 - Valor del Riesgo Inherente'!F131</f>
        <v>Pérdida Reputacional</v>
      </c>
      <c r="G121" s="212" t="str">
        <f>+'4 - Valor del Riesgo Inherente'!G131</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H121" s="188" t="s">
        <v>1403</v>
      </c>
      <c r="I121" s="220" t="s">
        <v>1070</v>
      </c>
      <c r="J121" s="220" t="s">
        <v>1071</v>
      </c>
      <c r="K121" s="197" t="s">
        <v>177</v>
      </c>
      <c r="L121" s="89" t="str">
        <f t="shared" si="22"/>
        <v>Impacto</v>
      </c>
      <c r="M121" s="197" t="s">
        <v>181</v>
      </c>
      <c r="N121" s="89" t="str">
        <f t="shared" si="23"/>
        <v>30%</v>
      </c>
      <c r="O121" s="197" t="s">
        <v>188</v>
      </c>
      <c r="P121" s="197" t="s">
        <v>190</v>
      </c>
      <c r="Q121" s="197" t="s">
        <v>192</v>
      </c>
      <c r="R121" s="187">
        <f>IFERROR(IF(AND(L120="Probabilidad",L121="Probabilidad"),(R120-(+R120*N121)),IF(L121="Probabilidad",('4 - Valor del Riesgo Inherente'!J130-(+'4 - Valor del Riesgo Inherente'!J130*N121)),IF(L121="Impacto",R120,""))),"")</f>
        <v>0.36</v>
      </c>
      <c r="S121" s="172" t="str">
        <f t="shared" si="10"/>
        <v>Baja</v>
      </c>
      <c r="T121" s="187">
        <f>IFERROR(IF(AND(L120="Impacto",L121="Impacto"),(T120-(+T120*N121)),IF(L121="Impacto",('4 - Valor del Riesgo Inherente'!M130-(+'4 - Valor del Riesgo Inherente'!M130*N121)),IF(L121="Probabilidad",T120,""))),"")</f>
        <v>0.42</v>
      </c>
      <c r="U121" s="172" t="str">
        <f t="shared" si="11"/>
        <v>Moderado</v>
      </c>
      <c r="V121" s="172" t="str">
        <f t="shared" si="12"/>
        <v>Moderado</v>
      </c>
      <c r="W121" s="172" t="str">
        <f t="shared" si="13"/>
        <v>Reducir</v>
      </c>
      <c r="X121" s="377" t="s">
        <v>1955</v>
      </c>
      <c r="Y121" s="377" t="s">
        <v>1955</v>
      </c>
      <c r="Z121" s="377" t="s">
        <v>1955</v>
      </c>
      <c r="AA121" s="377" t="s">
        <v>1955</v>
      </c>
      <c r="AB121" s="377" t="s">
        <v>1955</v>
      </c>
      <c r="AC121" s="377" t="s">
        <v>1955</v>
      </c>
      <c r="AD121" s="377" t="s">
        <v>1955</v>
      </c>
      <c r="AE121" s="377" t="s">
        <v>1955</v>
      </c>
      <c r="AF121" s="377" t="s">
        <v>1960</v>
      </c>
      <c r="AG121" s="377" t="s">
        <v>1955</v>
      </c>
      <c r="AH121" s="377" t="s">
        <v>1955</v>
      </c>
      <c r="AI121" s="377" t="s">
        <v>1955</v>
      </c>
      <c r="AJ121" s="377" t="s">
        <v>1955</v>
      </c>
      <c r="AK121" s="377" t="s">
        <v>2393</v>
      </c>
      <c r="AL121" s="377" t="s">
        <v>2277</v>
      </c>
      <c r="AM121" s="377" t="s">
        <v>1955</v>
      </c>
      <c r="AN121" s="377" t="s">
        <v>1955</v>
      </c>
      <c r="AO121" s="382" t="s">
        <v>2329</v>
      </c>
      <c r="AP121" s="377" t="s">
        <v>2277</v>
      </c>
      <c r="AQ121" s="331" t="s">
        <v>2284</v>
      </c>
      <c r="AR121" s="383"/>
    </row>
    <row r="122" spans="2:44" ht="150" customHeight="1" x14ac:dyDescent="0.25">
      <c r="B122" s="186" t="str">
        <f>+'4 - Valor del Riesgo Inherente'!B132</f>
        <v>ADQUISICIÓN DE BIENES Y SERVICIOS</v>
      </c>
      <c r="C122" s="89" t="str">
        <f>+'4 - Valor del Riesgo Inherente'!C132</f>
        <v>GRUPO CONTRATOS</v>
      </c>
      <c r="D122" s="18" t="str">
        <f>+'4 - Valor del Riesgo Inherente'!D132</f>
        <v>R 50</v>
      </c>
      <c r="E122" s="186" t="str">
        <f>+'4 - Valor del Riesgo Inherente'!E132</f>
        <v>Liquidación de contratos y/o convenios fuera del plazo previsto.</v>
      </c>
      <c r="F122" s="186" t="str">
        <f>+'4 - Valor del Riesgo Inherente'!F132</f>
        <v>Pérdida Reputacional</v>
      </c>
      <c r="G122" s="212" t="str">
        <f>+'4 - Valor del Riesgo Inherente'!G132</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H122" s="188" t="s">
        <v>1404</v>
      </c>
      <c r="I122" s="220" t="s">
        <v>912</v>
      </c>
      <c r="J122" s="220" t="s">
        <v>1829</v>
      </c>
      <c r="K122" s="197" t="s">
        <v>178</v>
      </c>
      <c r="L122" s="89" t="str">
        <f t="shared" si="22"/>
        <v>Impacto</v>
      </c>
      <c r="M122" s="197" t="s">
        <v>181</v>
      </c>
      <c r="N122" s="89" t="str">
        <f t="shared" si="23"/>
        <v>25%</v>
      </c>
      <c r="O122" s="197" t="s">
        <v>848</v>
      </c>
      <c r="P122" s="197" t="s">
        <v>190</v>
      </c>
      <c r="Q122" s="197" t="s">
        <v>192</v>
      </c>
      <c r="R122" s="187"/>
      <c r="S122" s="172" t="str">
        <f t="shared" si="10"/>
        <v/>
      </c>
      <c r="T122" s="187"/>
      <c r="U122" s="172" t="str">
        <f t="shared" si="11"/>
        <v/>
      </c>
      <c r="V122" s="172" t="str">
        <f t="shared" si="12"/>
        <v/>
      </c>
      <c r="W122" s="172" t="e">
        <f t="shared" si="13"/>
        <v>#N/A</v>
      </c>
      <c r="X122" s="377" t="s">
        <v>1955</v>
      </c>
      <c r="Y122" s="377" t="s">
        <v>1955</v>
      </c>
      <c r="Z122" s="377" t="s">
        <v>1955</v>
      </c>
      <c r="AA122" s="377" t="s">
        <v>1955</v>
      </c>
      <c r="AB122" s="377" t="s">
        <v>1955</v>
      </c>
      <c r="AC122" s="377" t="s">
        <v>1955</v>
      </c>
      <c r="AD122" s="377" t="s">
        <v>1955</v>
      </c>
      <c r="AE122" s="377" t="s">
        <v>1955</v>
      </c>
      <c r="AF122" s="377" t="s">
        <v>1960</v>
      </c>
      <c r="AG122" s="377" t="s">
        <v>1960</v>
      </c>
      <c r="AH122" s="377" t="s">
        <v>1955</v>
      </c>
      <c r="AI122" s="377" t="s">
        <v>1955</v>
      </c>
      <c r="AJ122" s="377" t="s">
        <v>1960</v>
      </c>
      <c r="AK122" s="378" t="s">
        <v>2342</v>
      </c>
      <c r="AL122" s="377" t="s">
        <v>2277</v>
      </c>
      <c r="AM122" s="377" t="s">
        <v>2315</v>
      </c>
      <c r="AN122" s="377" t="s">
        <v>2315</v>
      </c>
      <c r="AO122" s="381" t="s">
        <v>2341</v>
      </c>
      <c r="AP122" s="377" t="s">
        <v>2277</v>
      </c>
      <c r="AQ122" s="331" t="s">
        <v>2284</v>
      </c>
      <c r="AR122" s="383"/>
    </row>
    <row r="123" spans="2:44" ht="150" customHeight="1" x14ac:dyDescent="0.25">
      <c r="B123" s="186" t="str">
        <f>+'4 - Valor del Riesgo Inherente'!B133</f>
        <v>ADQUISICIÓN DE BIENES Y SERVICIOS</v>
      </c>
      <c r="C123" s="89" t="str">
        <f>+'4 - Valor del Riesgo Inherente'!C133</f>
        <v>GRUPO CONTRATOS</v>
      </c>
      <c r="D123" s="18" t="str">
        <f>+'4 - Valor del Riesgo Inherente'!D133</f>
        <v>R 51</v>
      </c>
      <c r="E123" s="186" t="str">
        <f>+'4 - Valor del Riesgo Inherente'!E133</f>
        <v>Configuración del contrato realidad.</v>
      </c>
      <c r="F123" s="186" t="str">
        <f>+'4 - Valor del Riesgo Inherente'!F133</f>
        <v>Afectación Económica o presupuestal</v>
      </c>
      <c r="G123" s="212" t="str">
        <f>+'4 - Valor del Riesgo Inherente'!G133</f>
        <v>Posibilidad de afectación económica por costos en liquidación de contrato y pago de prestaciones de ley debido a demandas o reclamaciones judiciales por la constitución de dependencia, subordinación y horarios de la labor por parte del supervisor del contrato</v>
      </c>
      <c r="H123" s="188" t="s">
        <v>1405</v>
      </c>
      <c r="I123" s="220" t="s">
        <v>1072</v>
      </c>
      <c r="J123" s="220" t="s">
        <v>1073</v>
      </c>
      <c r="K123" s="197" t="s">
        <v>177</v>
      </c>
      <c r="L123" s="89" t="str">
        <f t="shared" si="22"/>
        <v>Impacto</v>
      </c>
      <c r="M123" s="197" t="s">
        <v>181</v>
      </c>
      <c r="N123" s="89" t="str">
        <f t="shared" si="23"/>
        <v>30%</v>
      </c>
      <c r="O123" s="197" t="s">
        <v>188</v>
      </c>
      <c r="P123" s="197" t="s">
        <v>190</v>
      </c>
      <c r="Q123" s="197" t="s">
        <v>192</v>
      </c>
      <c r="R123" s="187">
        <f>+IFERROR(IF(L123="Probabilidad",('4 - Valor del Riesgo Inherente'!J133-(+'4 - Valor del Riesgo Inherente'!J133*N123)),IF(L123="Impacto",'4 - Valor del Riesgo Inherente'!J133,"")),"")</f>
        <v>0.4</v>
      </c>
      <c r="S123" s="172" t="str">
        <f t="shared" si="10"/>
        <v>Baja</v>
      </c>
      <c r="T123" s="187">
        <f>+IFERROR(IF(L123="Impacto",('4 - Valor del Riesgo Inherente'!M133-(+'4 - Valor del Riesgo Inherente'!M133*N123)),IF(L123="Probabilidad",'4 - Valor del Riesgo Inherente'!M133,"")),"")</f>
        <v>0.28000000000000003</v>
      </c>
      <c r="U123" s="172" t="str">
        <f t="shared" si="11"/>
        <v>Menor</v>
      </c>
      <c r="V123" s="172" t="str">
        <f t="shared" si="12"/>
        <v>Moderado</v>
      </c>
      <c r="W123" s="172" t="str">
        <f t="shared" si="13"/>
        <v>Reducir</v>
      </c>
      <c r="X123" s="377" t="s">
        <v>1955</v>
      </c>
      <c r="Y123" s="377" t="s">
        <v>1955</v>
      </c>
      <c r="Z123" s="377" t="s">
        <v>1955</v>
      </c>
      <c r="AA123" s="377" t="s">
        <v>1955</v>
      </c>
      <c r="AB123" s="377" t="s">
        <v>1955</v>
      </c>
      <c r="AC123" s="377" t="s">
        <v>1955</v>
      </c>
      <c r="AD123" s="377" t="s">
        <v>1955</v>
      </c>
      <c r="AE123" s="377" t="s">
        <v>1955</v>
      </c>
      <c r="AF123" s="377" t="s">
        <v>1960</v>
      </c>
      <c r="AG123" s="377" t="s">
        <v>1955</v>
      </c>
      <c r="AH123" s="377" t="s">
        <v>1960</v>
      </c>
      <c r="AI123" s="377" t="s">
        <v>1955</v>
      </c>
      <c r="AJ123" s="377" t="s">
        <v>1955</v>
      </c>
      <c r="AK123" s="377" t="s">
        <v>2394</v>
      </c>
      <c r="AL123" s="377" t="s">
        <v>2277</v>
      </c>
      <c r="AM123" s="377" t="s">
        <v>1955</v>
      </c>
      <c r="AN123" s="377" t="s">
        <v>1955</v>
      </c>
      <c r="AO123" s="381" t="s">
        <v>2395</v>
      </c>
      <c r="AP123" s="377" t="s">
        <v>2277</v>
      </c>
      <c r="AQ123" s="331" t="s">
        <v>2284</v>
      </c>
      <c r="AR123" s="383"/>
    </row>
    <row r="124" spans="2:44" ht="150" customHeight="1" x14ac:dyDescent="0.25">
      <c r="B124" s="186" t="str">
        <f>+'4 - Valor del Riesgo Inherente'!B134</f>
        <v>ADQUISICIÓN DE BIENES Y SERVICIOS</v>
      </c>
      <c r="C124" s="89" t="str">
        <f>+'4 - Valor del Riesgo Inherente'!C134</f>
        <v>GRUPO CONTRATOS</v>
      </c>
      <c r="D124" s="18" t="str">
        <f>+'4 - Valor del Riesgo Inherente'!D134</f>
        <v>R 51</v>
      </c>
      <c r="E124" s="186" t="str">
        <f>+'4 - Valor del Riesgo Inherente'!E134</f>
        <v>Configuración del contrato realidad.</v>
      </c>
      <c r="F124" s="186" t="str">
        <f>+'4 - Valor del Riesgo Inherente'!F134</f>
        <v>Afectación Económica o presupuestal</v>
      </c>
      <c r="G124" s="212" t="str">
        <f>+'4 - Valor del Riesgo Inherente'!G134</f>
        <v>Posibilidad de afectación económica por costos en liquidación de contrato y pago de prestaciones de ley debido a demandas o reclamaciones judiciales por la constitución de dependencia, subordinación y horarios de la labor por parte del supervisor del contrato</v>
      </c>
      <c r="H124" s="188" t="s">
        <v>1406</v>
      </c>
      <c r="I124" s="220" t="s">
        <v>913</v>
      </c>
      <c r="J124" s="220" t="s">
        <v>1830</v>
      </c>
      <c r="K124" s="197" t="s">
        <v>178</v>
      </c>
      <c r="L124" s="89" t="str">
        <f t="shared" si="22"/>
        <v>Impacto</v>
      </c>
      <c r="M124" s="197" t="s">
        <v>181</v>
      </c>
      <c r="N124" s="89" t="str">
        <f t="shared" si="23"/>
        <v>25%</v>
      </c>
      <c r="O124" s="197" t="s">
        <v>188</v>
      </c>
      <c r="P124" s="197" t="s">
        <v>190</v>
      </c>
      <c r="Q124" s="197" t="s">
        <v>192</v>
      </c>
      <c r="R124" s="187"/>
      <c r="S124" s="172" t="str">
        <f t="shared" si="10"/>
        <v/>
      </c>
      <c r="T124" s="187"/>
      <c r="U124" s="172" t="str">
        <f t="shared" si="11"/>
        <v/>
      </c>
      <c r="V124" s="172" t="str">
        <f t="shared" si="12"/>
        <v/>
      </c>
      <c r="W124" s="172" t="e">
        <f t="shared" si="13"/>
        <v>#N/A</v>
      </c>
      <c r="X124" s="377" t="s">
        <v>1955</v>
      </c>
      <c r="Y124" s="377" t="s">
        <v>1955</v>
      </c>
      <c r="Z124" s="377" t="s">
        <v>1955</v>
      </c>
      <c r="AA124" s="377" t="s">
        <v>1955</v>
      </c>
      <c r="AB124" s="377" t="s">
        <v>1955</v>
      </c>
      <c r="AC124" s="377" t="s">
        <v>1955</v>
      </c>
      <c r="AD124" s="377" t="s">
        <v>1955</v>
      </c>
      <c r="AE124" s="377" t="s">
        <v>1955</v>
      </c>
      <c r="AF124" s="377" t="s">
        <v>1960</v>
      </c>
      <c r="AG124" s="377" t="s">
        <v>1960</v>
      </c>
      <c r="AH124" s="377" t="s">
        <v>1955</v>
      </c>
      <c r="AI124" s="377" t="s">
        <v>1955</v>
      </c>
      <c r="AJ124" s="377" t="s">
        <v>1960</v>
      </c>
      <c r="AK124" s="378" t="s">
        <v>2342</v>
      </c>
      <c r="AL124" s="377" t="s">
        <v>2277</v>
      </c>
      <c r="AM124" s="377" t="s">
        <v>2315</v>
      </c>
      <c r="AN124" s="377" t="s">
        <v>2315</v>
      </c>
      <c r="AO124" s="381" t="s">
        <v>2341</v>
      </c>
      <c r="AP124" s="377" t="s">
        <v>2277</v>
      </c>
      <c r="AQ124" s="331" t="s">
        <v>2284</v>
      </c>
      <c r="AR124" s="383"/>
    </row>
    <row r="125" spans="2:44" ht="150" customHeight="1" x14ac:dyDescent="0.25">
      <c r="B125" s="186" t="str">
        <f>+'4 - Valor del Riesgo Inherente'!B135</f>
        <v>ADMINISTRACIÓN DE BIENES Y SERVICIOS</v>
      </c>
      <c r="C125" s="89" t="str">
        <f>+'4 - Valor del Riesgo Inherente'!C135</f>
        <v>SUBDIRECCIÓN ADMINISTRATIVA Y FINANCIERA</v>
      </c>
      <c r="D125" s="18" t="str">
        <f>+'4 - Valor del Riesgo Inherente'!D135</f>
        <v>R 52</v>
      </c>
      <c r="E125" s="186" t="str">
        <f>+'4 - Valor del Riesgo Inherente'!E135</f>
        <v>Perdidas o daños en los bienes de la Entidad</v>
      </c>
      <c r="F125" s="186" t="str">
        <f>+'4 - Valor del Riesgo Inherente'!F135</f>
        <v>Afectación Económica o presupuestal</v>
      </c>
      <c r="G125" s="212" t="str">
        <f>+'4 - Valor del Riesgo Inherente'!G135</f>
        <v>Posibilidad de afectación económica por generar incertidumbre en los estados financieros y/o posible apertura a procesos disciplinarios y/o sancionatorios debido falta de control y lineamientos en el manejo de los bienes de la Entidad</v>
      </c>
      <c r="H125" s="188" t="s">
        <v>1958</v>
      </c>
      <c r="I125" s="220" t="s">
        <v>1831</v>
      </c>
      <c r="J125" s="220" t="s">
        <v>2396</v>
      </c>
      <c r="K125" s="197" t="s">
        <v>177</v>
      </c>
      <c r="L125" s="89" t="str">
        <f t="shared" si="22"/>
        <v>Impacto</v>
      </c>
      <c r="M125" s="197" t="s">
        <v>181</v>
      </c>
      <c r="N125" s="89" t="str">
        <f t="shared" si="23"/>
        <v>30%</v>
      </c>
      <c r="O125" s="197" t="s">
        <v>848</v>
      </c>
      <c r="P125" s="197" t="s">
        <v>1101</v>
      </c>
      <c r="Q125" s="197" t="s">
        <v>804</v>
      </c>
      <c r="R125" s="187">
        <f>+IFERROR(IF(L125="Probabilidad",('4 - Valor del Riesgo Inherente'!J135-(+'4 - Valor del Riesgo Inherente'!J135*N125)),IF(L125="Impacto",'4 - Valor del Riesgo Inherente'!J135,"")),"")</f>
        <v>0.6</v>
      </c>
      <c r="S125" s="172" t="str">
        <f t="shared" si="10"/>
        <v>Media</v>
      </c>
      <c r="T125" s="187">
        <f>+IFERROR(IF(L125="Impacto",('4 - Valor del Riesgo Inherente'!M135-(+'4 - Valor del Riesgo Inherente'!M135*N125)),IF(L125="Probabilidad",'4 - Valor del Riesgo Inherente'!M135,"")),"")</f>
        <v>0.7</v>
      </c>
      <c r="U125" s="172" t="str">
        <f t="shared" si="11"/>
        <v>Mayor</v>
      </c>
      <c r="V125" s="172" t="str">
        <f t="shared" si="12"/>
        <v>Alto</v>
      </c>
      <c r="W125" s="172" t="str">
        <f t="shared" si="13"/>
        <v>Reducir</v>
      </c>
      <c r="X125" s="377" t="s">
        <v>1955</v>
      </c>
      <c r="Y125" s="377" t="s">
        <v>1955</v>
      </c>
      <c r="Z125" s="377" t="s">
        <v>1955</v>
      </c>
      <c r="AA125" s="377" t="s">
        <v>1955</v>
      </c>
      <c r="AB125" s="377" t="s">
        <v>1955</v>
      </c>
      <c r="AC125" s="377" t="s">
        <v>1955</v>
      </c>
      <c r="AD125" s="377" t="s">
        <v>1955</v>
      </c>
      <c r="AE125" s="377" t="s">
        <v>1955</v>
      </c>
      <c r="AF125" s="377" t="s">
        <v>1960</v>
      </c>
      <c r="AG125" s="377" t="s">
        <v>1955</v>
      </c>
      <c r="AH125" s="377" t="s">
        <v>1960</v>
      </c>
      <c r="AI125" s="377" t="s">
        <v>1955</v>
      </c>
      <c r="AJ125" s="377" t="s">
        <v>1955</v>
      </c>
      <c r="AK125" s="377" t="s">
        <v>2394</v>
      </c>
      <c r="AL125" s="377" t="s">
        <v>2277</v>
      </c>
      <c r="AM125" s="377" t="s">
        <v>1955</v>
      </c>
      <c r="AN125" s="377" t="s">
        <v>1955</v>
      </c>
      <c r="AO125" s="381" t="s">
        <v>2397</v>
      </c>
      <c r="AP125" s="377" t="s">
        <v>2277</v>
      </c>
      <c r="AQ125" s="331" t="s">
        <v>2284</v>
      </c>
      <c r="AR125" s="383"/>
    </row>
    <row r="126" spans="2:44" ht="150" customHeight="1" x14ac:dyDescent="0.25">
      <c r="B126" s="186" t="str">
        <f>+'4 - Valor del Riesgo Inherente'!B136</f>
        <v>ADMINISTRACIÓN DE BIENES Y SERVICIOS</v>
      </c>
      <c r="C126" s="89" t="str">
        <f>+'4 - Valor del Riesgo Inherente'!C136</f>
        <v>SUBDIRECCIÓN ADMINISTRATIVA Y FINANCIERA</v>
      </c>
      <c r="D126" s="18" t="str">
        <f>+'4 - Valor del Riesgo Inherente'!D136</f>
        <v>R 52</v>
      </c>
      <c r="E126" s="186" t="str">
        <f>+'4 - Valor del Riesgo Inherente'!E136</f>
        <v>Perdidas o daños en los bienes de la Entidad</v>
      </c>
      <c r="F126" s="186" t="str">
        <f>+'4 - Valor del Riesgo Inherente'!F136</f>
        <v>Afectación Económica o presupuestal</v>
      </c>
      <c r="G126" s="212" t="str">
        <f>+'4 - Valor del Riesgo Inherente'!G136</f>
        <v>Posibilidad de afectación económica por generar incertidumbre en los estados financieros y/o posible apertura a procesos disciplinarios y/o sancionatorios debido falta de control y lineamientos en el manejo de los bienes de la Entidad</v>
      </c>
      <c r="H126" s="188" t="s">
        <v>1959</v>
      </c>
      <c r="I126" s="220" t="s">
        <v>1831</v>
      </c>
      <c r="J126" s="220" t="s">
        <v>2398</v>
      </c>
      <c r="K126" s="197" t="s">
        <v>178</v>
      </c>
      <c r="L126" s="89" t="str">
        <f t="shared" si="22"/>
        <v>Impacto</v>
      </c>
      <c r="M126" s="197" t="s">
        <v>181</v>
      </c>
      <c r="N126" s="89" t="str">
        <f t="shared" si="23"/>
        <v>25%</v>
      </c>
      <c r="O126" s="197" t="s">
        <v>848</v>
      </c>
      <c r="P126" s="197" t="s">
        <v>190</v>
      </c>
      <c r="Q126" s="197" t="s">
        <v>804</v>
      </c>
      <c r="R126" s="187"/>
      <c r="S126" s="172" t="str">
        <f t="shared" si="10"/>
        <v/>
      </c>
      <c r="T126" s="187"/>
      <c r="U126" s="172" t="str">
        <f t="shared" si="11"/>
        <v/>
      </c>
      <c r="V126" s="172" t="str">
        <f t="shared" si="12"/>
        <v/>
      </c>
      <c r="W126" s="172" t="e">
        <f t="shared" si="13"/>
        <v>#N/A</v>
      </c>
      <c r="X126" s="377" t="s">
        <v>1955</v>
      </c>
      <c r="Y126" s="377" t="s">
        <v>1955</v>
      </c>
      <c r="Z126" s="377" t="s">
        <v>1955</v>
      </c>
      <c r="AA126" s="377" t="s">
        <v>1955</v>
      </c>
      <c r="AB126" s="377" t="s">
        <v>1955</v>
      </c>
      <c r="AC126" s="377" t="s">
        <v>1955</v>
      </c>
      <c r="AD126" s="377" t="s">
        <v>1955</v>
      </c>
      <c r="AE126" s="377" t="s">
        <v>1955</v>
      </c>
      <c r="AF126" s="377" t="s">
        <v>1960</v>
      </c>
      <c r="AG126" s="377" t="s">
        <v>1960</v>
      </c>
      <c r="AH126" s="377" t="s">
        <v>1955</v>
      </c>
      <c r="AI126" s="377" t="s">
        <v>1955</v>
      </c>
      <c r="AJ126" s="377" t="s">
        <v>1960</v>
      </c>
      <c r="AK126" s="378" t="s">
        <v>2342</v>
      </c>
      <c r="AL126" s="377" t="s">
        <v>2277</v>
      </c>
      <c r="AM126" s="377" t="s">
        <v>2315</v>
      </c>
      <c r="AN126" s="377" t="s">
        <v>2315</v>
      </c>
      <c r="AO126" s="381" t="s">
        <v>2341</v>
      </c>
      <c r="AP126" s="377" t="s">
        <v>2277</v>
      </c>
      <c r="AQ126" s="331" t="s">
        <v>2284</v>
      </c>
      <c r="AR126" s="383"/>
    </row>
    <row r="127" spans="2:44" ht="150" customHeight="1" x14ac:dyDescent="0.25">
      <c r="B127" s="186" t="str">
        <f>+'4 - Valor del Riesgo Inherente'!B137</f>
        <v>ADMINISTRACIÓN DE BIENES Y SERVICIOS</v>
      </c>
      <c r="C127" s="89" t="str">
        <f>+'4 - Valor del Riesgo Inherente'!C137</f>
        <v>SUBDIRECCIÓN ADMINISTRATIVA Y FINANCIERA</v>
      </c>
      <c r="D127" s="18" t="str">
        <f>+'4 - Valor del Riesgo Inherente'!D137</f>
        <v>R 52</v>
      </c>
      <c r="E127" s="186" t="str">
        <f>+'4 - Valor del Riesgo Inherente'!E137</f>
        <v>Perdidas o daños en los bienes de la Entidad</v>
      </c>
      <c r="F127" s="186" t="str">
        <f>+'4 - Valor del Riesgo Inherente'!F137</f>
        <v>Afectación Económica o presupuestal</v>
      </c>
      <c r="G127" s="212" t="str">
        <f>+'4 - Valor del Riesgo Inherente'!G137</f>
        <v>Posibilidad de afectación económica por generar incertidumbre en los estados financieros y/o posible apertura a procesos disciplinarios y/o sancionatorios debido falta de control y lineamientos en el manejo de los bienes de la Entidad</v>
      </c>
      <c r="H127" s="188"/>
      <c r="I127" s="220"/>
      <c r="J127" s="220"/>
      <c r="K127" s="197"/>
      <c r="L127" s="89"/>
      <c r="M127" s="197"/>
      <c r="N127" s="89"/>
      <c r="O127" s="197"/>
      <c r="P127" s="197"/>
      <c r="Q127" s="197"/>
      <c r="R127" s="187"/>
      <c r="S127" s="172"/>
      <c r="T127" s="187"/>
      <c r="U127" s="172"/>
      <c r="V127" s="172"/>
      <c r="W127" s="172"/>
      <c r="X127" s="377" t="s">
        <v>1960</v>
      </c>
      <c r="Y127" s="377" t="s">
        <v>1960</v>
      </c>
      <c r="Z127" s="377" t="s">
        <v>1960</v>
      </c>
      <c r="AA127" s="377" t="s">
        <v>1960</v>
      </c>
      <c r="AB127" s="377" t="s">
        <v>1960</v>
      </c>
      <c r="AC127" s="377" t="s">
        <v>1960</v>
      </c>
      <c r="AD127" s="377" t="s">
        <v>1960</v>
      </c>
      <c r="AE127" s="377" t="s">
        <v>1960</v>
      </c>
      <c r="AF127" s="377" t="s">
        <v>1960</v>
      </c>
      <c r="AG127" s="377" t="s">
        <v>1960</v>
      </c>
      <c r="AH127" s="377" t="s">
        <v>1960</v>
      </c>
      <c r="AI127" s="377" t="s">
        <v>1960</v>
      </c>
      <c r="AJ127" s="377" t="s">
        <v>1960</v>
      </c>
      <c r="AK127" s="377" t="s">
        <v>2330</v>
      </c>
      <c r="AL127" s="377" t="s">
        <v>2331</v>
      </c>
      <c r="AM127" s="377" t="s">
        <v>1960</v>
      </c>
      <c r="AN127" s="377" t="s">
        <v>1960</v>
      </c>
      <c r="AO127" s="381" t="s">
        <v>2399</v>
      </c>
      <c r="AP127" s="377" t="s">
        <v>2331</v>
      </c>
      <c r="AQ127" s="331" t="s">
        <v>2284</v>
      </c>
      <c r="AR127" s="383"/>
    </row>
    <row r="128" spans="2:44" ht="150" customHeight="1" x14ac:dyDescent="0.25">
      <c r="B128" s="186" t="str">
        <f>+'4 - Valor del Riesgo Inherente'!B138</f>
        <v>ADMINISTRACIÓN DE BIENES Y SERVICIOS</v>
      </c>
      <c r="C128" s="89" t="str">
        <f>+'4 - Valor del Riesgo Inherente'!C138</f>
        <v>SUBDIRECCIÓN ADMINISTRATIVA Y FINANCIERA</v>
      </c>
      <c r="D128" s="18" t="str">
        <f>+'4 - Valor del Riesgo Inherente'!D138</f>
        <v>R 53</v>
      </c>
      <c r="E128" s="186" t="str">
        <f>+'4 - Valor del Riesgo Inherente'!E138</f>
        <v>Incumplimiento en la aplicación de los mantenimientos preventivos a los bienes de la Entidad</v>
      </c>
      <c r="F128" s="186" t="str">
        <f>+'4 - Valor del Riesgo Inherente'!F138</f>
        <v>Afectación Económica o presupuestal</v>
      </c>
      <c r="G128" s="212" t="str">
        <f>+'4 - Valor del Riesgo Inherente'!G138</f>
        <v>Posibilidad de afectación económica por sobrecostos en mantenimientos debido a la falta de control en la implementación de mantenimientos de acuerdo a sus fichas técnicas</v>
      </c>
      <c r="H128" s="188" t="s">
        <v>1407</v>
      </c>
      <c r="I128" s="220" t="s">
        <v>913</v>
      </c>
      <c r="J128" s="220" t="s">
        <v>1074</v>
      </c>
      <c r="K128" s="197" t="s">
        <v>177</v>
      </c>
      <c r="L128" s="89" t="str">
        <f t="shared" si="22"/>
        <v>Impacto</v>
      </c>
      <c r="M128" s="197" t="s">
        <v>181</v>
      </c>
      <c r="N128" s="89" t="str">
        <f t="shared" si="23"/>
        <v>30%</v>
      </c>
      <c r="O128" s="218" t="s">
        <v>188</v>
      </c>
      <c r="P128" s="43" t="s">
        <v>190</v>
      </c>
      <c r="Q128" s="218" t="s">
        <v>804</v>
      </c>
      <c r="R128" s="187">
        <f>+IFERROR(IF(L128="Probabilidad",('4 - Valor del Riesgo Inherente'!J138-(+'4 - Valor del Riesgo Inherente'!J138*N128)),IF(L128="Impacto",'4 - Valor del Riesgo Inherente'!J138,"")),"")</f>
        <v>0.6</v>
      </c>
      <c r="S128" s="172" t="str">
        <f t="shared" si="10"/>
        <v>Media</v>
      </c>
      <c r="T128" s="187">
        <f>+IFERROR(IF(L128="Impacto",('4 - Valor del Riesgo Inherente'!M138-(+'4 - Valor del Riesgo Inherente'!M138*N128)),IF(L128="Probabilidad",'4 - Valor del Riesgo Inherente'!M138,"")),"")</f>
        <v>0.56000000000000005</v>
      </c>
      <c r="U128" s="172" t="str">
        <f t="shared" si="11"/>
        <v>Moderado</v>
      </c>
      <c r="V128" s="172" t="str">
        <f t="shared" si="12"/>
        <v>Moderado</v>
      </c>
      <c r="W128" s="172" t="str">
        <f t="shared" si="13"/>
        <v>Reducir</v>
      </c>
      <c r="X128" s="377" t="s">
        <v>1955</v>
      </c>
      <c r="Y128" s="377" t="s">
        <v>1955</v>
      </c>
      <c r="Z128" s="377" t="s">
        <v>1955</v>
      </c>
      <c r="AA128" s="377" t="s">
        <v>1955</v>
      </c>
      <c r="AB128" s="377" t="s">
        <v>1955</v>
      </c>
      <c r="AC128" s="377" t="s">
        <v>1955</v>
      </c>
      <c r="AD128" s="377" t="s">
        <v>1955</v>
      </c>
      <c r="AE128" s="377" t="s">
        <v>1955</v>
      </c>
      <c r="AF128" s="377" t="s">
        <v>1960</v>
      </c>
      <c r="AG128" s="377" t="s">
        <v>1955</v>
      </c>
      <c r="AH128" s="377" t="s">
        <v>1960</v>
      </c>
      <c r="AI128" s="377" t="s">
        <v>1955</v>
      </c>
      <c r="AJ128" s="377" t="s">
        <v>1955</v>
      </c>
      <c r="AK128" s="377" t="s">
        <v>2394</v>
      </c>
      <c r="AL128" s="377" t="s">
        <v>2277</v>
      </c>
      <c r="AM128" s="377" t="s">
        <v>1955</v>
      </c>
      <c r="AN128" s="377" t="s">
        <v>1955</v>
      </c>
      <c r="AO128" s="381" t="s">
        <v>2400</v>
      </c>
      <c r="AP128" s="377" t="s">
        <v>2277</v>
      </c>
      <c r="AQ128" s="331" t="s">
        <v>2284</v>
      </c>
      <c r="AR128" s="383"/>
    </row>
    <row r="129" spans="2:44" ht="150" customHeight="1" x14ac:dyDescent="0.25">
      <c r="B129" s="186" t="str">
        <f>+'4 - Valor del Riesgo Inherente'!B139</f>
        <v>ADMINISTRACIÓN DE BIENES Y SERVICIOS</v>
      </c>
      <c r="C129" s="89" t="str">
        <f>+'4 - Valor del Riesgo Inherente'!C139</f>
        <v>SUBDIRECCIÓN ADMINISTRATIVA Y FINANCIERA</v>
      </c>
      <c r="D129" s="18" t="str">
        <f>+'4 - Valor del Riesgo Inherente'!D139</f>
        <v>R 53</v>
      </c>
      <c r="E129" s="186" t="str">
        <f>+'4 - Valor del Riesgo Inherente'!E139</f>
        <v>Incumplimiento en la aplicación de los mantenimientos preventivos a los bienes de la Entidad</v>
      </c>
      <c r="F129" s="186" t="str">
        <f>+'4 - Valor del Riesgo Inherente'!F139</f>
        <v>Afectación Económica o presupuestal</v>
      </c>
      <c r="G129" s="212" t="str">
        <f>+'4 - Valor del Riesgo Inherente'!G139</f>
        <v>Posibilidad de afectación económica por sobrecostos en mantenimientos debido a la falta de control en la implementación de mantenimientos de acuerdo a sus fichas técnicas</v>
      </c>
      <c r="H129" s="188" t="s">
        <v>1408</v>
      </c>
      <c r="I129" s="220" t="s">
        <v>913</v>
      </c>
      <c r="J129" s="220" t="s">
        <v>1832</v>
      </c>
      <c r="K129" s="197" t="s">
        <v>178</v>
      </c>
      <c r="L129" s="89" t="str">
        <f t="shared" ref="L129:L168" si="24">IF(OR(K129="Correctivo",K129="Detectivo"),"Impacto",IF(K129="Preventivo","Probabilidad",""))</f>
        <v>Impacto</v>
      </c>
      <c r="M129" s="197" t="s">
        <v>181</v>
      </c>
      <c r="N129" s="89" t="str">
        <f t="shared" ref="N129:N168" si="25">IF(AND(K129="Preventivo",M129="Automático"),"50%",IF(AND(K129="Preventivo",M129="Manual"),"40%",IF(AND(K129="Detectivo",M129="Automático"),"40%",IF(AND(K129="Detectivo",M129="Manual"),"30%",IF(AND(K129="Correctivo",M129="Automático"),"35%",IF(AND(K129="Correctivo",M129="Manual"),"25%",""))))))</f>
        <v>25%</v>
      </c>
      <c r="O129" s="218" t="s">
        <v>188</v>
      </c>
      <c r="P129" s="43" t="s">
        <v>190</v>
      </c>
      <c r="Q129" s="218" t="s">
        <v>804</v>
      </c>
      <c r="R129" s="187"/>
      <c r="S129" s="172" t="str">
        <f t="shared" si="10"/>
        <v/>
      </c>
      <c r="T129" s="187"/>
      <c r="U129" s="172" t="str">
        <f t="shared" si="11"/>
        <v/>
      </c>
      <c r="V129" s="172" t="str">
        <f t="shared" si="12"/>
        <v/>
      </c>
      <c r="W129" s="172" t="e">
        <f t="shared" si="13"/>
        <v>#N/A</v>
      </c>
      <c r="X129" s="377" t="s">
        <v>1955</v>
      </c>
      <c r="Y129" s="377" t="s">
        <v>1955</v>
      </c>
      <c r="Z129" s="377" t="s">
        <v>1955</v>
      </c>
      <c r="AA129" s="377" t="s">
        <v>1955</v>
      </c>
      <c r="AB129" s="377" t="s">
        <v>1955</v>
      </c>
      <c r="AC129" s="377" t="s">
        <v>1955</v>
      </c>
      <c r="AD129" s="377" t="s">
        <v>1955</v>
      </c>
      <c r="AE129" s="377" t="s">
        <v>1955</v>
      </c>
      <c r="AF129" s="377" t="s">
        <v>1960</v>
      </c>
      <c r="AG129" s="377" t="s">
        <v>1960</v>
      </c>
      <c r="AH129" s="377" t="s">
        <v>1955</v>
      </c>
      <c r="AI129" s="377" t="s">
        <v>1955</v>
      </c>
      <c r="AJ129" s="377" t="s">
        <v>1960</v>
      </c>
      <c r="AK129" s="378" t="s">
        <v>2342</v>
      </c>
      <c r="AL129" s="377" t="s">
        <v>2277</v>
      </c>
      <c r="AM129" s="377" t="s">
        <v>2315</v>
      </c>
      <c r="AN129" s="377" t="s">
        <v>2315</v>
      </c>
      <c r="AO129" s="381" t="s">
        <v>2341</v>
      </c>
      <c r="AP129" s="377" t="s">
        <v>2277</v>
      </c>
      <c r="AQ129" s="331" t="s">
        <v>2284</v>
      </c>
      <c r="AR129" s="383"/>
    </row>
    <row r="130" spans="2:44" ht="150" customHeight="1" x14ac:dyDescent="0.25">
      <c r="B130" s="186" t="str">
        <f>+'4 - Valor del Riesgo Inherente'!B140</f>
        <v>ADMINISTRACIÓN DE BIENES Y SERVICIOS</v>
      </c>
      <c r="C130" s="89" t="str">
        <f>+'4 - Valor del Riesgo Inherente'!C140</f>
        <v>SUBDIRECCIÓN ADMINISTRATIVA Y FINANCIERA</v>
      </c>
      <c r="D130" s="18" t="str">
        <f>+'4 - Valor del Riesgo Inherente'!D140</f>
        <v>R 54</v>
      </c>
      <c r="E130" s="186" t="str">
        <f>+'4 - Valor del Riesgo Inherente'!E140</f>
        <v>Legalización de comisión o viáticos sin el cumplimiento de requisitos</v>
      </c>
      <c r="F130" s="186" t="str">
        <f>+'4 - Valor del Riesgo Inherente'!F140</f>
        <v>Afectación Económica o presupuestal</v>
      </c>
      <c r="G130" s="212" t="str">
        <f>+'4 - Valor del Riesgo Inherente'!G140</f>
        <v xml:space="preserve">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v>
      </c>
      <c r="H130" s="188" t="s">
        <v>1409</v>
      </c>
      <c r="I130" s="220" t="s">
        <v>913</v>
      </c>
      <c r="J130" s="220" t="s">
        <v>1833</v>
      </c>
      <c r="K130" s="197" t="s">
        <v>176</v>
      </c>
      <c r="L130" s="89" t="str">
        <f t="shared" si="24"/>
        <v>Probabilidad</v>
      </c>
      <c r="M130" s="197" t="s">
        <v>181</v>
      </c>
      <c r="N130" s="89" t="str">
        <f t="shared" si="25"/>
        <v>40%</v>
      </c>
      <c r="O130" s="197" t="s">
        <v>188</v>
      </c>
      <c r="P130" s="197" t="s">
        <v>190</v>
      </c>
      <c r="Q130" s="197" t="s">
        <v>804</v>
      </c>
      <c r="R130" s="187">
        <f>+IFERROR(IF(L130="Probabilidad",('4 - Valor del Riesgo Inherente'!J140-(+'4 - Valor del Riesgo Inherente'!J140*N130)),IF(L130="Impacto",'4 - Valor del Riesgo Inherente'!J140,"")),"")</f>
        <v>0.36</v>
      </c>
      <c r="S130" s="172" t="str">
        <f t="shared" ref="S130:S179" si="26">IFERROR(IF(R130="","",IF(R130&lt;=0.2,"Muy Baja",IF(R130&lt;=0.4,"Baja",IF(R130&lt;=0.6,"Media",IF(R130&lt;=0.8,"Alta","Muy Alta"))))),"")</f>
        <v>Baja</v>
      </c>
      <c r="T130" s="187">
        <f>+IFERROR(IF(L130="Impacto",('4 - Valor del Riesgo Inherente'!M140-(+'4 - Valor del Riesgo Inherente'!M140*N130)),IF(L130="Probabilidad",'4 - Valor del Riesgo Inherente'!M140,"")),"")</f>
        <v>0.4</v>
      </c>
      <c r="U130" s="172" t="str">
        <f t="shared" ref="U130:U179" si="27">IFERROR(IF(T130="","",IF(T130&lt;=0.2,"Leve",IF(T130&lt;=0.4,"Menor",IF(T130&lt;=0.6,"Moderado",IF(T130&lt;=0.8,"Mayor","Catastrófico"))))),"")</f>
        <v>Menor</v>
      </c>
      <c r="V130" s="172" t="str">
        <f t="shared" ref="V130:V179" si="28">IF(OR(AND(S130="Muy Baja",U130="Leve"),AND(S130="Muy Baja",U130="Menor"),AND(S130="Baja",U130="Leve")),"Bajo",IF(OR(AND(S130="Muy baja",U130="Moderado"),AND(S130="Baja",U130="Menor"),AND(S130="Baja",U130="Moderado"),AND(S130="Media",U130="Leve"),AND(S130="Media",U130="Menor"),AND(S130="Media",U130="Moderado"),AND(S130="Alta",U130="Leve"),AND(S130="Alta",U130="Menor")),"Moderado",IF(OR(AND(S130="Muy Baja",U130="Mayor"),AND(S130="Baja",U130="Mayor"),AND(S130="Media",U130="Mayor"),AND(S130="Alta",U130="Moderado"),AND(S130="Alta",U130="Mayor"),AND(S130="Muy Alta",U130="Leve"),AND(S130="Muy Alta",U130="Menor"),AND(S130="Muy Alta",U130="Moderado"),AND(S130="Muy Alta",U130="Mayor")),"Alto",IF(OR(AND(S130="Muy Baja",U130="Catastrófico"),AND(S130="Baja",U130="Catastrófico"),AND(S130="Media",U130="Catastrófico"),AND(S130="Alta",U130="Catastrófico"),AND(S130="Muy Alta",U130="Catastrófico")),"Extremo",""))))</f>
        <v>Moderado</v>
      </c>
      <c r="W130" s="172" t="str">
        <f t="shared" ref="W130:W179" si="29">_xlfn.IFS(V130="Bajo","Aceptar",V130="Moderado","Reducir",V130="Alto","Reducir",V130="Extremo","Reducir")</f>
        <v>Reducir</v>
      </c>
      <c r="X130" s="377" t="s">
        <v>1955</v>
      </c>
      <c r="Y130" s="377" t="s">
        <v>1955</v>
      </c>
      <c r="Z130" s="377" t="s">
        <v>1955</v>
      </c>
      <c r="AA130" s="377" t="s">
        <v>1955</v>
      </c>
      <c r="AB130" s="377" t="s">
        <v>1955</v>
      </c>
      <c r="AC130" s="377" t="s">
        <v>1955</v>
      </c>
      <c r="AD130" s="377" t="s">
        <v>1955</v>
      </c>
      <c r="AE130" s="377" t="s">
        <v>1955</v>
      </c>
      <c r="AF130" s="377" t="s">
        <v>1955</v>
      </c>
      <c r="AG130" s="377" t="s">
        <v>1960</v>
      </c>
      <c r="AH130" s="377" t="s">
        <v>1960</v>
      </c>
      <c r="AI130" s="377" t="s">
        <v>1955</v>
      </c>
      <c r="AJ130" s="377" t="s">
        <v>1955</v>
      </c>
      <c r="AK130" s="377" t="s">
        <v>2394</v>
      </c>
      <c r="AL130" s="377" t="s">
        <v>2277</v>
      </c>
      <c r="AM130" s="377" t="s">
        <v>1955</v>
      </c>
      <c r="AN130" s="377" t="s">
        <v>1955</v>
      </c>
      <c r="AO130" s="381" t="s">
        <v>2401</v>
      </c>
      <c r="AP130" s="377" t="s">
        <v>2277</v>
      </c>
      <c r="AQ130" s="331" t="s">
        <v>2284</v>
      </c>
      <c r="AR130" s="383"/>
    </row>
    <row r="131" spans="2:44" ht="150" customHeight="1" x14ac:dyDescent="0.25">
      <c r="B131" s="186" t="str">
        <f>+'4 - Valor del Riesgo Inherente'!B141</f>
        <v>ADMINISTRACIÓN DE BIENES Y SERVICIOS</v>
      </c>
      <c r="C131" s="89" t="str">
        <f>+'4 - Valor del Riesgo Inherente'!C141</f>
        <v>SUBDIRECCIÓN ADMINISTRATIVA Y FINANCIERA</v>
      </c>
      <c r="D131" s="18" t="str">
        <f>+'4 - Valor del Riesgo Inherente'!D141</f>
        <v>R 54</v>
      </c>
      <c r="E131" s="186" t="str">
        <f>+'4 - Valor del Riesgo Inherente'!E141</f>
        <v>Legalización de comisión o viáticos sin el cumplimiento de requisitos</v>
      </c>
      <c r="F131" s="186" t="str">
        <f>+'4 - Valor del Riesgo Inherente'!F141</f>
        <v>Afectación Económica o presupuestal</v>
      </c>
      <c r="G131" s="212" t="str">
        <f>+'4 - Valor del Riesgo Inherente'!G141</f>
        <v xml:space="preserve">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v>
      </c>
      <c r="H131" s="188" t="s">
        <v>1410</v>
      </c>
      <c r="I131" s="220" t="s">
        <v>913</v>
      </c>
      <c r="J131" s="220" t="s">
        <v>1834</v>
      </c>
      <c r="K131" s="197" t="s">
        <v>178</v>
      </c>
      <c r="L131" s="89" t="str">
        <f t="shared" si="24"/>
        <v>Impacto</v>
      </c>
      <c r="M131" s="197" t="s">
        <v>181</v>
      </c>
      <c r="N131" s="89" t="str">
        <f t="shared" si="25"/>
        <v>25%</v>
      </c>
      <c r="O131" s="197" t="s">
        <v>188</v>
      </c>
      <c r="P131" s="197" t="s">
        <v>190</v>
      </c>
      <c r="Q131" s="197" t="s">
        <v>804</v>
      </c>
      <c r="R131" s="187"/>
      <c r="S131" s="172" t="str">
        <f t="shared" si="26"/>
        <v/>
      </c>
      <c r="T131" s="187"/>
      <c r="U131" s="172" t="str">
        <f t="shared" si="27"/>
        <v/>
      </c>
      <c r="V131" s="172" t="str">
        <f t="shared" si="28"/>
        <v/>
      </c>
      <c r="W131" s="172" t="e">
        <f t="shared" si="29"/>
        <v>#N/A</v>
      </c>
      <c r="X131" s="377" t="s">
        <v>1955</v>
      </c>
      <c r="Y131" s="377" t="s">
        <v>1955</v>
      </c>
      <c r="Z131" s="377" t="s">
        <v>1955</v>
      </c>
      <c r="AA131" s="377" t="s">
        <v>1955</v>
      </c>
      <c r="AB131" s="377" t="s">
        <v>1955</v>
      </c>
      <c r="AC131" s="377" t="s">
        <v>1955</v>
      </c>
      <c r="AD131" s="377" t="s">
        <v>1955</v>
      </c>
      <c r="AE131" s="377" t="s">
        <v>1955</v>
      </c>
      <c r="AF131" s="377" t="s">
        <v>1960</v>
      </c>
      <c r="AG131" s="377" t="s">
        <v>1960</v>
      </c>
      <c r="AH131" s="377" t="s">
        <v>1955</v>
      </c>
      <c r="AI131" s="377" t="s">
        <v>1955</v>
      </c>
      <c r="AJ131" s="377" t="s">
        <v>1960</v>
      </c>
      <c r="AK131" s="378" t="s">
        <v>2342</v>
      </c>
      <c r="AL131" s="377" t="s">
        <v>2277</v>
      </c>
      <c r="AM131" s="377" t="s">
        <v>2315</v>
      </c>
      <c r="AN131" s="377" t="s">
        <v>2315</v>
      </c>
      <c r="AO131" s="381" t="s">
        <v>2341</v>
      </c>
      <c r="AP131" s="377" t="s">
        <v>2277</v>
      </c>
      <c r="AQ131" s="331" t="s">
        <v>2284</v>
      </c>
      <c r="AR131" s="383"/>
    </row>
    <row r="132" spans="2:44" ht="150" customHeight="1" x14ac:dyDescent="0.25">
      <c r="B132" s="186" t="str">
        <f>+'4 - Valor del Riesgo Inherente'!B142</f>
        <v>ADMINISTRACIÓN DE BIENES Y SERVICIOS</v>
      </c>
      <c r="C132" s="89" t="str">
        <f>+'4 - Valor del Riesgo Inherente'!C142</f>
        <v>SUBDIRECCIÓN ADMINISTRATIVA Y FINANCIERA</v>
      </c>
      <c r="D132" s="18" t="str">
        <f>+'4 - Valor del Riesgo Inherente'!D142</f>
        <v>R 54</v>
      </c>
      <c r="E132" s="186" t="str">
        <f>+'4 - Valor del Riesgo Inherente'!E142</f>
        <v>Legalización de comisión o viáticos sin el cumplimiento de requisitos</v>
      </c>
      <c r="F132" s="186" t="str">
        <f>+'4 - Valor del Riesgo Inherente'!F142</f>
        <v>Afectación Económica o presupuestal</v>
      </c>
      <c r="G132" s="212" t="str">
        <f>+'4 - Valor del Riesgo Inherente'!G142</f>
        <v xml:space="preserve">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v>
      </c>
      <c r="H132" s="188" t="s">
        <v>1411</v>
      </c>
      <c r="I132" s="220" t="s">
        <v>808</v>
      </c>
      <c r="J132" s="220"/>
      <c r="K132" s="197"/>
      <c r="L132" s="89" t="str">
        <f t="shared" si="24"/>
        <v/>
      </c>
      <c r="M132" s="197"/>
      <c r="N132" s="89" t="str">
        <f t="shared" si="25"/>
        <v/>
      </c>
      <c r="O132" s="197"/>
      <c r="P132" s="197"/>
      <c r="Q132" s="197"/>
      <c r="R132" s="187" t="str">
        <f>+IFERROR(IF(L132="Probabilidad",('4 - Valor del Riesgo Inherente'!J142-(+'4 - Valor del Riesgo Inherente'!J142*N132)),IF(L132="Impacto",'4 - Valor del Riesgo Inherente'!J142,"")),"")</f>
        <v/>
      </c>
      <c r="S132" s="172" t="str">
        <f t="shared" si="26"/>
        <v/>
      </c>
      <c r="T132" s="187" t="str">
        <f>+IFERROR(IF(L132="Impacto",('4 - Valor del Riesgo Inherente'!M142-(+'4 - Valor del Riesgo Inherente'!M142*N132)),IF(L132="Probabilidad",'4 - Valor del Riesgo Inherente'!M142,"")),"")</f>
        <v/>
      </c>
      <c r="U132" s="172" t="str">
        <f t="shared" si="27"/>
        <v/>
      </c>
      <c r="V132" s="172" t="str">
        <f t="shared" si="28"/>
        <v/>
      </c>
      <c r="W132" s="172" t="e">
        <f t="shared" si="29"/>
        <v>#N/A</v>
      </c>
      <c r="X132" s="377" t="s">
        <v>1960</v>
      </c>
      <c r="Y132" s="377" t="s">
        <v>1960</v>
      </c>
      <c r="Z132" s="377" t="s">
        <v>1960</v>
      </c>
      <c r="AA132" s="377" t="s">
        <v>1960</v>
      </c>
      <c r="AB132" s="377" t="s">
        <v>1960</v>
      </c>
      <c r="AC132" s="377" t="s">
        <v>1960</v>
      </c>
      <c r="AD132" s="377" t="s">
        <v>1960</v>
      </c>
      <c r="AE132" s="377" t="s">
        <v>1960</v>
      </c>
      <c r="AF132" s="377" t="s">
        <v>1960</v>
      </c>
      <c r="AG132" s="377" t="s">
        <v>1960</v>
      </c>
      <c r="AH132" s="377" t="s">
        <v>1960</v>
      </c>
      <c r="AI132" s="377" t="s">
        <v>1960</v>
      </c>
      <c r="AJ132" s="377" t="s">
        <v>1960</v>
      </c>
      <c r="AK132" s="377" t="s">
        <v>2343</v>
      </c>
      <c r="AL132" s="377" t="s">
        <v>2315</v>
      </c>
      <c r="AM132" s="377" t="s">
        <v>1955</v>
      </c>
      <c r="AN132" s="377" t="s">
        <v>1955</v>
      </c>
      <c r="AO132" s="381" t="s">
        <v>2402</v>
      </c>
      <c r="AP132" s="377" t="s">
        <v>2277</v>
      </c>
      <c r="AQ132" s="331" t="s">
        <v>2284</v>
      </c>
      <c r="AR132" s="383"/>
    </row>
    <row r="133" spans="2:44" ht="150" customHeight="1" x14ac:dyDescent="0.25">
      <c r="B133" s="186" t="str">
        <f>+'4 - Valor del Riesgo Inherente'!B143</f>
        <v>ADMINISTRACIÓN DE BIENES Y SERVICIOS</v>
      </c>
      <c r="C133" s="89" t="str">
        <f>+'4 - Valor del Riesgo Inherente'!C143</f>
        <v>SUBDIRECCIÓN ADMINISTRATIVA Y FINANCIERA</v>
      </c>
      <c r="D133" s="18" t="str">
        <f>+'4 - Valor del Riesgo Inherente'!D143</f>
        <v>R 55</v>
      </c>
      <c r="E133" s="186" t="str">
        <f>+'4 - Valor del Riesgo Inherente'!E143</f>
        <v>Pérdida o daño en la documentación de la Agencia</v>
      </c>
      <c r="F133" s="186" t="str">
        <f>+'4 - Valor del Riesgo Inherente'!F143</f>
        <v>Pérdida Reputacional</v>
      </c>
      <c r="G133" s="212" t="str">
        <f>+'4 - Valor del Riesgo Inherente'!G143</f>
        <v>Posibilidad de pérdida reputacional en la imagen institucional ante los grupos de interés debido a la falta de control para los lineamientos de manejo y de conservación en documentos</v>
      </c>
      <c r="H133" s="188" t="s">
        <v>1412</v>
      </c>
      <c r="I133" s="220" t="s">
        <v>1075</v>
      </c>
      <c r="J133" s="220" t="s">
        <v>1835</v>
      </c>
      <c r="K133" s="197" t="s">
        <v>176</v>
      </c>
      <c r="L133" s="89" t="str">
        <f t="shared" si="24"/>
        <v>Probabilidad</v>
      </c>
      <c r="M133" s="197" t="s">
        <v>181</v>
      </c>
      <c r="N133" s="89" t="str">
        <f t="shared" si="25"/>
        <v>40%</v>
      </c>
      <c r="O133" s="197" t="s">
        <v>188</v>
      </c>
      <c r="P133" s="197" t="s">
        <v>1099</v>
      </c>
      <c r="Q133" s="197" t="s">
        <v>804</v>
      </c>
      <c r="R133" s="187">
        <f>+IFERROR(IF(L133="Probabilidad",('4 - Valor del Riesgo Inherente'!J143-(+'4 - Valor del Riesgo Inherente'!J143*N133)),IF(L133="Impacto",'4 - Valor del Riesgo Inherente'!J143,"")),"")</f>
        <v>0.6</v>
      </c>
      <c r="S133" s="172" t="str">
        <f t="shared" si="26"/>
        <v>Media</v>
      </c>
      <c r="T133" s="187">
        <f>+IFERROR(IF(L133="Impacto",('4 - Valor del Riesgo Inherente'!M143-(+'4 - Valor del Riesgo Inherente'!M143*N133)),IF(L133="Probabilidad",'4 - Valor del Riesgo Inherente'!M143,"")),"")</f>
        <v>0.6</v>
      </c>
      <c r="U133" s="172" t="str">
        <f t="shared" si="27"/>
        <v>Moderado</v>
      </c>
      <c r="V133" s="172" t="str">
        <f t="shared" si="28"/>
        <v>Moderado</v>
      </c>
      <c r="W133" s="172" t="str">
        <f t="shared" si="29"/>
        <v>Reducir</v>
      </c>
      <c r="X133" s="377" t="s">
        <v>1955</v>
      </c>
      <c r="Y133" s="377" t="s">
        <v>1955</v>
      </c>
      <c r="Z133" s="377" t="s">
        <v>1955</v>
      </c>
      <c r="AA133" s="377" t="s">
        <v>1955</v>
      </c>
      <c r="AB133" s="377" t="s">
        <v>1955</v>
      </c>
      <c r="AC133" s="377" t="s">
        <v>1955</v>
      </c>
      <c r="AD133" s="377" t="s">
        <v>1955</v>
      </c>
      <c r="AE133" s="377" t="s">
        <v>1955</v>
      </c>
      <c r="AF133" s="377" t="s">
        <v>1955</v>
      </c>
      <c r="AG133" s="377" t="s">
        <v>1960</v>
      </c>
      <c r="AH133" s="377" t="s">
        <v>1960</v>
      </c>
      <c r="AI133" s="377" t="s">
        <v>1955</v>
      </c>
      <c r="AJ133" s="377" t="s">
        <v>1955</v>
      </c>
      <c r="AK133" s="377" t="s">
        <v>2393</v>
      </c>
      <c r="AL133" s="377" t="s">
        <v>2277</v>
      </c>
      <c r="AM133" s="377" t="s">
        <v>1955</v>
      </c>
      <c r="AN133" s="377" t="s">
        <v>1955</v>
      </c>
      <c r="AO133" s="381" t="s">
        <v>2403</v>
      </c>
      <c r="AP133" s="377" t="s">
        <v>2277</v>
      </c>
      <c r="AQ133" s="331" t="s">
        <v>2284</v>
      </c>
      <c r="AR133" s="383"/>
    </row>
    <row r="134" spans="2:44" ht="150" customHeight="1" x14ac:dyDescent="0.25">
      <c r="B134" s="186" t="str">
        <f>+'4 - Valor del Riesgo Inherente'!B144</f>
        <v>ADMINISTRACIÓN DE BIENES Y SERVICIOS</v>
      </c>
      <c r="C134" s="89" t="str">
        <f>+'4 - Valor del Riesgo Inherente'!C144</f>
        <v>SUBDIRECCIÓN ADMINISTRATIVA Y FINANCIERA</v>
      </c>
      <c r="D134" s="18" t="str">
        <f>+'4 - Valor del Riesgo Inherente'!D144</f>
        <v>R 55</v>
      </c>
      <c r="E134" s="186" t="str">
        <f>+'4 - Valor del Riesgo Inherente'!E144</f>
        <v>Pérdida o daño en la documentación de la Agencia</v>
      </c>
      <c r="F134" s="186" t="str">
        <f>+'4 - Valor del Riesgo Inherente'!F144</f>
        <v>Pérdida Reputacional</v>
      </c>
      <c r="G134" s="212" t="str">
        <f>+'4 - Valor del Riesgo Inherente'!G144</f>
        <v>Posibilidad de pérdida reputacional en la imagen institucional ante los grupos de interés debido a la falta de control para los lineamientos de manejo y de conservación en documentos</v>
      </c>
      <c r="H134" s="188" t="s">
        <v>1413</v>
      </c>
      <c r="I134" s="220" t="s">
        <v>1075</v>
      </c>
      <c r="J134" s="220" t="s">
        <v>1836</v>
      </c>
      <c r="K134" s="197" t="s">
        <v>177</v>
      </c>
      <c r="L134" s="89" t="str">
        <f t="shared" si="24"/>
        <v>Impacto</v>
      </c>
      <c r="M134" s="197" t="s">
        <v>181</v>
      </c>
      <c r="N134" s="89" t="str">
        <f t="shared" si="25"/>
        <v>30%</v>
      </c>
      <c r="O134" s="197" t="s">
        <v>188</v>
      </c>
      <c r="P134" s="197" t="s">
        <v>1099</v>
      </c>
      <c r="Q134" s="197" t="s">
        <v>804</v>
      </c>
      <c r="R134" s="187">
        <f>IFERROR(IF(AND(L133="Probabilidad",L134="Probabilidad"),(R133-(+R133*N134)),IF(L134="Probabilidad",('4 - Valor del Riesgo Inherente'!J143-(+'4 - Valor del Riesgo Inherente'!J143*N134)),IF(L134="Impacto",R133,""))),"")</f>
        <v>0.6</v>
      </c>
      <c r="S134" s="172" t="str">
        <f t="shared" si="26"/>
        <v>Media</v>
      </c>
      <c r="T134" s="187">
        <f>IFERROR(IF(AND(L133="Impacto",L134="Impacto"),(T133-(+T133*N134)),IF(L134="Impacto",('4 - Valor del Riesgo Inherente'!M143-(+'4 - Valor del Riesgo Inherente'!M143*N134)),IF(L134="Probabilidad",T133,""))),"")</f>
        <v>0.42</v>
      </c>
      <c r="U134" s="172" t="str">
        <f t="shared" si="27"/>
        <v>Moderado</v>
      </c>
      <c r="V134" s="172" t="str">
        <f t="shared" si="28"/>
        <v>Moderado</v>
      </c>
      <c r="W134" s="172" t="str">
        <f t="shared" si="29"/>
        <v>Reducir</v>
      </c>
      <c r="X134" s="377" t="s">
        <v>1955</v>
      </c>
      <c r="Y134" s="377" t="s">
        <v>1955</v>
      </c>
      <c r="Z134" s="377" t="s">
        <v>1955</v>
      </c>
      <c r="AA134" s="377" t="s">
        <v>1955</v>
      </c>
      <c r="AB134" s="377" t="s">
        <v>1955</v>
      </c>
      <c r="AC134" s="377" t="s">
        <v>1955</v>
      </c>
      <c r="AD134" s="377" t="s">
        <v>1955</v>
      </c>
      <c r="AE134" s="377" t="s">
        <v>1955</v>
      </c>
      <c r="AF134" s="377" t="s">
        <v>1955</v>
      </c>
      <c r="AG134" s="377" t="s">
        <v>1960</v>
      </c>
      <c r="AH134" s="377" t="s">
        <v>1960</v>
      </c>
      <c r="AI134" s="377" t="s">
        <v>1955</v>
      </c>
      <c r="AJ134" s="377"/>
      <c r="AK134" s="377" t="s">
        <v>2351</v>
      </c>
      <c r="AL134" s="377" t="s">
        <v>2277</v>
      </c>
      <c r="AM134" s="377" t="s">
        <v>1955</v>
      </c>
      <c r="AN134" s="377" t="s">
        <v>1955</v>
      </c>
      <c r="AO134" s="381" t="s">
        <v>2403</v>
      </c>
      <c r="AP134" s="377" t="s">
        <v>2277</v>
      </c>
      <c r="AQ134" s="331" t="s">
        <v>2284</v>
      </c>
      <c r="AR134" s="383"/>
    </row>
    <row r="135" spans="2:44" ht="150" customHeight="1" x14ac:dyDescent="0.25">
      <c r="B135" s="186" t="str">
        <f>+'4 - Valor del Riesgo Inherente'!B145</f>
        <v>ADMINISTRACIÓN DE BIENES Y SERVICIOS</v>
      </c>
      <c r="C135" s="89" t="str">
        <f>+'4 - Valor del Riesgo Inherente'!C145</f>
        <v>SUBDIRECCIÓN ADMINISTRATIVA Y FINANCIERA</v>
      </c>
      <c r="D135" s="18" t="str">
        <f>+'4 - Valor del Riesgo Inherente'!D145</f>
        <v>R 55</v>
      </c>
      <c r="E135" s="186" t="str">
        <f>+'4 - Valor del Riesgo Inherente'!E145</f>
        <v>Pérdida o daño en la documentación de la Agencia</v>
      </c>
      <c r="F135" s="186" t="str">
        <f>+'4 - Valor del Riesgo Inherente'!F145</f>
        <v>Pérdida Reputacional</v>
      </c>
      <c r="G135" s="212" t="str">
        <f>+'4 - Valor del Riesgo Inherente'!G145</f>
        <v>Posibilidad de pérdida reputacional en la imagen institucional ante los grupos de interés debido a la falta de control para los lineamientos de manejo y de conservación en documentos</v>
      </c>
      <c r="H135" s="188" t="s">
        <v>1414</v>
      </c>
      <c r="I135" s="220" t="s">
        <v>1075</v>
      </c>
      <c r="J135" s="220" t="s">
        <v>1837</v>
      </c>
      <c r="K135" s="197" t="s">
        <v>178</v>
      </c>
      <c r="L135" s="89" t="str">
        <f t="shared" si="24"/>
        <v>Impacto</v>
      </c>
      <c r="M135" s="197" t="s">
        <v>181</v>
      </c>
      <c r="N135" s="89" t="str">
        <f t="shared" si="25"/>
        <v>25%</v>
      </c>
      <c r="O135" s="197" t="s">
        <v>848</v>
      </c>
      <c r="P135" s="197" t="s">
        <v>1099</v>
      </c>
      <c r="Q135" s="197" t="s">
        <v>804</v>
      </c>
      <c r="R135" s="187"/>
      <c r="S135" s="172" t="str">
        <f t="shared" si="26"/>
        <v/>
      </c>
      <c r="T135" s="187"/>
      <c r="U135" s="172" t="str">
        <f t="shared" si="27"/>
        <v/>
      </c>
      <c r="V135" s="172" t="str">
        <f t="shared" si="28"/>
        <v/>
      </c>
      <c r="W135" s="172" t="e">
        <f t="shared" si="29"/>
        <v>#N/A</v>
      </c>
      <c r="X135" s="377" t="s">
        <v>1955</v>
      </c>
      <c r="Y135" s="377" t="s">
        <v>1955</v>
      </c>
      <c r="Z135" s="377" t="s">
        <v>1955</v>
      </c>
      <c r="AA135" s="377" t="s">
        <v>1955</v>
      </c>
      <c r="AB135" s="377" t="s">
        <v>1955</v>
      </c>
      <c r="AC135" s="377" t="s">
        <v>1955</v>
      </c>
      <c r="AD135" s="377" t="s">
        <v>1955</v>
      </c>
      <c r="AE135" s="377" t="s">
        <v>1955</v>
      </c>
      <c r="AF135" s="377" t="s">
        <v>1960</v>
      </c>
      <c r="AG135" s="377" t="s">
        <v>1960</v>
      </c>
      <c r="AH135" s="377" t="s">
        <v>1955</v>
      </c>
      <c r="AI135" s="377" t="s">
        <v>1955</v>
      </c>
      <c r="AJ135" s="377" t="s">
        <v>1960</v>
      </c>
      <c r="AK135" s="378" t="s">
        <v>2342</v>
      </c>
      <c r="AL135" s="377" t="s">
        <v>2277</v>
      </c>
      <c r="AM135" s="377" t="s">
        <v>2315</v>
      </c>
      <c r="AN135" s="377" t="s">
        <v>2315</v>
      </c>
      <c r="AO135" s="381" t="s">
        <v>2341</v>
      </c>
      <c r="AP135" s="377" t="s">
        <v>2277</v>
      </c>
      <c r="AQ135" s="331" t="s">
        <v>2284</v>
      </c>
      <c r="AR135" s="383"/>
    </row>
    <row r="136" spans="2:44" ht="150" customHeight="1" x14ac:dyDescent="0.25">
      <c r="B136" s="186" t="str">
        <f>+'4 - Valor del Riesgo Inherente'!B146</f>
        <v>ADMINISTRACIÓN DE BIENES Y SERVICIOS</v>
      </c>
      <c r="C136" s="89" t="str">
        <f>+'4 - Valor del Riesgo Inherente'!C146</f>
        <v>SUBDIRECCIÓN ADMINISTRATIVA Y FINANCIERA</v>
      </c>
      <c r="D136" s="18" t="str">
        <f>+'4 - Valor del Riesgo Inherente'!D146</f>
        <v>R 55</v>
      </c>
      <c r="E136" s="186" t="str">
        <f>+'4 - Valor del Riesgo Inherente'!E146</f>
        <v>Pérdida o daño en la documentación de la Agencia</v>
      </c>
      <c r="F136" s="186" t="str">
        <f>+'4 - Valor del Riesgo Inherente'!F146</f>
        <v>Pérdida Reputacional</v>
      </c>
      <c r="G136" s="212" t="str">
        <f>+'4 - Valor del Riesgo Inherente'!G146</f>
        <v>Posibilidad de pérdida reputacional en la imagen institucional ante los grupos de interés debido a la falta de control para los lineamientos de manejo y de conservación en documentos</v>
      </c>
      <c r="H136" s="188" t="s">
        <v>1415</v>
      </c>
      <c r="I136" s="220" t="s">
        <v>808</v>
      </c>
      <c r="J136" s="220"/>
      <c r="K136" s="197"/>
      <c r="L136" s="89" t="str">
        <f t="shared" si="24"/>
        <v/>
      </c>
      <c r="M136" s="197"/>
      <c r="N136" s="89" t="str">
        <f t="shared" si="25"/>
        <v/>
      </c>
      <c r="O136" s="197"/>
      <c r="P136" s="197"/>
      <c r="Q136" s="197"/>
      <c r="R136" s="187" t="str">
        <f>+IFERROR(IF(L136="Probabilidad",('4 - Valor del Riesgo Inherente'!J146-(+'4 - Valor del Riesgo Inherente'!J146*N136)),IF(L136="Impacto",'4 - Valor del Riesgo Inherente'!J146,"")),"")</f>
        <v/>
      </c>
      <c r="S136" s="172" t="str">
        <f t="shared" si="26"/>
        <v/>
      </c>
      <c r="T136" s="187" t="str">
        <f>+IFERROR(IF(L136="Impacto",('4 - Valor del Riesgo Inherente'!M146-(+'4 - Valor del Riesgo Inherente'!M146*N136)),IF(L136="Probabilidad",'4 - Valor del Riesgo Inherente'!M146,"")),"")</f>
        <v/>
      </c>
      <c r="U136" s="172" t="str">
        <f t="shared" si="27"/>
        <v/>
      </c>
      <c r="V136" s="172" t="str">
        <f t="shared" si="28"/>
        <v/>
      </c>
      <c r="W136" s="172" t="e">
        <f t="shared" si="29"/>
        <v>#N/A</v>
      </c>
      <c r="X136" s="377" t="s">
        <v>1960</v>
      </c>
      <c r="Y136" s="377" t="s">
        <v>1960</v>
      </c>
      <c r="Z136" s="377" t="s">
        <v>1960</v>
      </c>
      <c r="AA136" s="377" t="s">
        <v>1960</v>
      </c>
      <c r="AB136" s="377" t="s">
        <v>1960</v>
      </c>
      <c r="AC136" s="377" t="s">
        <v>1960</v>
      </c>
      <c r="AD136" s="377" t="s">
        <v>1960</v>
      </c>
      <c r="AE136" s="377" t="s">
        <v>1960</v>
      </c>
      <c r="AF136" s="377" t="s">
        <v>1960</v>
      </c>
      <c r="AG136" s="377" t="s">
        <v>1960</v>
      </c>
      <c r="AH136" s="377" t="s">
        <v>1960</v>
      </c>
      <c r="AI136" s="377" t="s">
        <v>1960</v>
      </c>
      <c r="AJ136" s="377" t="s">
        <v>1960</v>
      </c>
      <c r="AK136" s="377" t="s">
        <v>2343</v>
      </c>
      <c r="AL136" s="377" t="s">
        <v>2315</v>
      </c>
      <c r="AM136" s="377" t="s">
        <v>2315</v>
      </c>
      <c r="AN136" s="377" t="s">
        <v>2315</v>
      </c>
      <c r="AO136" s="381" t="s">
        <v>2404</v>
      </c>
      <c r="AP136" s="377" t="s">
        <v>2331</v>
      </c>
      <c r="AQ136" s="331" t="s">
        <v>2284</v>
      </c>
      <c r="AR136" s="383"/>
    </row>
    <row r="137" spans="2:44" ht="150" customHeight="1" x14ac:dyDescent="0.25">
      <c r="B137" s="186" t="str">
        <f>+'4 - Valor del Riesgo Inherente'!B147</f>
        <v>ADMINISTRACIÓN DE BIENES Y SERVICIOS</v>
      </c>
      <c r="C137" s="89" t="str">
        <f>+'4 - Valor del Riesgo Inherente'!C147</f>
        <v>SUBDIRECCIÓN ADMINISTRATIVA Y FINANCIERA</v>
      </c>
      <c r="D137" s="18" t="str">
        <f>+'4 - Valor del Riesgo Inherente'!D147</f>
        <v>R 56</v>
      </c>
      <c r="E137" s="186" t="str">
        <f>+'4 - Valor del Riesgo Inherente'!E147</f>
        <v xml:space="preserve">Asignación incorrecta de comunicaciones oficiales recibidas (documentos) en el momento de la radicación. </v>
      </c>
      <c r="F137" s="186" t="str">
        <f>+'4 - Valor del Riesgo Inherente'!F147</f>
        <v>Pérdida Reputacional</v>
      </c>
      <c r="G137" s="212" t="str">
        <f>+'4 - Valor del Riesgo Inherente'!G147</f>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v>
      </c>
      <c r="H137" s="188" t="s">
        <v>1416</v>
      </c>
      <c r="I137" s="220" t="s">
        <v>1075</v>
      </c>
      <c r="J137" s="220" t="s">
        <v>1838</v>
      </c>
      <c r="K137" s="197" t="s">
        <v>176</v>
      </c>
      <c r="L137" s="89" t="str">
        <f t="shared" si="24"/>
        <v>Probabilidad</v>
      </c>
      <c r="M137" s="197" t="s">
        <v>181</v>
      </c>
      <c r="N137" s="89" t="str">
        <f t="shared" si="25"/>
        <v>40%</v>
      </c>
      <c r="O137" s="197" t="s">
        <v>848</v>
      </c>
      <c r="P137" s="197" t="s">
        <v>1099</v>
      </c>
      <c r="Q137" s="197" t="s">
        <v>804</v>
      </c>
      <c r="R137" s="187">
        <f>+IFERROR(IF(L137="Probabilidad",('4 - Valor del Riesgo Inherente'!J147-(+'4 - Valor del Riesgo Inherente'!J147*N137)),IF(L137="Impacto",'4 - Valor del Riesgo Inherente'!J147,"")),"")</f>
        <v>0.6</v>
      </c>
      <c r="S137" s="172" t="str">
        <f t="shared" si="26"/>
        <v>Media</v>
      </c>
      <c r="T137" s="187">
        <f>+IFERROR(IF(L137="Impacto",('4 - Valor del Riesgo Inherente'!M147-(+'4 - Valor del Riesgo Inherente'!M147*N137)),IF(L137="Probabilidad",'4 - Valor del Riesgo Inherente'!M147,"")),"")</f>
        <v>0.6</v>
      </c>
      <c r="U137" s="172" t="str">
        <f t="shared" si="27"/>
        <v>Moderado</v>
      </c>
      <c r="V137" s="172" t="str">
        <f t="shared" si="28"/>
        <v>Moderado</v>
      </c>
      <c r="W137" s="172" t="str">
        <f t="shared" si="29"/>
        <v>Reducir</v>
      </c>
      <c r="X137" s="377" t="s">
        <v>1955</v>
      </c>
      <c r="Y137" s="377" t="s">
        <v>1955</v>
      </c>
      <c r="Z137" s="377" t="s">
        <v>1955</v>
      </c>
      <c r="AA137" s="377" t="s">
        <v>1955</v>
      </c>
      <c r="AB137" s="377" t="s">
        <v>1955</v>
      </c>
      <c r="AC137" s="377" t="s">
        <v>1955</v>
      </c>
      <c r="AD137" s="377" t="s">
        <v>1955</v>
      </c>
      <c r="AE137" s="377" t="s">
        <v>1955</v>
      </c>
      <c r="AF137" s="377" t="s">
        <v>1955</v>
      </c>
      <c r="AG137" s="377" t="s">
        <v>1960</v>
      </c>
      <c r="AH137" s="377" t="s">
        <v>1960</v>
      </c>
      <c r="AI137" s="377" t="s">
        <v>1955</v>
      </c>
      <c r="AJ137" s="377" t="s">
        <v>1955</v>
      </c>
      <c r="AK137" s="377" t="s">
        <v>2405</v>
      </c>
      <c r="AL137" s="377" t="s">
        <v>2277</v>
      </c>
      <c r="AM137" s="377" t="s">
        <v>1955</v>
      </c>
      <c r="AN137" s="377" t="s">
        <v>1955</v>
      </c>
      <c r="AO137" s="381" t="s">
        <v>2406</v>
      </c>
      <c r="AP137" s="377" t="s">
        <v>2277</v>
      </c>
      <c r="AQ137" s="331" t="s">
        <v>2284</v>
      </c>
      <c r="AR137" s="383"/>
    </row>
    <row r="138" spans="2:44" ht="150" customHeight="1" x14ac:dyDescent="0.25">
      <c r="B138" s="186" t="str">
        <f>+'4 - Valor del Riesgo Inherente'!B148</f>
        <v>ADMINISTRACIÓN DE BIENES Y SERVICIOS</v>
      </c>
      <c r="C138" s="89" t="str">
        <f>+'4 - Valor del Riesgo Inherente'!C148</f>
        <v>SUBDIRECCIÓN ADMINISTRATIVA Y FINANCIERA</v>
      </c>
      <c r="D138" s="18" t="str">
        <f>+'4 - Valor del Riesgo Inherente'!D148</f>
        <v>R 56</v>
      </c>
      <c r="E138" s="186" t="str">
        <f>+'4 - Valor del Riesgo Inherente'!E148</f>
        <v xml:space="preserve">Asignación incorrecta de comunicaciones oficiales recibidas (documentos) en el momento de la radicación. </v>
      </c>
      <c r="F138" s="186" t="str">
        <f>+'4 - Valor del Riesgo Inherente'!F148</f>
        <v>Pérdida Reputacional</v>
      </c>
      <c r="G138" s="212" t="str">
        <f>+'4 - Valor del Riesgo Inherente'!G148</f>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v>
      </c>
      <c r="H138" s="188" t="s">
        <v>1417</v>
      </c>
      <c r="I138" s="220" t="s">
        <v>1075</v>
      </c>
      <c r="J138" s="220" t="s">
        <v>1839</v>
      </c>
      <c r="K138" s="197" t="s">
        <v>177</v>
      </c>
      <c r="L138" s="89" t="str">
        <f t="shared" si="24"/>
        <v>Impacto</v>
      </c>
      <c r="M138" s="197" t="s">
        <v>181</v>
      </c>
      <c r="N138" s="89" t="str">
        <f t="shared" si="25"/>
        <v>30%</v>
      </c>
      <c r="O138" s="197" t="s">
        <v>848</v>
      </c>
      <c r="P138" s="197" t="s">
        <v>1099</v>
      </c>
      <c r="Q138" s="197" t="s">
        <v>804</v>
      </c>
      <c r="R138" s="187">
        <f>IFERROR(IF(AND(L137="Probabilidad",L138="Probabilidad"),(R137-(+R137*N138)),IF(L138="Probabilidad",('4 - Valor del Riesgo Inherente'!J147-(+'4 - Valor del Riesgo Inherente'!J147*N138)),IF(L138="Impacto",R137,""))),"")</f>
        <v>0.6</v>
      </c>
      <c r="S138" s="172" t="str">
        <f t="shared" si="26"/>
        <v>Media</v>
      </c>
      <c r="T138" s="187">
        <f>IFERROR(IF(AND(L137="Impacto",L138="Impacto"),(T137-(+T137*N138)),IF(L138="Impacto",('4 - Valor del Riesgo Inherente'!M147-(+'4 - Valor del Riesgo Inherente'!M147*N138)),IF(L138="Probabilidad",T137,""))),"")</f>
        <v>0.42</v>
      </c>
      <c r="U138" s="172" t="str">
        <f t="shared" si="27"/>
        <v>Moderado</v>
      </c>
      <c r="V138" s="172" t="str">
        <f t="shared" si="28"/>
        <v>Moderado</v>
      </c>
      <c r="W138" s="172" t="str">
        <f t="shared" si="29"/>
        <v>Reducir</v>
      </c>
      <c r="X138" s="377" t="s">
        <v>1955</v>
      </c>
      <c r="Y138" s="377" t="s">
        <v>1955</v>
      </c>
      <c r="Z138" s="377" t="s">
        <v>1955</v>
      </c>
      <c r="AA138" s="377" t="s">
        <v>1955</v>
      </c>
      <c r="AB138" s="377" t="s">
        <v>1955</v>
      </c>
      <c r="AC138" s="377" t="s">
        <v>1955</v>
      </c>
      <c r="AD138" s="377" t="s">
        <v>1955</v>
      </c>
      <c r="AE138" s="377" t="s">
        <v>1955</v>
      </c>
      <c r="AF138" s="377" t="s">
        <v>1960</v>
      </c>
      <c r="AG138" s="377" t="s">
        <v>1955</v>
      </c>
      <c r="AH138" s="377" t="s">
        <v>1960</v>
      </c>
      <c r="AI138" s="377" t="s">
        <v>1955</v>
      </c>
      <c r="AJ138" s="377" t="s">
        <v>1955</v>
      </c>
      <c r="AK138" s="377" t="s">
        <v>2394</v>
      </c>
      <c r="AL138" s="377" t="s">
        <v>2277</v>
      </c>
      <c r="AM138" s="377" t="s">
        <v>1955</v>
      </c>
      <c r="AN138" s="377" t="s">
        <v>1955</v>
      </c>
      <c r="AO138" s="381" t="s">
        <v>2406</v>
      </c>
      <c r="AP138" s="377" t="s">
        <v>2277</v>
      </c>
      <c r="AQ138" s="331" t="s">
        <v>2284</v>
      </c>
      <c r="AR138" s="383"/>
    </row>
    <row r="139" spans="2:44" ht="150" customHeight="1" x14ac:dyDescent="0.25">
      <c r="B139" s="186" t="str">
        <f>+'4 - Valor del Riesgo Inherente'!B149</f>
        <v>ADMINISTRACIÓN DE BIENES Y SERVICIOS</v>
      </c>
      <c r="C139" s="89" t="str">
        <f>+'4 - Valor del Riesgo Inherente'!C149</f>
        <v>SUBDIRECCIÓN ADMINISTRATIVA Y FINANCIERA</v>
      </c>
      <c r="D139" s="18" t="str">
        <f>+'4 - Valor del Riesgo Inherente'!D149</f>
        <v>R 56</v>
      </c>
      <c r="E139" s="186" t="str">
        <f>+'4 - Valor del Riesgo Inherente'!E149</f>
        <v xml:space="preserve">Asignación incorrecta de comunicaciones oficiales recibidas (documentos) en el momento de la radicación. </v>
      </c>
      <c r="F139" s="186" t="str">
        <f>+'4 - Valor del Riesgo Inherente'!F149</f>
        <v>Pérdida Reputacional</v>
      </c>
      <c r="G139" s="212" t="str">
        <f>+'4 - Valor del Riesgo Inherente'!G149</f>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v>
      </c>
      <c r="H139" s="188" t="s">
        <v>1418</v>
      </c>
      <c r="I139" s="220" t="s">
        <v>1075</v>
      </c>
      <c r="J139" s="220" t="s">
        <v>1840</v>
      </c>
      <c r="K139" s="197" t="s">
        <v>178</v>
      </c>
      <c r="L139" s="89" t="str">
        <f t="shared" si="24"/>
        <v>Impacto</v>
      </c>
      <c r="M139" s="197" t="s">
        <v>181</v>
      </c>
      <c r="N139" s="89" t="str">
        <f t="shared" si="25"/>
        <v>25%</v>
      </c>
      <c r="O139" s="197" t="s">
        <v>848</v>
      </c>
      <c r="P139" s="197" t="s">
        <v>1099</v>
      </c>
      <c r="Q139" s="197" t="s">
        <v>804</v>
      </c>
      <c r="R139" s="187"/>
      <c r="S139" s="172" t="str">
        <f t="shared" si="26"/>
        <v/>
      </c>
      <c r="T139" s="187"/>
      <c r="U139" s="172" t="str">
        <f t="shared" si="27"/>
        <v/>
      </c>
      <c r="V139" s="172" t="str">
        <f t="shared" si="28"/>
        <v/>
      </c>
      <c r="W139" s="172" t="e">
        <f t="shared" si="29"/>
        <v>#N/A</v>
      </c>
      <c r="X139" s="377" t="s">
        <v>1955</v>
      </c>
      <c r="Y139" s="377" t="s">
        <v>1955</v>
      </c>
      <c r="Z139" s="377" t="s">
        <v>1955</v>
      </c>
      <c r="AA139" s="377" t="s">
        <v>1955</v>
      </c>
      <c r="AB139" s="377" t="s">
        <v>1955</v>
      </c>
      <c r="AC139" s="377" t="s">
        <v>1955</v>
      </c>
      <c r="AD139" s="377" t="s">
        <v>1955</v>
      </c>
      <c r="AE139" s="377" t="s">
        <v>1955</v>
      </c>
      <c r="AF139" s="377" t="s">
        <v>1960</v>
      </c>
      <c r="AG139" s="377" t="s">
        <v>1960</v>
      </c>
      <c r="AH139" s="377" t="s">
        <v>1955</v>
      </c>
      <c r="AI139" s="377" t="s">
        <v>1955</v>
      </c>
      <c r="AJ139" s="377" t="s">
        <v>1960</v>
      </c>
      <c r="AK139" s="378" t="s">
        <v>2342</v>
      </c>
      <c r="AL139" s="377" t="s">
        <v>2277</v>
      </c>
      <c r="AM139" s="377" t="s">
        <v>2315</v>
      </c>
      <c r="AN139" s="377" t="s">
        <v>2315</v>
      </c>
      <c r="AO139" s="381" t="s">
        <v>2341</v>
      </c>
      <c r="AP139" s="377" t="s">
        <v>2277</v>
      </c>
      <c r="AQ139" s="331" t="s">
        <v>2284</v>
      </c>
      <c r="AR139" s="383"/>
    </row>
    <row r="140" spans="2:44" ht="150" customHeight="1" x14ac:dyDescent="0.25">
      <c r="B140" s="186" t="str">
        <f>+'4 - Valor del Riesgo Inherente'!B150</f>
        <v>ADMINISTRACIÓN DE BIENES Y SERVICIOS</v>
      </c>
      <c r="C140" s="89" t="str">
        <f>+'4 - Valor del Riesgo Inherente'!C150</f>
        <v>SUBDIRECCIÓN ADMINISTRATIVA Y FINANCIERA</v>
      </c>
      <c r="D140" s="18" t="str">
        <f>+'4 - Valor del Riesgo Inherente'!D150</f>
        <v>R 57</v>
      </c>
      <c r="E140" s="186" t="str">
        <f>+'4 - Valor del Riesgo Inherente'!E150</f>
        <v>Demoras en la respuesta a solicitudes internas de documentos en atención de los requerimientos de expedientes por parte de las dependencias</v>
      </c>
      <c r="F140" s="186" t="str">
        <f>+'4 - Valor del Riesgo Inherente'!F150</f>
        <v>Pérdida Reputacional</v>
      </c>
      <c r="G140" s="212" t="str">
        <f>+'4 - Valor del Riesgo Inherente'!G150</f>
        <v>Posibilidad de pérdida reputacional derivando en acciones jurídicas en contra de la entidad debido a los vencimientos de términos debido a personal insuficiente para atender la alta demanda y la inexactitud o complejidad de la solicitud del expediente o información por parte de la dependencia</v>
      </c>
      <c r="H140" s="188" t="s">
        <v>1419</v>
      </c>
      <c r="I140" s="220" t="s">
        <v>1841</v>
      </c>
      <c r="J140" s="220" t="s">
        <v>1842</v>
      </c>
      <c r="K140" s="197" t="s">
        <v>177</v>
      </c>
      <c r="L140" s="89" t="str">
        <f t="shared" si="24"/>
        <v>Impacto</v>
      </c>
      <c r="M140" s="197" t="s">
        <v>181</v>
      </c>
      <c r="N140" s="89" t="str">
        <f t="shared" si="25"/>
        <v>30%</v>
      </c>
      <c r="O140" s="197" t="s">
        <v>848</v>
      </c>
      <c r="P140" s="197" t="s">
        <v>1099</v>
      </c>
      <c r="Q140" s="197" t="s">
        <v>804</v>
      </c>
      <c r="R140" s="187">
        <f>+IFERROR(IF(L140="Probabilidad",('4 - Valor del Riesgo Inherente'!J150-(+'4 - Valor del Riesgo Inherente'!J150*N140)),IF(L140="Impacto",'4 - Valor del Riesgo Inherente'!J150,"")),"")</f>
        <v>1</v>
      </c>
      <c r="S140" s="172" t="str">
        <f t="shared" si="26"/>
        <v>Muy Alta</v>
      </c>
      <c r="T140" s="187">
        <f>+IFERROR(IF(L140="Impacto",('4 - Valor del Riesgo Inherente'!M150-(+'4 - Valor del Riesgo Inherente'!M150*N140)),IF(L140="Probabilidad",'4 - Valor del Riesgo Inherente'!M150,"")),"")</f>
        <v>0.42</v>
      </c>
      <c r="U140" s="172" t="str">
        <f t="shared" si="27"/>
        <v>Moderado</v>
      </c>
      <c r="V140" s="172" t="str">
        <f t="shared" si="28"/>
        <v>Alto</v>
      </c>
      <c r="W140" s="172" t="str">
        <f t="shared" si="29"/>
        <v>Reducir</v>
      </c>
      <c r="X140" s="377" t="s">
        <v>1955</v>
      </c>
      <c r="Y140" s="377" t="s">
        <v>1955</v>
      </c>
      <c r="Z140" s="377" t="s">
        <v>1955</v>
      </c>
      <c r="AA140" s="377" t="s">
        <v>1955</v>
      </c>
      <c r="AB140" s="377" t="s">
        <v>1955</v>
      </c>
      <c r="AC140" s="377" t="s">
        <v>1955</v>
      </c>
      <c r="AD140" s="377" t="s">
        <v>1955</v>
      </c>
      <c r="AE140" s="377" t="s">
        <v>1955</v>
      </c>
      <c r="AF140" s="377" t="s">
        <v>1960</v>
      </c>
      <c r="AG140" s="377" t="s">
        <v>1955</v>
      </c>
      <c r="AH140" s="377" t="s">
        <v>1960</v>
      </c>
      <c r="AI140" s="377" t="s">
        <v>1955</v>
      </c>
      <c r="AJ140" s="377" t="s">
        <v>1955</v>
      </c>
      <c r="AK140" s="377" t="s">
        <v>2394</v>
      </c>
      <c r="AL140" s="377" t="s">
        <v>2277</v>
      </c>
      <c r="AM140" s="377" t="s">
        <v>1955</v>
      </c>
      <c r="AN140" s="377" t="s">
        <v>1955</v>
      </c>
      <c r="AO140" s="381" t="s">
        <v>2345</v>
      </c>
      <c r="AP140" s="377" t="s">
        <v>2277</v>
      </c>
      <c r="AQ140" s="331" t="s">
        <v>2284</v>
      </c>
      <c r="AR140" s="383"/>
    </row>
    <row r="141" spans="2:44" ht="150" customHeight="1" x14ac:dyDescent="0.25">
      <c r="B141" s="186" t="str">
        <f>+'4 - Valor del Riesgo Inherente'!B151</f>
        <v>ADMINISTRACIÓN DE BIENES Y SERVICIOS</v>
      </c>
      <c r="C141" s="89" t="str">
        <f>+'4 - Valor del Riesgo Inherente'!C151</f>
        <v>SUBDIRECCIÓN ADMINISTRATIVA Y FINANCIERA</v>
      </c>
      <c r="D141" s="18" t="str">
        <f>+'4 - Valor del Riesgo Inherente'!D151</f>
        <v>R 57</v>
      </c>
      <c r="E141" s="186" t="str">
        <f>+'4 - Valor del Riesgo Inherente'!E151</f>
        <v>Demoras en la respuesta a solicitudes internas de documentos en atención de los requerimientos de expedientes por parte de las dependencias</v>
      </c>
      <c r="F141" s="186" t="str">
        <f>+'4 - Valor del Riesgo Inherente'!F151</f>
        <v>Pérdida Reputacional</v>
      </c>
      <c r="G141" s="212" t="str">
        <f>+'4 - Valor del Riesgo Inherente'!G151</f>
        <v>Posibilidad de pérdida reputacional derivando en acciones jurídicas en contra de la entidad debido a los vencimientos de términos debido a personal insuficiente para atender la alta demanda y la inexactitud o complejidad de la solicitud del expediente o información por parte de la dependencia</v>
      </c>
      <c r="H141" s="188" t="s">
        <v>1420</v>
      </c>
      <c r="I141" s="220" t="s">
        <v>1075</v>
      </c>
      <c r="J141" s="220" t="s">
        <v>1843</v>
      </c>
      <c r="K141" s="197" t="s">
        <v>178</v>
      </c>
      <c r="L141" s="89" t="str">
        <f t="shared" si="24"/>
        <v>Impacto</v>
      </c>
      <c r="M141" s="197" t="s">
        <v>181</v>
      </c>
      <c r="N141" s="89" t="str">
        <f t="shared" si="25"/>
        <v>25%</v>
      </c>
      <c r="O141" s="197" t="s">
        <v>848</v>
      </c>
      <c r="P141" s="197" t="s">
        <v>1099</v>
      </c>
      <c r="Q141" s="197" t="s">
        <v>804</v>
      </c>
      <c r="R141" s="187"/>
      <c r="S141" s="172" t="str">
        <f t="shared" si="26"/>
        <v/>
      </c>
      <c r="T141" s="187"/>
      <c r="U141" s="172" t="str">
        <f t="shared" si="27"/>
        <v/>
      </c>
      <c r="V141" s="172" t="str">
        <f t="shared" si="28"/>
        <v/>
      </c>
      <c r="W141" s="172" t="e">
        <f t="shared" si="29"/>
        <v>#N/A</v>
      </c>
      <c r="X141" s="377" t="s">
        <v>1955</v>
      </c>
      <c r="Y141" s="377" t="s">
        <v>1955</v>
      </c>
      <c r="Z141" s="377" t="s">
        <v>1955</v>
      </c>
      <c r="AA141" s="377" t="s">
        <v>1955</v>
      </c>
      <c r="AB141" s="377" t="s">
        <v>1955</v>
      </c>
      <c r="AC141" s="377" t="s">
        <v>1955</v>
      </c>
      <c r="AD141" s="377" t="s">
        <v>1955</v>
      </c>
      <c r="AE141" s="377" t="s">
        <v>1955</v>
      </c>
      <c r="AF141" s="377" t="s">
        <v>1960</v>
      </c>
      <c r="AG141" s="377" t="s">
        <v>1960</v>
      </c>
      <c r="AH141" s="377" t="s">
        <v>1955</v>
      </c>
      <c r="AI141" s="377" t="s">
        <v>1955</v>
      </c>
      <c r="AJ141" s="377" t="s">
        <v>1960</v>
      </c>
      <c r="AK141" s="378" t="s">
        <v>2342</v>
      </c>
      <c r="AL141" s="377" t="s">
        <v>2277</v>
      </c>
      <c r="AM141" s="377" t="s">
        <v>2315</v>
      </c>
      <c r="AN141" s="377" t="s">
        <v>2315</v>
      </c>
      <c r="AO141" s="381" t="s">
        <v>2341</v>
      </c>
      <c r="AP141" s="377" t="s">
        <v>2277</v>
      </c>
      <c r="AQ141" s="331" t="s">
        <v>2284</v>
      </c>
      <c r="AR141" s="383"/>
    </row>
    <row r="142" spans="2:44" ht="150" customHeight="1" x14ac:dyDescent="0.25">
      <c r="B142" s="186" t="str">
        <f>+'4 - Valor del Riesgo Inherente'!B152</f>
        <v>ADMINISTRACIÓN DE BIENES Y SERVICIOS</v>
      </c>
      <c r="C142" s="89" t="str">
        <f>+'4 - Valor del Riesgo Inherente'!C152</f>
        <v>SUBDIRECCIÓN ADMINISTRATIVA Y FINANCIERA</v>
      </c>
      <c r="D142" s="18" t="str">
        <f>+'4 - Valor del Riesgo Inherente'!D152</f>
        <v>R 58</v>
      </c>
      <c r="E142" s="186" t="str">
        <f>+'4 - Valor del Riesgo Inherente'!E152</f>
        <v>Incumplimiento del Plan de Gestión Integral de Residuos Peligrosos (PGIRESPEL)</v>
      </c>
      <c r="F142" s="186" t="str">
        <f>+'4 - Valor del Riesgo Inherente'!F152</f>
        <v>Afectación Económica o presupuestal</v>
      </c>
      <c r="G142" s="212" t="str">
        <f>+'4 - Valor del Riesgo Inherente'!G152</f>
        <v>Posibilidad de afectación económica por sanciones legales por entes de control debido al desconocimiento en la normatividad ambiental aplicable</v>
      </c>
      <c r="H142" s="188" t="s">
        <v>1421</v>
      </c>
      <c r="I142" s="220" t="s">
        <v>1076</v>
      </c>
      <c r="J142" s="220" t="s">
        <v>1077</v>
      </c>
      <c r="K142" s="197" t="s">
        <v>177</v>
      </c>
      <c r="L142" s="89" t="str">
        <f t="shared" si="24"/>
        <v>Impacto</v>
      </c>
      <c r="M142" s="197" t="s">
        <v>181</v>
      </c>
      <c r="N142" s="89" t="str">
        <f t="shared" si="25"/>
        <v>30%</v>
      </c>
      <c r="O142" s="197" t="s">
        <v>188</v>
      </c>
      <c r="P142" s="197" t="s">
        <v>190</v>
      </c>
      <c r="Q142" s="197" t="s">
        <v>804</v>
      </c>
      <c r="R142" s="187">
        <f>+IFERROR(IF(L142="Probabilidad",('4 - Valor del Riesgo Inherente'!J152-(+'4 - Valor del Riesgo Inherente'!J152*N142)),IF(L142="Impacto",'4 - Valor del Riesgo Inherente'!J152,"")),"")</f>
        <v>0.2</v>
      </c>
      <c r="S142" s="172" t="str">
        <f t="shared" si="26"/>
        <v>Muy Baja</v>
      </c>
      <c r="T142" s="187">
        <f>+IFERROR(IF(L142="Impacto",('4 - Valor del Riesgo Inherente'!M152-(+'4 - Valor del Riesgo Inherente'!M152*N142)),IF(L142="Probabilidad",'4 - Valor del Riesgo Inherente'!M152,"")),"")</f>
        <v>0.28000000000000003</v>
      </c>
      <c r="U142" s="172" t="str">
        <f t="shared" si="27"/>
        <v>Menor</v>
      </c>
      <c r="V142" s="172" t="str">
        <f t="shared" si="28"/>
        <v>Bajo</v>
      </c>
      <c r="W142" s="172" t="str">
        <f t="shared" si="29"/>
        <v>Aceptar</v>
      </c>
      <c r="X142" s="377" t="s">
        <v>1955</v>
      </c>
      <c r="Y142" s="377" t="s">
        <v>1955</v>
      </c>
      <c r="Z142" s="377" t="s">
        <v>1955</v>
      </c>
      <c r="AA142" s="377" t="s">
        <v>1955</v>
      </c>
      <c r="AB142" s="377" t="s">
        <v>1955</v>
      </c>
      <c r="AC142" s="377" t="s">
        <v>1955</v>
      </c>
      <c r="AD142" s="377" t="s">
        <v>1955</v>
      </c>
      <c r="AE142" s="377" t="s">
        <v>1955</v>
      </c>
      <c r="AF142" s="377" t="s">
        <v>1960</v>
      </c>
      <c r="AG142" s="377" t="s">
        <v>1955</v>
      </c>
      <c r="AH142" s="377" t="s">
        <v>1960</v>
      </c>
      <c r="AI142" s="377" t="s">
        <v>1955</v>
      </c>
      <c r="AJ142" s="377" t="s">
        <v>1955</v>
      </c>
      <c r="AK142" s="377" t="s">
        <v>2394</v>
      </c>
      <c r="AL142" s="377" t="s">
        <v>2277</v>
      </c>
      <c r="AM142" s="377" t="s">
        <v>1955</v>
      </c>
      <c r="AN142" s="377" t="s">
        <v>1955</v>
      </c>
      <c r="AO142" s="381" t="s">
        <v>2346</v>
      </c>
      <c r="AP142" s="377" t="s">
        <v>2277</v>
      </c>
      <c r="AQ142" s="331" t="s">
        <v>2284</v>
      </c>
      <c r="AR142" s="383"/>
    </row>
    <row r="143" spans="2:44" ht="150" customHeight="1" x14ac:dyDescent="0.25">
      <c r="B143" s="186" t="str">
        <f>+'4 - Valor del Riesgo Inherente'!B153</f>
        <v>ADMINISTRACIÓN DE BIENES Y SERVICIOS</v>
      </c>
      <c r="C143" s="89" t="str">
        <f>+'4 - Valor del Riesgo Inherente'!C153</f>
        <v>SUBDIRECCIÓN ADMINISTRATIVA Y FINANCIERA</v>
      </c>
      <c r="D143" s="18" t="str">
        <f>+'4 - Valor del Riesgo Inherente'!D153</f>
        <v>R 58</v>
      </c>
      <c r="E143" s="186" t="str">
        <f>+'4 - Valor del Riesgo Inherente'!E153</f>
        <v>Incumplimiento del Plan de Gestión Integral de Residuos Peligrosos (PGIRESPEL)</v>
      </c>
      <c r="F143" s="186" t="str">
        <f>+'4 - Valor del Riesgo Inherente'!F153</f>
        <v>Afectación Económica o presupuestal</v>
      </c>
      <c r="G143" s="212" t="str">
        <f>+'4 - Valor del Riesgo Inherente'!G153</f>
        <v>Posibilidad de afectación económica por sanciones legales por entes de control debido al desconocimiento en la normatividad ambiental aplicable</v>
      </c>
      <c r="H143" s="188" t="s">
        <v>1422</v>
      </c>
      <c r="I143" s="220" t="s">
        <v>1076</v>
      </c>
      <c r="J143" s="220" t="s">
        <v>1844</v>
      </c>
      <c r="K143" s="197" t="s">
        <v>178</v>
      </c>
      <c r="L143" s="89" t="str">
        <f t="shared" si="24"/>
        <v>Impacto</v>
      </c>
      <c r="M143" s="197" t="s">
        <v>181</v>
      </c>
      <c r="N143" s="89" t="str">
        <f t="shared" si="25"/>
        <v>25%</v>
      </c>
      <c r="O143" s="197" t="s">
        <v>188</v>
      </c>
      <c r="P143" s="197" t="s">
        <v>190</v>
      </c>
      <c r="Q143" s="197" t="s">
        <v>804</v>
      </c>
      <c r="R143" s="187"/>
      <c r="S143" s="172" t="str">
        <f t="shared" si="26"/>
        <v/>
      </c>
      <c r="T143" s="187"/>
      <c r="U143" s="172" t="str">
        <f t="shared" si="27"/>
        <v/>
      </c>
      <c r="V143" s="172" t="str">
        <f t="shared" si="28"/>
        <v/>
      </c>
      <c r="W143" s="172" t="e">
        <f t="shared" si="29"/>
        <v>#N/A</v>
      </c>
      <c r="X143" s="377" t="s">
        <v>1955</v>
      </c>
      <c r="Y143" s="377" t="s">
        <v>1955</v>
      </c>
      <c r="Z143" s="377" t="s">
        <v>1955</v>
      </c>
      <c r="AA143" s="377" t="s">
        <v>1955</v>
      </c>
      <c r="AB143" s="377" t="s">
        <v>1955</v>
      </c>
      <c r="AC143" s="377" t="s">
        <v>1955</v>
      </c>
      <c r="AD143" s="377" t="s">
        <v>1955</v>
      </c>
      <c r="AE143" s="377" t="s">
        <v>1955</v>
      </c>
      <c r="AF143" s="377" t="s">
        <v>1960</v>
      </c>
      <c r="AG143" s="377" t="s">
        <v>1960</v>
      </c>
      <c r="AH143" s="377" t="s">
        <v>1955</v>
      </c>
      <c r="AI143" s="377" t="s">
        <v>1955</v>
      </c>
      <c r="AJ143" s="377" t="s">
        <v>1960</v>
      </c>
      <c r="AK143" s="378" t="s">
        <v>2342</v>
      </c>
      <c r="AL143" s="377" t="s">
        <v>2277</v>
      </c>
      <c r="AM143" s="377" t="s">
        <v>2315</v>
      </c>
      <c r="AN143" s="377" t="s">
        <v>2315</v>
      </c>
      <c r="AO143" s="381" t="s">
        <v>2341</v>
      </c>
      <c r="AP143" s="377" t="s">
        <v>2277</v>
      </c>
      <c r="AQ143" s="331" t="s">
        <v>2284</v>
      </c>
      <c r="AR143" s="383"/>
    </row>
    <row r="144" spans="2:44" ht="150" customHeight="1" x14ac:dyDescent="0.25">
      <c r="B144" s="186" t="str">
        <f>+'4 - Valor del Riesgo Inherente'!B154</f>
        <v>ADMINISTRACIÓN DE BIENES Y SERVICIOS</v>
      </c>
      <c r="C144" s="89" t="str">
        <f>+'4 - Valor del Riesgo Inherente'!C154</f>
        <v>SUBDIRECCIÓN ADMINISTRATIVA Y FINANCIERA</v>
      </c>
      <c r="D144" s="18" t="str">
        <f>+'4 - Valor del Riesgo Inherente'!D154</f>
        <v>R 59</v>
      </c>
      <c r="E144" s="186" t="str">
        <f>+'4 - Valor del Riesgo Inherente'!E154</f>
        <v>Incumplimiento de requisitos y trámites legales ambientales en la adquisición de bienes y servicios</v>
      </c>
      <c r="F144" s="186" t="str">
        <f>+'4 - Valor del Riesgo Inherente'!F154</f>
        <v>Afectación Económica o presupuestal</v>
      </c>
      <c r="G144" s="212" t="str">
        <f>+'4 - Valor del Riesgo Inherente'!G154</f>
        <v>Posibilidad de afectación económica por sanciones legales por entes de control debido al desconocimiento e incumplimiento de la normatividad ambiental aplicable</v>
      </c>
      <c r="H144" s="188" t="s">
        <v>1423</v>
      </c>
      <c r="I144" s="220" t="s">
        <v>1076</v>
      </c>
      <c r="J144" s="220" t="s">
        <v>1078</v>
      </c>
      <c r="K144" s="197" t="s">
        <v>176</v>
      </c>
      <c r="L144" s="89" t="str">
        <f t="shared" si="24"/>
        <v>Probabilidad</v>
      </c>
      <c r="M144" s="197" t="s">
        <v>181</v>
      </c>
      <c r="N144" s="89" t="str">
        <f t="shared" si="25"/>
        <v>40%</v>
      </c>
      <c r="O144" s="197" t="s">
        <v>848</v>
      </c>
      <c r="P144" s="197" t="s">
        <v>190</v>
      </c>
      <c r="Q144" s="197" t="s">
        <v>805</v>
      </c>
      <c r="R144" s="187">
        <f>+IFERROR(IF(L144="Probabilidad",('4 - Valor del Riesgo Inherente'!J154-(+'4 - Valor del Riesgo Inherente'!J154*N144)),IF(L144="Impacto",'4 - Valor del Riesgo Inherente'!J154,"")),"")</f>
        <v>0.36</v>
      </c>
      <c r="S144" s="172" t="str">
        <f t="shared" si="26"/>
        <v>Baja</v>
      </c>
      <c r="T144" s="187">
        <f>+IFERROR(IF(L144="Impacto",('4 - Valor del Riesgo Inherente'!M154-(+'4 - Valor del Riesgo Inherente'!M154*N144)),IF(L144="Probabilidad",'4 - Valor del Riesgo Inherente'!M154,"")),"")</f>
        <v>0.8</v>
      </c>
      <c r="U144" s="172" t="str">
        <f t="shared" si="27"/>
        <v>Mayor</v>
      </c>
      <c r="V144" s="172" t="str">
        <f t="shared" si="28"/>
        <v>Alto</v>
      </c>
      <c r="W144" s="172" t="str">
        <f t="shared" si="29"/>
        <v>Reducir</v>
      </c>
      <c r="X144" s="377" t="s">
        <v>1955</v>
      </c>
      <c r="Y144" s="377" t="s">
        <v>1955</v>
      </c>
      <c r="Z144" s="377" t="s">
        <v>1955</v>
      </c>
      <c r="AA144" s="377" t="s">
        <v>1955</v>
      </c>
      <c r="AB144" s="377" t="s">
        <v>1955</v>
      </c>
      <c r="AC144" s="377" t="s">
        <v>1955</v>
      </c>
      <c r="AD144" s="377" t="s">
        <v>1955</v>
      </c>
      <c r="AE144" s="377" t="s">
        <v>1955</v>
      </c>
      <c r="AF144" s="377" t="s">
        <v>1955</v>
      </c>
      <c r="AG144" s="377" t="s">
        <v>1960</v>
      </c>
      <c r="AH144" s="377" t="s">
        <v>1960</v>
      </c>
      <c r="AI144" s="377" t="s">
        <v>1955</v>
      </c>
      <c r="AJ144" s="377" t="s">
        <v>1955</v>
      </c>
      <c r="AK144" s="377" t="s">
        <v>2394</v>
      </c>
      <c r="AL144" s="377" t="s">
        <v>2277</v>
      </c>
      <c r="AM144" s="377" t="s">
        <v>1955</v>
      </c>
      <c r="AN144" s="377" t="s">
        <v>1955</v>
      </c>
      <c r="AO144" s="381" t="s">
        <v>2407</v>
      </c>
      <c r="AP144" s="377" t="s">
        <v>2277</v>
      </c>
      <c r="AQ144" s="331" t="s">
        <v>2284</v>
      </c>
      <c r="AR144" s="383"/>
    </row>
    <row r="145" spans="2:44" ht="150" customHeight="1" x14ac:dyDescent="0.25">
      <c r="B145" s="186" t="str">
        <f>+'4 - Valor del Riesgo Inherente'!B155</f>
        <v>ADMINISTRACIÓN DE BIENES Y SERVICIOS</v>
      </c>
      <c r="C145" s="89" t="str">
        <f>+'4 - Valor del Riesgo Inherente'!C155</f>
        <v>SUBDIRECCIÓN ADMINISTRATIVA Y FINANCIERA</v>
      </c>
      <c r="D145" s="18" t="str">
        <f>+'4 - Valor del Riesgo Inherente'!D155</f>
        <v>R 59</v>
      </c>
      <c r="E145" s="186" t="str">
        <f>+'4 - Valor del Riesgo Inherente'!E155</f>
        <v>Incumplimiento de requisitos y trámites legales ambientales en la adquisición de bienes y servicios</v>
      </c>
      <c r="F145" s="186" t="str">
        <f>+'4 - Valor del Riesgo Inherente'!F155</f>
        <v>Afectación Económica o presupuestal</v>
      </c>
      <c r="G145" s="212" t="str">
        <f>+'4 - Valor del Riesgo Inherente'!G155</f>
        <v>Posibilidad de afectación económica por sanciones legales por entes de control debido al desconocimiento e incumplimiento de la normatividad ambiental aplicable</v>
      </c>
      <c r="H145" s="188" t="s">
        <v>1424</v>
      </c>
      <c r="I145" s="220" t="s">
        <v>1076</v>
      </c>
      <c r="J145" s="220" t="s">
        <v>1845</v>
      </c>
      <c r="K145" s="197" t="s">
        <v>178</v>
      </c>
      <c r="L145" s="89" t="str">
        <f t="shared" si="24"/>
        <v>Impacto</v>
      </c>
      <c r="M145" s="197" t="s">
        <v>181</v>
      </c>
      <c r="N145" s="89" t="str">
        <f t="shared" si="25"/>
        <v>25%</v>
      </c>
      <c r="O145" s="197" t="s">
        <v>848</v>
      </c>
      <c r="P145" s="197" t="s">
        <v>190</v>
      </c>
      <c r="Q145" s="197" t="s">
        <v>804</v>
      </c>
      <c r="R145" s="187"/>
      <c r="S145" s="172" t="str">
        <f t="shared" si="26"/>
        <v/>
      </c>
      <c r="T145" s="187"/>
      <c r="U145" s="172" t="str">
        <f t="shared" si="27"/>
        <v/>
      </c>
      <c r="V145" s="172" t="str">
        <f t="shared" si="28"/>
        <v/>
      </c>
      <c r="W145" s="172" t="e">
        <f t="shared" si="29"/>
        <v>#N/A</v>
      </c>
      <c r="X145" s="377" t="s">
        <v>1955</v>
      </c>
      <c r="Y145" s="377" t="s">
        <v>1955</v>
      </c>
      <c r="Z145" s="377" t="s">
        <v>1955</v>
      </c>
      <c r="AA145" s="377" t="s">
        <v>1955</v>
      </c>
      <c r="AB145" s="377" t="s">
        <v>1955</v>
      </c>
      <c r="AC145" s="377" t="s">
        <v>1955</v>
      </c>
      <c r="AD145" s="377" t="s">
        <v>1955</v>
      </c>
      <c r="AE145" s="377" t="s">
        <v>1955</v>
      </c>
      <c r="AF145" s="377" t="s">
        <v>1960</v>
      </c>
      <c r="AG145" s="377" t="s">
        <v>1960</v>
      </c>
      <c r="AH145" s="377" t="s">
        <v>1955</v>
      </c>
      <c r="AI145" s="377" t="s">
        <v>1955</v>
      </c>
      <c r="AJ145" s="377" t="s">
        <v>1960</v>
      </c>
      <c r="AK145" s="378" t="s">
        <v>2342</v>
      </c>
      <c r="AL145" s="377" t="s">
        <v>2277</v>
      </c>
      <c r="AM145" s="377" t="s">
        <v>2315</v>
      </c>
      <c r="AN145" s="377" t="s">
        <v>2315</v>
      </c>
      <c r="AO145" s="381" t="s">
        <v>2341</v>
      </c>
      <c r="AP145" s="377" t="s">
        <v>2277</v>
      </c>
      <c r="AQ145" s="331" t="s">
        <v>2284</v>
      </c>
      <c r="AR145" s="383"/>
    </row>
    <row r="146" spans="2:44" ht="150" customHeight="1" x14ac:dyDescent="0.25">
      <c r="B146" s="186" t="str">
        <f>+'4 - Valor del Riesgo Inherente'!B156</f>
        <v>ADMINISTRACIÓN DE BIENES Y SERVICIOS</v>
      </c>
      <c r="C146" s="89" t="str">
        <f>+'4 - Valor del Riesgo Inherente'!C156</f>
        <v>SUBDIRECCIÓN ADMINISTRATIVA Y FINANCIERA</v>
      </c>
      <c r="D146" s="18" t="str">
        <f>+'4 - Valor del Riesgo Inherente'!D156</f>
        <v>R 60</v>
      </c>
      <c r="E146" s="186" t="str">
        <f>+'4 - Valor del Riesgo Inherente'!E156</f>
        <v>Desactualización del Sistema de Gestión Ambiental con requisitos legales ambientales</v>
      </c>
      <c r="F146" s="186" t="str">
        <f>+'4 - Valor del Riesgo Inherente'!F156</f>
        <v>Afectación Económica o presupuestal</v>
      </c>
      <c r="G146" s="212" t="str">
        <f>+'4 - Valor del Riesgo Inherente'!G156</f>
        <v>Posibilidad de afectación económica por sanciones legales por entes de control debido al desconocimiento de la normatividad ambiental y la insuficiencia de recursos físicos, financieros y de talento humanos</v>
      </c>
      <c r="H146" s="188" t="s">
        <v>1425</v>
      </c>
      <c r="I146" s="220" t="s">
        <v>1079</v>
      </c>
      <c r="J146" s="220" t="s">
        <v>1846</v>
      </c>
      <c r="K146" s="197" t="s">
        <v>177</v>
      </c>
      <c r="L146" s="89" t="str">
        <f t="shared" si="24"/>
        <v>Impacto</v>
      </c>
      <c r="M146" s="197" t="s">
        <v>181</v>
      </c>
      <c r="N146" s="89" t="str">
        <f t="shared" si="25"/>
        <v>30%</v>
      </c>
      <c r="O146" s="197" t="s">
        <v>188</v>
      </c>
      <c r="P146" s="197" t="s">
        <v>190</v>
      </c>
      <c r="Q146" s="197" t="s">
        <v>804</v>
      </c>
      <c r="R146" s="187">
        <f>+IFERROR(IF(L146="Probabilidad",('4 - Valor del Riesgo Inherente'!J156-(+'4 - Valor del Riesgo Inherente'!J156*N146)),IF(L146="Impacto",'4 - Valor del Riesgo Inherente'!J156,"")),"")</f>
        <v>0.2</v>
      </c>
      <c r="S146" s="172" t="str">
        <f t="shared" si="26"/>
        <v>Muy Baja</v>
      </c>
      <c r="T146" s="187">
        <f>+IFERROR(IF(L146="Impacto",('4 - Valor del Riesgo Inherente'!M156-(+'4 - Valor del Riesgo Inherente'!M156*N146)),IF(L146="Probabilidad",'4 - Valor del Riesgo Inherente'!M156,"")),"")</f>
        <v>0.28000000000000003</v>
      </c>
      <c r="U146" s="172" t="str">
        <f t="shared" si="27"/>
        <v>Menor</v>
      </c>
      <c r="V146" s="172" t="str">
        <f t="shared" si="28"/>
        <v>Bajo</v>
      </c>
      <c r="W146" s="172" t="str">
        <f t="shared" si="29"/>
        <v>Aceptar</v>
      </c>
      <c r="X146" s="377" t="s">
        <v>1955</v>
      </c>
      <c r="Y146" s="377" t="s">
        <v>1955</v>
      </c>
      <c r="Z146" s="377" t="s">
        <v>1955</v>
      </c>
      <c r="AA146" s="377" t="s">
        <v>1955</v>
      </c>
      <c r="AB146" s="377" t="s">
        <v>1955</v>
      </c>
      <c r="AC146" s="377" t="s">
        <v>1955</v>
      </c>
      <c r="AD146" s="377" t="s">
        <v>1955</v>
      </c>
      <c r="AE146" s="377" t="s">
        <v>1955</v>
      </c>
      <c r="AF146" s="377" t="s">
        <v>1960</v>
      </c>
      <c r="AG146" s="377" t="s">
        <v>1955</v>
      </c>
      <c r="AH146" s="377" t="s">
        <v>1960</v>
      </c>
      <c r="AI146" s="377" t="s">
        <v>1955</v>
      </c>
      <c r="AJ146" s="377" t="s">
        <v>1955</v>
      </c>
      <c r="AK146" s="377" t="s">
        <v>2394</v>
      </c>
      <c r="AL146" s="377" t="s">
        <v>2277</v>
      </c>
      <c r="AM146" s="377" t="s">
        <v>1955</v>
      </c>
      <c r="AN146" s="377" t="s">
        <v>1955</v>
      </c>
      <c r="AO146" s="381" t="s">
        <v>2407</v>
      </c>
      <c r="AP146" s="377" t="s">
        <v>2277</v>
      </c>
      <c r="AQ146" s="331" t="s">
        <v>2284</v>
      </c>
      <c r="AR146" s="383"/>
    </row>
    <row r="147" spans="2:44" ht="150" customHeight="1" x14ac:dyDescent="0.25">
      <c r="B147" s="186" t="str">
        <f>+'4 - Valor del Riesgo Inherente'!B157</f>
        <v>ADMINISTRACIÓN DE BIENES Y SERVICIOS</v>
      </c>
      <c r="C147" s="89" t="str">
        <f>+'4 - Valor del Riesgo Inherente'!C157</f>
        <v>SUBDIRECCIÓN ADMINISTRATIVA Y FINANCIERA</v>
      </c>
      <c r="D147" s="18" t="str">
        <f>+'4 - Valor del Riesgo Inherente'!D157</f>
        <v>R 60</v>
      </c>
      <c r="E147" s="186" t="str">
        <f>+'4 - Valor del Riesgo Inherente'!E157</f>
        <v>Desactualización del Sistema de Gestión Ambiental con requisitos legales ambientales</v>
      </c>
      <c r="F147" s="186" t="str">
        <f>+'4 - Valor del Riesgo Inherente'!F157</f>
        <v>Afectación Económica o presupuestal</v>
      </c>
      <c r="G147" s="212" t="str">
        <f>+'4 - Valor del Riesgo Inherente'!G157</f>
        <v>Posibilidad de afectación económica por sanciones legales por entes de control debido al desconocimiento de la normatividad ambiental y la insuficiencia de recursos físicos, financieros y de talento humanos</v>
      </c>
      <c r="H147" s="188" t="s">
        <v>1426</v>
      </c>
      <c r="I147" s="220" t="s">
        <v>1079</v>
      </c>
      <c r="J147" s="220" t="s">
        <v>1847</v>
      </c>
      <c r="K147" s="197" t="s">
        <v>178</v>
      </c>
      <c r="L147" s="89" t="str">
        <f t="shared" si="24"/>
        <v>Impacto</v>
      </c>
      <c r="M147" s="197" t="s">
        <v>181</v>
      </c>
      <c r="N147" s="89" t="str">
        <f t="shared" si="25"/>
        <v>25%</v>
      </c>
      <c r="O147" s="197" t="s">
        <v>188</v>
      </c>
      <c r="P147" s="197" t="s">
        <v>190</v>
      </c>
      <c r="Q147" s="197" t="s">
        <v>804</v>
      </c>
      <c r="R147" s="187"/>
      <c r="S147" s="172" t="str">
        <f t="shared" si="26"/>
        <v/>
      </c>
      <c r="T147" s="187"/>
      <c r="U147" s="172" t="str">
        <f t="shared" si="27"/>
        <v/>
      </c>
      <c r="V147" s="172" t="str">
        <f t="shared" si="28"/>
        <v/>
      </c>
      <c r="W147" s="172" t="e">
        <f t="shared" si="29"/>
        <v>#N/A</v>
      </c>
      <c r="X147" s="377" t="s">
        <v>1955</v>
      </c>
      <c r="Y147" s="377" t="s">
        <v>1955</v>
      </c>
      <c r="Z147" s="377" t="s">
        <v>1955</v>
      </c>
      <c r="AA147" s="377" t="s">
        <v>1955</v>
      </c>
      <c r="AB147" s="377" t="s">
        <v>1955</v>
      </c>
      <c r="AC147" s="377" t="s">
        <v>1955</v>
      </c>
      <c r="AD147" s="377" t="s">
        <v>1955</v>
      </c>
      <c r="AE147" s="377" t="s">
        <v>1955</v>
      </c>
      <c r="AF147" s="377" t="s">
        <v>1960</v>
      </c>
      <c r="AG147" s="377" t="s">
        <v>1960</v>
      </c>
      <c r="AH147" s="377" t="s">
        <v>1955</v>
      </c>
      <c r="AI147" s="377" t="s">
        <v>1955</v>
      </c>
      <c r="AJ147" s="377" t="s">
        <v>1960</v>
      </c>
      <c r="AK147" s="378" t="s">
        <v>2342</v>
      </c>
      <c r="AL147" s="377" t="s">
        <v>2277</v>
      </c>
      <c r="AM147" s="377" t="s">
        <v>2315</v>
      </c>
      <c r="AN147" s="377" t="s">
        <v>2315</v>
      </c>
      <c r="AO147" s="381" t="s">
        <v>2341</v>
      </c>
      <c r="AP147" s="377" t="s">
        <v>2277</v>
      </c>
      <c r="AQ147" s="331" t="s">
        <v>2284</v>
      </c>
      <c r="AR147" s="383"/>
    </row>
    <row r="148" spans="2:44" ht="150" customHeight="1" x14ac:dyDescent="0.25">
      <c r="B148" s="186" t="str">
        <f>+'4 - Valor del Riesgo Inherente'!B158</f>
        <v>ADMINISTRACIÓN DE BIENES Y SERVICIOS</v>
      </c>
      <c r="C148" s="89" t="str">
        <f>+'4 - Valor del Riesgo Inherente'!C158</f>
        <v>SUBDIRECCIÓN ADMINISTRATIVA Y FINANCIERA</v>
      </c>
      <c r="D148" s="18" t="str">
        <f>+'4 - Valor del Riesgo Inherente'!D158</f>
        <v>R 61</v>
      </c>
      <c r="E148" s="186" t="str">
        <f>+'4 - Valor del Riesgo Inherente'!E158</f>
        <v>Disposición de residuos ordinarios sin cumplir las prácticas establecidas en la entidad</v>
      </c>
      <c r="F148" s="186" t="str">
        <f>+'4 - Valor del Riesgo Inherente'!F158</f>
        <v>Afectación Económica o presupuestal</v>
      </c>
      <c r="G148" s="212" t="str">
        <f>+'4 - Valor del Riesgo Inherente'!G158</f>
        <v>Posibilidad de afectación económica por sanciones legales por entes de control debido a la disposición incorrecta para los residuos ordinarios de acuerdo con las prácticas establecidas en la entidad</v>
      </c>
      <c r="H148" s="188" t="s">
        <v>1427</v>
      </c>
      <c r="I148" s="220" t="s">
        <v>1079</v>
      </c>
      <c r="J148" s="220" t="s">
        <v>1848</v>
      </c>
      <c r="K148" s="197" t="s">
        <v>177</v>
      </c>
      <c r="L148" s="89" t="str">
        <f t="shared" si="24"/>
        <v>Impacto</v>
      </c>
      <c r="M148" s="197" t="s">
        <v>181</v>
      </c>
      <c r="N148" s="89" t="str">
        <f t="shared" si="25"/>
        <v>30%</v>
      </c>
      <c r="O148" s="197" t="s">
        <v>848</v>
      </c>
      <c r="P148" s="197" t="s">
        <v>190</v>
      </c>
      <c r="Q148" s="197" t="s">
        <v>805</v>
      </c>
      <c r="R148" s="187">
        <f>+IFERROR(IF(L148="Probabilidad",('4 - Valor del Riesgo Inherente'!J158-(+'4 - Valor del Riesgo Inherente'!J158*N148)),IF(L148="Impacto",'4 - Valor del Riesgo Inherente'!J158,"")),"")</f>
        <v>0.6</v>
      </c>
      <c r="S148" s="172" t="str">
        <f t="shared" si="26"/>
        <v>Media</v>
      </c>
      <c r="T148" s="187">
        <f>+IFERROR(IF(L148="Impacto",('4 - Valor del Riesgo Inherente'!M158-(+'4 - Valor del Riesgo Inherente'!M158*N148)),IF(L148="Probabilidad",'4 - Valor del Riesgo Inherente'!M158,"")),"")</f>
        <v>0.28000000000000003</v>
      </c>
      <c r="U148" s="172" t="str">
        <f t="shared" si="27"/>
        <v>Menor</v>
      </c>
      <c r="V148" s="172" t="str">
        <f t="shared" si="28"/>
        <v>Moderado</v>
      </c>
      <c r="W148" s="172" t="str">
        <f t="shared" si="29"/>
        <v>Reducir</v>
      </c>
      <c r="X148" s="377" t="s">
        <v>1955</v>
      </c>
      <c r="Y148" s="377" t="s">
        <v>1955</v>
      </c>
      <c r="Z148" s="377" t="s">
        <v>1955</v>
      </c>
      <c r="AA148" s="377" t="s">
        <v>1955</v>
      </c>
      <c r="AB148" s="377" t="s">
        <v>1955</v>
      </c>
      <c r="AC148" s="377" t="s">
        <v>1955</v>
      </c>
      <c r="AD148" s="377" t="s">
        <v>1955</v>
      </c>
      <c r="AE148" s="377" t="s">
        <v>1955</v>
      </c>
      <c r="AF148" s="377" t="s">
        <v>1960</v>
      </c>
      <c r="AG148" s="377" t="s">
        <v>1955</v>
      </c>
      <c r="AH148" s="377" t="s">
        <v>1960</v>
      </c>
      <c r="AI148" s="377" t="s">
        <v>1955</v>
      </c>
      <c r="AJ148" s="377" t="s">
        <v>1955</v>
      </c>
      <c r="AK148" s="377" t="s">
        <v>2394</v>
      </c>
      <c r="AL148" s="377" t="s">
        <v>2277</v>
      </c>
      <c r="AM148" s="377" t="s">
        <v>1955</v>
      </c>
      <c r="AN148" s="377" t="s">
        <v>1955</v>
      </c>
      <c r="AO148" s="381" t="s">
        <v>2407</v>
      </c>
      <c r="AP148" s="377" t="s">
        <v>2277</v>
      </c>
      <c r="AQ148" s="331" t="s">
        <v>2284</v>
      </c>
      <c r="AR148" s="383"/>
    </row>
    <row r="149" spans="2:44" ht="150" customHeight="1" x14ac:dyDescent="0.25">
      <c r="B149" s="186" t="str">
        <f>+'4 - Valor del Riesgo Inherente'!B159</f>
        <v>ADMINISTRACIÓN DE BIENES Y SERVICIOS</v>
      </c>
      <c r="C149" s="89" t="str">
        <f>+'4 - Valor del Riesgo Inherente'!C159</f>
        <v>SUBDIRECCIÓN ADMINISTRATIVA Y FINANCIERA</v>
      </c>
      <c r="D149" s="18" t="str">
        <f>+'4 - Valor del Riesgo Inherente'!D159</f>
        <v>R 61</v>
      </c>
      <c r="E149" s="186" t="str">
        <f>+'4 - Valor del Riesgo Inherente'!E159</f>
        <v>Disposición de residuos ordinarios sin cumplir las prácticas establecidas en la entidad</v>
      </c>
      <c r="F149" s="186" t="str">
        <f>+'4 - Valor del Riesgo Inherente'!F159</f>
        <v>Afectación Económica o presupuestal</v>
      </c>
      <c r="G149" s="212" t="str">
        <f>+'4 - Valor del Riesgo Inherente'!G159</f>
        <v>Posibilidad de afectación económica por sanciones legales por entes de control debido a la disposición incorrecta para los residuos ordinarios de acuerdo con las prácticas establecidas en la entidad</v>
      </c>
      <c r="H149" s="188" t="s">
        <v>1427</v>
      </c>
      <c r="I149" s="220" t="s">
        <v>1079</v>
      </c>
      <c r="J149" s="220" t="s">
        <v>1849</v>
      </c>
      <c r="K149" s="197" t="s">
        <v>178</v>
      </c>
      <c r="L149" s="89" t="str">
        <f t="shared" si="24"/>
        <v>Impacto</v>
      </c>
      <c r="M149" s="197" t="s">
        <v>181</v>
      </c>
      <c r="N149" s="89" t="str">
        <f t="shared" si="25"/>
        <v>25%</v>
      </c>
      <c r="O149" s="197" t="s">
        <v>848</v>
      </c>
      <c r="P149" s="197" t="s">
        <v>190</v>
      </c>
      <c r="Q149" s="197" t="s">
        <v>805</v>
      </c>
      <c r="R149" s="187"/>
      <c r="S149" s="172" t="str">
        <f t="shared" si="26"/>
        <v/>
      </c>
      <c r="T149" s="187"/>
      <c r="U149" s="172" t="str">
        <f t="shared" si="27"/>
        <v/>
      </c>
      <c r="V149" s="172" t="str">
        <f t="shared" si="28"/>
        <v/>
      </c>
      <c r="W149" s="172" t="e">
        <f t="shared" si="29"/>
        <v>#N/A</v>
      </c>
      <c r="X149" s="377" t="s">
        <v>1955</v>
      </c>
      <c r="Y149" s="377" t="s">
        <v>1955</v>
      </c>
      <c r="Z149" s="377" t="s">
        <v>1955</v>
      </c>
      <c r="AA149" s="377" t="s">
        <v>1955</v>
      </c>
      <c r="AB149" s="377" t="s">
        <v>1955</v>
      </c>
      <c r="AC149" s="377" t="s">
        <v>1955</v>
      </c>
      <c r="AD149" s="377" t="s">
        <v>1955</v>
      </c>
      <c r="AE149" s="377" t="s">
        <v>1955</v>
      </c>
      <c r="AF149" s="377" t="s">
        <v>1960</v>
      </c>
      <c r="AG149" s="377" t="s">
        <v>1960</v>
      </c>
      <c r="AH149" s="377" t="s">
        <v>1955</v>
      </c>
      <c r="AI149" s="377" t="s">
        <v>1955</v>
      </c>
      <c r="AJ149" s="377" t="s">
        <v>1960</v>
      </c>
      <c r="AK149" s="378" t="s">
        <v>2342</v>
      </c>
      <c r="AL149" s="377" t="s">
        <v>2277</v>
      </c>
      <c r="AM149" s="377" t="s">
        <v>2315</v>
      </c>
      <c r="AN149" s="377" t="s">
        <v>2315</v>
      </c>
      <c r="AO149" s="381" t="s">
        <v>2341</v>
      </c>
      <c r="AP149" s="377" t="s">
        <v>2277</v>
      </c>
      <c r="AQ149" s="331" t="s">
        <v>2284</v>
      </c>
      <c r="AR149" s="383"/>
    </row>
    <row r="150" spans="2:44" ht="150" customHeight="1" x14ac:dyDescent="0.25">
      <c r="B150" s="186" t="str">
        <f>+'4 - Valor del Riesgo Inherente'!B160</f>
        <v>GESTIÓN FINANCIERA</v>
      </c>
      <c r="C150" s="89" t="str">
        <f>+'4 - Valor del Riesgo Inherente'!C160</f>
        <v>SUBDIRECCIÓN ADMINISTRATIVA Y FINANCIERA</v>
      </c>
      <c r="D150" s="18" t="str">
        <f>+'4 - Valor del Riesgo Inherente'!D160</f>
        <v>R 62</v>
      </c>
      <c r="E150" s="186" t="str">
        <f>+'4 - Valor del Riesgo Inherente'!E160</f>
        <v>Registro de gastos y pagos sin cumplimiento de requisitos legales</v>
      </c>
      <c r="F150" s="186" t="str">
        <f>+'4 - Valor del Riesgo Inherente'!F160</f>
        <v>Afectación Económica o presupuestal</v>
      </c>
      <c r="G150" s="212" t="str">
        <f>+'4 - Valor del Riesgo Inherente'!G160</f>
        <v>Posibilidad de afectación económica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v>
      </c>
      <c r="H150" s="188" t="s">
        <v>1428</v>
      </c>
      <c r="I150" s="220" t="s">
        <v>1850</v>
      </c>
      <c r="J150" s="220" t="s">
        <v>1851</v>
      </c>
      <c r="K150" s="197" t="s">
        <v>177</v>
      </c>
      <c r="L150" s="89" t="str">
        <f t="shared" si="24"/>
        <v>Impacto</v>
      </c>
      <c r="M150" s="197" t="s">
        <v>181</v>
      </c>
      <c r="N150" s="89" t="str">
        <f t="shared" si="25"/>
        <v>30%</v>
      </c>
      <c r="O150" s="197" t="s">
        <v>188</v>
      </c>
      <c r="P150" s="197" t="s">
        <v>190</v>
      </c>
      <c r="Q150" s="197" t="s">
        <v>804</v>
      </c>
      <c r="R150" s="187">
        <f>+IFERROR(IF(L150="Probabilidad",('4 - Valor del Riesgo Inherente'!J160-(+'4 - Valor del Riesgo Inherente'!J160*N150)),IF(L150="Impacto",'4 - Valor del Riesgo Inherente'!J160,"")),"")</f>
        <v>0.6</v>
      </c>
      <c r="S150" s="172" t="str">
        <f t="shared" si="26"/>
        <v>Media</v>
      </c>
      <c r="T150" s="187">
        <f>+IFERROR(IF(L150="Impacto",('4 - Valor del Riesgo Inherente'!M160-(+'4 - Valor del Riesgo Inherente'!M160*N150)),IF(L150="Probabilidad",'4 - Valor del Riesgo Inherente'!M160,"")),"")</f>
        <v>0.7</v>
      </c>
      <c r="U150" s="172" t="str">
        <f t="shared" si="27"/>
        <v>Mayor</v>
      </c>
      <c r="V150" s="172" t="str">
        <f t="shared" si="28"/>
        <v>Alto</v>
      </c>
      <c r="W150" s="172" t="str">
        <f t="shared" si="29"/>
        <v>Reducir</v>
      </c>
      <c r="X150" s="377" t="s">
        <v>1955</v>
      </c>
      <c r="Y150" s="377" t="s">
        <v>1955</v>
      </c>
      <c r="Z150" s="377" t="s">
        <v>1955</v>
      </c>
      <c r="AA150" s="377" t="s">
        <v>1955</v>
      </c>
      <c r="AB150" s="377" t="s">
        <v>1955</v>
      </c>
      <c r="AC150" s="377" t="s">
        <v>1955</v>
      </c>
      <c r="AD150" s="377" t="s">
        <v>1955</v>
      </c>
      <c r="AE150" s="377" t="s">
        <v>1955</v>
      </c>
      <c r="AF150" s="377" t="s">
        <v>1960</v>
      </c>
      <c r="AG150" s="377" t="s">
        <v>1955</v>
      </c>
      <c r="AH150" s="377" t="s">
        <v>1960</v>
      </c>
      <c r="AI150" s="377" t="s">
        <v>1955</v>
      </c>
      <c r="AJ150" s="377" t="s">
        <v>2314</v>
      </c>
      <c r="AK150" s="377" t="s">
        <v>2394</v>
      </c>
      <c r="AL150" s="377" t="s">
        <v>2277</v>
      </c>
      <c r="AM150" s="377" t="s">
        <v>1955</v>
      </c>
      <c r="AN150" s="377" t="s">
        <v>1955</v>
      </c>
      <c r="AO150" s="377" t="s">
        <v>2408</v>
      </c>
      <c r="AP150" s="377" t="s">
        <v>2277</v>
      </c>
      <c r="AQ150" s="331" t="s">
        <v>2284</v>
      </c>
      <c r="AR150" s="383"/>
    </row>
    <row r="151" spans="2:44" ht="150" customHeight="1" x14ac:dyDescent="0.25">
      <c r="B151" s="186" t="str">
        <f>+'4 - Valor del Riesgo Inherente'!B161</f>
        <v>GESTIÓN FINANCIERA</v>
      </c>
      <c r="C151" s="89" t="str">
        <f>+'4 - Valor del Riesgo Inherente'!C161</f>
        <v>SUBDIRECCIÓN ADMINISTRATIVA Y FINANCIERA</v>
      </c>
      <c r="D151" s="18" t="str">
        <f>+'4 - Valor del Riesgo Inherente'!D161</f>
        <v>R 62</v>
      </c>
      <c r="E151" s="186" t="str">
        <f>+'4 - Valor del Riesgo Inherente'!E161</f>
        <v>Registro de gastos y pagos sin cumplimiento de requisitos legales</v>
      </c>
      <c r="F151" s="186" t="str">
        <f>+'4 - Valor del Riesgo Inherente'!F161</f>
        <v>Afectación Económica o presupuestal</v>
      </c>
      <c r="G151" s="212" t="str">
        <f>+'4 - Valor del Riesgo Inherente'!G161</f>
        <v>Posibilidad de afectación económica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v>
      </c>
      <c r="H151" s="188" t="s">
        <v>1429</v>
      </c>
      <c r="I151" s="220" t="s">
        <v>1850</v>
      </c>
      <c r="J151" s="220" t="s">
        <v>1852</v>
      </c>
      <c r="K151" s="197" t="s">
        <v>178</v>
      </c>
      <c r="L151" s="89" t="str">
        <f t="shared" si="24"/>
        <v>Impacto</v>
      </c>
      <c r="M151" s="197" t="s">
        <v>181</v>
      </c>
      <c r="N151" s="89" t="str">
        <f t="shared" si="25"/>
        <v>25%</v>
      </c>
      <c r="O151" s="197" t="s">
        <v>188</v>
      </c>
      <c r="P151" s="197" t="s">
        <v>190</v>
      </c>
      <c r="Q151" s="197" t="s">
        <v>804</v>
      </c>
      <c r="R151" s="187"/>
      <c r="S151" s="172" t="str">
        <f t="shared" si="26"/>
        <v/>
      </c>
      <c r="T151" s="187"/>
      <c r="U151" s="172" t="str">
        <f t="shared" si="27"/>
        <v/>
      </c>
      <c r="V151" s="172" t="str">
        <f t="shared" si="28"/>
        <v/>
      </c>
      <c r="W151" s="172" t="e">
        <f t="shared" si="29"/>
        <v>#N/A</v>
      </c>
      <c r="X151" s="377" t="s">
        <v>1955</v>
      </c>
      <c r="Y151" s="377" t="s">
        <v>1955</v>
      </c>
      <c r="Z151" s="377" t="s">
        <v>1955</v>
      </c>
      <c r="AA151" s="377" t="s">
        <v>1955</v>
      </c>
      <c r="AB151" s="377" t="s">
        <v>1955</v>
      </c>
      <c r="AC151" s="377" t="s">
        <v>1955</v>
      </c>
      <c r="AD151" s="377" t="s">
        <v>1955</v>
      </c>
      <c r="AE151" s="377" t="s">
        <v>1955</v>
      </c>
      <c r="AF151" s="377" t="s">
        <v>1960</v>
      </c>
      <c r="AG151" s="377" t="s">
        <v>1960</v>
      </c>
      <c r="AH151" s="377" t="s">
        <v>1955</v>
      </c>
      <c r="AI151" s="377" t="s">
        <v>1955</v>
      </c>
      <c r="AJ151" s="377" t="s">
        <v>1960</v>
      </c>
      <c r="AK151" s="378" t="s">
        <v>2342</v>
      </c>
      <c r="AL151" s="377" t="s">
        <v>2277</v>
      </c>
      <c r="AM151" s="377" t="s">
        <v>2315</v>
      </c>
      <c r="AN151" s="377" t="s">
        <v>2315</v>
      </c>
      <c r="AO151" s="381" t="s">
        <v>2341</v>
      </c>
      <c r="AP151" s="377" t="s">
        <v>2277</v>
      </c>
      <c r="AQ151" s="331" t="s">
        <v>2284</v>
      </c>
      <c r="AR151" s="383"/>
    </row>
    <row r="152" spans="2:44" ht="150" customHeight="1" x14ac:dyDescent="0.25">
      <c r="B152" s="186" t="str">
        <f>+'4 - Valor del Riesgo Inherente'!B162</f>
        <v>GESTIÓN FINANCIERA</v>
      </c>
      <c r="C152" s="89" t="str">
        <f>+'4 - Valor del Riesgo Inherente'!C162</f>
        <v>SUBDIRECCIÓN ADMINISTRATIVA Y FINANCIERA</v>
      </c>
      <c r="D152" s="18" t="str">
        <f>+'4 - Valor del Riesgo Inherente'!D162</f>
        <v>R 63</v>
      </c>
      <c r="E152" s="186" t="str">
        <f>+'4 - Valor del Riesgo Inherente'!E162</f>
        <v>Programación del PAC que no corresponde a las necesidades reales</v>
      </c>
      <c r="F152" s="186" t="str">
        <f>+'4 - Valor del Riesgo Inherente'!F162</f>
        <v>Afectación Económica o presupuestal</v>
      </c>
      <c r="G152" s="212" t="str">
        <f>+'4 - Valor del Riesgo Inherente'!G162</f>
        <v>Posibilidad de afectación económica por sanción del Ministerio de Hacienda debido al  el envío inoportuno y/o inexacto de las solicitudes de pago a la Subdirección Administrativa y Financiera por parte de los supervisores de los contratos</v>
      </c>
      <c r="H152" s="188" t="s">
        <v>1430</v>
      </c>
      <c r="I152" s="220" t="s">
        <v>1850</v>
      </c>
      <c r="J152" s="220" t="s">
        <v>1853</v>
      </c>
      <c r="K152" s="197" t="s">
        <v>176</v>
      </c>
      <c r="L152" s="89" t="str">
        <f t="shared" si="24"/>
        <v>Probabilidad</v>
      </c>
      <c r="M152" s="197" t="s">
        <v>181</v>
      </c>
      <c r="N152" s="89" t="str">
        <f t="shared" si="25"/>
        <v>40%</v>
      </c>
      <c r="O152" s="197" t="s">
        <v>188</v>
      </c>
      <c r="P152" s="197" t="s">
        <v>190</v>
      </c>
      <c r="Q152" s="197" t="s">
        <v>804</v>
      </c>
      <c r="R152" s="187">
        <f>+IFERROR(IF(L152="Probabilidad",('4 - Valor del Riesgo Inherente'!J162-(+'4 - Valor del Riesgo Inherente'!J162*N152)),IF(L152="Impacto",'4 - Valor del Riesgo Inherente'!J162,"")),"")</f>
        <v>0.12</v>
      </c>
      <c r="S152" s="172" t="str">
        <f t="shared" si="26"/>
        <v>Muy Baja</v>
      </c>
      <c r="T152" s="187">
        <f>+IFERROR(IF(L152="Impacto",('4 - Valor del Riesgo Inherente'!M162-(+'4 - Valor del Riesgo Inherente'!M162*N152)),IF(L152="Probabilidad",'4 - Valor del Riesgo Inherente'!M162,"")),"")</f>
        <v>1</v>
      </c>
      <c r="U152" s="172" t="str">
        <f t="shared" si="27"/>
        <v>Catastrófico</v>
      </c>
      <c r="V152" s="172" t="str">
        <f t="shared" si="28"/>
        <v>Extremo</v>
      </c>
      <c r="W152" s="172" t="str">
        <f t="shared" si="29"/>
        <v>Reducir</v>
      </c>
      <c r="X152" s="377" t="s">
        <v>1955</v>
      </c>
      <c r="Y152" s="377" t="s">
        <v>1955</v>
      </c>
      <c r="Z152" s="377" t="s">
        <v>1955</v>
      </c>
      <c r="AA152" s="377" t="s">
        <v>1955</v>
      </c>
      <c r="AB152" s="377" t="s">
        <v>1955</v>
      </c>
      <c r="AC152" s="377" t="s">
        <v>1955</v>
      </c>
      <c r="AD152" s="377" t="s">
        <v>1955</v>
      </c>
      <c r="AE152" s="377" t="s">
        <v>1955</v>
      </c>
      <c r="AF152" s="377" t="s">
        <v>1955</v>
      </c>
      <c r="AG152" s="377" t="s">
        <v>1960</v>
      </c>
      <c r="AH152" s="377" t="s">
        <v>1960</v>
      </c>
      <c r="AI152" s="377" t="s">
        <v>1955</v>
      </c>
      <c r="AJ152" s="377" t="s">
        <v>1955</v>
      </c>
      <c r="AK152" s="377" t="s">
        <v>2394</v>
      </c>
      <c r="AL152" s="377" t="s">
        <v>2277</v>
      </c>
      <c r="AM152" s="377" t="s">
        <v>1955</v>
      </c>
      <c r="AN152" s="377" t="s">
        <v>1955</v>
      </c>
      <c r="AO152" s="381" t="s">
        <v>2347</v>
      </c>
      <c r="AP152" s="377" t="s">
        <v>2277</v>
      </c>
      <c r="AQ152" s="331" t="s">
        <v>2284</v>
      </c>
      <c r="AR152" s="383"/>
    </row>
    <row r="153" spans="2:44" ht="150" customHeight="1" x14ac:dyDescent="0.25">
      <c r="B153" s="186" t="str">
        <f>+'4 - Valor del Riesgo Inherente'!B163</f>
        <v>GESTIÓN FINANCIERA</v>
      </c>
      <c r="C153" s="89" t="str">
        <f>+'4 - Valor del Riesgo Inherente'!C163</f>
        <v>SUBDIRECCIÓN ADMINISTRATIVA Y FINANCIERA</v>
      </c>
      <c r="D153" s="18" t="str">
        <f>+'4 - Valor del Riesgo Inherente'!D163</f>
        <v>R 63</v>
      </c>
      <c r="E153" s="186" t="str">
        <f>+'4 - Valor del Riesgo Inherente'!E163</f>
        <v>Programación del PAC que no corresponde a las necesidades reales</v>
      </c>
      <c r="F153" s="186" t="str">
        <f>+'4 - Valor del Riesgo Inherente'!F163</f>
        <v>Afectación Económica o presupuestal</v>
      </c>
      <c r="G153" s="212" t="str">
        <f>+'4 - Valor del Riesgo Inherente'!G163</f>
        <v>Posibilidad de afectación económica por sanción del Ministerio de Hacienda debido al  el envío inoportuno y/o inexacto de las solicitudes de pago a la Subdirección Administrativa y Financiera por parte de los supervisores de los contratos</v>
      </c>
      <c r="H153" s="188" t="s">
        <v>1431</v>
      </c>
      <c r="I153" s="220" t="s">
        <v>1850</v>
      </c>
      <c r="J153" s="220" t="s">
        <v>1854</v>
      </c>
      <c r="K153" s="197" t="s">
        <v>178</v>
      </c>
      <c r="L153" s="89" t="str">
        <f t="shared" si="24"/>
        <v>Impacto</v>
      </c>
      <c r="M153" s="197" t="s">
        <v>181</v>
      </c>
      <c r="N153" s="89" t="str">
        <f t="shared" si="25"/>
        <v>25%</v>
      </c>
      <c r="O153" s="197" t="s">
        <v>188</v>
      </c>
      <c r="P153" s="197" t="s">
        <v>190</v>
      </c>
      <c r="Q153" s="197" t="s">
        <v>804</v>
      </c>
      <c r="R153" s="187"/>
      <c r="S153" s="172" t="str">
        <f t="shared" si="26"/>
        <v/>
      </c>
      <c r="T153" s="187"/>
      <c r="U153" s="172" t="str">
        <f t="shared" si="27"/>
        <v/>
      </c>
      <c r="V153" s="172" t="str">
        <f t="shared" si="28"/>
        <v/>
      </c>
      <c r="W153" s="172" t="e">
        <f t="shared" si="29"/>
        <v>#N/A</v>
      </c>
      <c r="X153" s="377" t="s">
        <v>1955</v>
      </c>
      <c r="Y153" s="377" t="s">
        <v>1955</v>
      </c>
      <c r="Z153" s="377" t="s">
        <v>1955</v>
      </c>
      <c r="AA153" s="377" t="s">
        <v>1955</v>
      </c>
      <c r="AB153" s="377" t="s">
        <v>1955</v>
      </c>
      <c r="AC153" s="377" t="s">
        <v>1955</v>
      </c>
      <c r="AD153" s="377" t="s">
        <v>1955</v>
      </c>
      <c r="AE153" s="377" t="s">
        <v>1955</v>
      </c>
      <c r="AF153" s="377" t="s">
        <v>1960</v>
      </c>
      <c r="AG153" s="377" t="s">
        <v>1960</v>
      </c>
      <c r="AH153" s="377" t="s">
        <v>1955</v>
      </c>
      <c r="AI153" s="377" t="s">
        <v>1955</v>
      </c>
      <c r="AJ153" s="377" t="s">
        <v>1960</v>
      </c>
      <c r="AK153" s="378" t="s">
        <v>2342</v>
      </c>
      <c r="AL153" s="377" t="s">
        <v>2277</v>
      </c>
      <c r="AM153" s="377" t="s">
        <v>2315</v>
      </c>
      <c r="AN153" s="377" t="s">
        <v>2315</v>
      </c>
      <c r="AO153" s="381" t="s">
        <v>2341</v>
      </c>
      <c r="AP153" s="377" t="s">
        <v>2277</v>
      </c>
      <c r="AQ153" s="331" t="s">
        <v>2284</v>
      </c>
      <c r="AR153" s="383"/>
    </row>
    <row r="154" spans="2:44" ht="150" customHeight="1" x14ac:dyDescent="0.25">
      <c r="B154" s="186" t="str">
        <f>+'4 - Valor del Riesgo Inherente'!B164</f>
        <v>GESTIÓN FINANCIERA</v>
      </c>
      <c r="C154" s="89" t="str">
        <f>+'4 - Valor del Riesgo Inherente'!C164</f>
        <v>SUBDIRECCIÓN ADMINISTRATIVA Y FINANCIERA</v>
      </c>
      <c r="D154" s="18" t="str">
        <f>+'4 - Valor del Riesgo Inherente'!D164</f>
        <v>R 64</v>
      </c>
      <c r="E154" s="186" t="str">
        <f>+'4 - Valor del Riesgo Inherente'!E164</f>
        <v>Generacion y presentacion de declaraciones tributarias fuera de los plazos establecidos por las Entidades Administradoras de impuestos.</v>
      </c>
      <c r="F154" s="186" t="str">
        <f>+'4 - Valor del Riesgo Inherente'!F164</f>
        <v>Afectación Económica o presupuestal</v>
      </c>
      <c r="G154" s="212" t="str">
        <f>+'4 - Valor del Riesgo Inherente'!G164</f>
        <v>Posibilidad de afectación economica por sanción de las unidades Administradoras de impuestos Nacionales, Municipales y Distritales debido a la presentación extemporanea de las declaraciones tributarias.</v>
      </c>
      <c r="H154" s="188" t="s">
        <v>1432</v>
      </c>
      <c r="I154" s="220" t="s">
        <v>1080</v>
      </c>
      <c r="J154" s="220" t="s">
        <v>1081</v>
      </c>
      <c r="K154" s="197" t="s">
        <v>177</v>
      </c>
      <c r="L154" s="89" t="str">
        <f t="shared" si="24"/>
        <v>Impacto</v>
      </c>
      <c r="M154" s="197" t="s">
        <v>181</v>
      </c>
      <c r="N154" s="89" t="str">
        <f t="shared" si="25"/>
        <v>30%</v>
      </c>
      <c r="O154" s="197" t="s">
        <v>188</v>
      </c>
      <c r="P154" s="197" t="s">
        <v>190</v>
      </c>
      <c r="Q154" s="197" t="s">
        <v>804</v>
      </c>
      <c r="R154" s="187">
        <f>+IFERROR(IF(L154="Probabilidad",('4 - Valor del Riesgo Inherente'!J164-(+'4 - Valor del Riesgo Inherente'!J164*N154)),IF(L154="Impacto",'4 - Valor del Riesgo Inherente'!J164,"")),"")</f>
        <v>0.4</v>
      </c>
      <c r="S154" s="172" t="str">
        <f t="shared" si="26"/>
        <v>Baja</v>
      </c>
      <c r="T154" s="187">
        <f>+IFERROR(IF(L154="Impacto",('4 - Valor del Riesgo Inherente'!M164-(+'4 - Valor del Riesgo Inherente'!M164*N154)),IF(L154="Probabilidad",'4 - Valor del Riesgo Inherente'!M164,"")),"")</f>
        <v>0.56000000000000005</v>
      </c>
      <c r="U154" s="172" t="str">
        <f t="shared" si="27"/>
        <v>Moderado</v>
      </c>
      <c r="V154" s="172" t="str">
        <f t="shared" si="28"/>
        <v>Moderado</v>
      </c>
      <c r="W154" s="172" t="str">
        <f t="shared" si="29"/>
        <v>Reducir</v>
      </c>
      <c r="X154" s="377" t="s">
        <v>1955</v>
      </c>
      <c r="Y154" s="377" t="s">
        <v>1955</v>
      </c>
      <c r="Z154" s="377" t="s">
        <v>1955</v>
      </c>
      <c r="AA154" s="377" t="s">
        <v>1955</v>
      </c>
      <c r="AB154" s="377" t="s">
        <v>1955</v>
      </c>
      <c r="AC154" s="377" t="s">
        <v>1955</v>
      </c>
      <c r="AD154" s="377" t="s">
        <v>1955</v>
      </c>
      <c r="AE154" s="377" t="s">
        <v>1955</v>
      </c>
      <c r="AF154" s="377" t="s">
        <v>1960</v>
      </c>
      <c r="AG154" s="377" t="s">
        <v>1955</v>
      </c>
      <c r="AH154" s="377" t="s">
        <v>1960</v>
      </c>
      <c r="AI154" s="377" t="s">
        <v>1955</v>
      </c>
      <c r="AJ154" s="377" t="s">
        <v>1955</v>
      </c>
      <c r="AK154" s="377" t="s">
        <v>2394</v>
      </c>
      <c r="AL154" s="377" t="s">
        <v>2277</v>
      </c>
      <c r="AM154" s="377" t="s">
        <v>1955</v>
      </c>
      <c r="AN154" s="377" t="s">
        <v>1955</v>
      </c>
      <c r="AO154" s="381" t="s">
        <v>2409</v>
      </c>
      <c r="AP154" s="377" t="s">
        <v>2277</v>
      </c>
      <c r="AQ154" s="331" t="s">
        <v>2284</v>
      </c>
      <c r="AR154" s="383"/>
    </row>
    <row r="155" spans="2:44" ht="150" customHeight="1" x14ac:dyDescent="0.25">
      <c r="B155" s="186" t="str">
        <f>+'4 - Valor del Riesgo Inherente'!B165</f>
        <v>GESTIÓN FINANCIERA</v>
      </c>
      <c r="C155" s="89" t="str">
        <f>+'4 - Valor del Riesgo Inherente'!C165</f>
        <v>SUBDIRECCIÓN ADMINISTRATIVA Y FINANCIERA</v>
      </c>
      <c r="D155" s="18" t="str">
        <f>+'4 - Valor del Riesgo Inherente'!D165</f>
        <v>R 64</v>
      </c>
      <c r="E155" s="186" t="str">
        <f>+'4 - Valor del Riesgo Inherente'!E165</f>
        <v>Generacion y presentacion de declaraciones tributarias fuera de los plazos establecidos por las Entidades Administradoras de impuestos.</v>
      </c>
      <c r="F155" s="186" t="str">
        <f>+'4 - Valor del Riesgo Inherente'!F165</f>
        <v>Afectación Económica o presupuestal</v>
      </c>
      <c r="G155" s="212" t="str">
        <f>+'4 - Valor del Riesgo Inherente'!G165</f>
        <v>Posibilidad de afectación economica por sanción de las unidades Administradoras de impuestos Nacionales, Municipales y Distritales debido a la presentación extemporanea de las declaraciones tributarias.</v>
      </c>
      <c r="H155" s="188" t="s">
        <v>1433</v>
      </c>
      <c r="I155" s="220" t="s">
        <v>1080</v>
      </c>
      <c r="J155" s="220" t="s">
        <v>1082</v>
      </c>
      <c r="K155" s="197" t="s">
        <v>178</v>
      </c>
      <c r="L155" s="89" t="str">
        <f t="shared" si="24"/>
        <v>Impacto</v>
      </c>
      <c r="M155" s="197" t="s">
        <v>181</v>
      </c>
      <c r="N155" s="89" t="str">
        <f t="shared" si="25"/>
        <v>25%</v>
      </c>
      <c r="O155" s="197" t="s">
        <v>188</v>
      </c>
      <c r="P155" s="197" t="s">
        <v>190</v>
      </c>
      <c r="Q155" s="197" t="s">
        <v>804</v>
      </c>
      <c r="R155" s="187"/>
      <c r="S155" s="172" t="str">
        <f t="shared" si="26"/>
        <v/>
      </c>
      <c r="T155" s="187"/>
      <c r="U155" s="172" t="str">
        <f t="shared" si="27"/>
        <v/>
      </c>
      <c r="V155" s="172" t="str">
        <f t="shared" si="28"/>
        <v/>
      </c>
      <c r="W155" s="172" t="e">
        <f t="shared" si="29"/>
        <v>#N/A</v>
      </c>
      <c r="X155" s="377" t="s">
        <v>1955</v>
      </c>
      <c r="Y155" s="377" t="s">
        <v>1955</v>
      </c>
      <c r="Z155" s="377" t="s">
        <v>1955</v>
      </c>
      <c r="AA155" s="377" t="s">
        <v>1955</v>
      </c>
      <c r="AB155" s="377" t="s">
        <v>1955</v>
      </c>
      <c r="AC155" s="377" t="s">
        <v>1955</v>
      </c>
      <c r="AD155" s="377" t="s">
        <v>1955</v>
      </c>
      <c r="AE155" s="377" t="s">
        <v>1955</v>
      </c>
      <c r="AF155" s="377" t="s">
        <v>1960</v>
      </c>
      <c r="AG155" s="377" t="s">
        <v>1960</v>
      </c>
      <c r="AH155" s="377" t="s">
        <v>1955</v>
      </c>
      <c r="AI155" s="377" t="s">
        <v>1955</v>
      </c>
      <c r="AJ155" s="377" t="s">
        <v>1960</v>
      </c>
      <c r="AK155" s="378" t="s">
        <v>2342</v>
      </c>
      <c r="AL155" s="377" t="s">
        <v>2277</v>
      </c>
      <c r="AM155" s="377" t="s">
        <v>2315</v>
      </c>
      <c r="AN155" s="377" t="s">
        <v>2315</v>
      </c>
      <c r="AO155" s="381" t="s">
        <v>2341</v>
      </c>
      <c r="AP155" s="377" t="s">
        <v>2277</v>
      </c>
      <c r="AQ155" s="331" t="s">
        <v>2284</v>
      </c>
      <c r="AR155" s="383"/>
    </row>
    <row r="156" spans="2:44" ht="150" customHeight="1" x14ac:dyDescent="0.25">
      <c r="B156" s="186" t="str">
        <f>+'4 - Valor del Riesgo Inherente'!B166</f>
        <v>GESTIÓN FINANCIERA</v>
      </c>
      <c r="C156" s="89" t="str">
        <f>+'4 - Valor del Riesgo Inherente'!C166</f>
        <v>SUBDIRECCIÓN ADMINISTRATIVA Y FINANCIERA</v>
      </c>
      <c r="D156" s="18" t="str">
        <f>+'4 - Valor del Riesgo Inherente'!D166</f>
        <v>R 65</v>
      </c>
      <c r="E156" s="186" t="str">
        <f>+'4 - Valor del Riesgo Inherente'!E166</f>
        <v>Generar Estados Financieros que no sean razonables</v>
      </c>
      <c r="F156" s="186" t="str">
        <f>+'4 - Valor del Riesgo Inherente'!F166</f>
        <v>Pérdida Reputacional</v>
      </c>
      <c r="G156" s="212" t="str">
        <f>+'4 - Valor del Riesgo Inherente'!G166</f>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v>
      </c>
      <c r="H156" s="188" t="s">
        <v>1434</v>
      </c>
      <c r="I156" s="220" t="s">
        <v>1855</v>
      </c>
      <c r="J156" s="220" t="s">
        <v>1856</v>
      </c>
      <c r="K156" s="197" t="s">
        <v>177</v>
      </c>
      <c r="L156" s="89" t="str">
        <f t="shared" si="24"/>
        <v>Impacto</v>
      </c>
      <c r="M156" s="197" t="s">
        <v>181</v>
      </c>
      <c r="N156" s="89" t="str">
        <f t="shared" si="25"/>
        <v>30%</v>
      </c>
      <c r="O156" s="197" t="s">
        <v>188</v>
      </c>
      <c r="P156" s="197" t="s">
        <v>190</v>
      </c>
      <c r="Q156" s="197" t="s">
        <v>804</v>
      </c>
      <c r="R156" s="187">
        <f>+IFERROR(IF(L156="Probabilidad",('4 - Valor del Riesgo Inherente'!J166-(+'4 - Valor del Riesgo Inherente'!J166*N156)),IF(L156="Impacto",'4 - Valor del Riesgo Inherente'!J166,"")),"")</f>
        <v>0.4</v>
      </c>
      <c r="S156" s="172" t="str">
        <f t="shared" si="26"/>
        <v>Baja</v>
      </c>
      <c r="T156" s="187">
        <f>+IFERROR(IF(L156="Impacto",('4 - Valor del Riesgo Inherente'!M166-(+'4 - Valor del Riesgo Inherente'!M166*N156)),IF(L156="Probabilidad",'4 - Valor del Riesgo Inherente'!M166,"")),"")</f>
        <v>0.42</v>
      </c>
      <c r="U156" s="172" t="str">
        <f t="shared" si="27"/>
        <v>Moderado</v>
      </c>
      <c r="V156" s="172" t="str">
        <f t="shared" si="28"/>
        <v>Moderado</v>
      </c>
      <c r="W156" s="172" t="str">
        <f t="shared" si="29"/>
        <v>Reducir</v>
      </c>
      <c r="X156" s="377" t="s">
        <v>1955</v>
      </c>
      <c r="Y156" s="377" t="s">
        <v>1955</v>
      </c>
      <c r="Z156" s="377" t="s">
        <v>1955</v>
      </c>
      <c r="AA156" s="377" t="s">
        <v>1955</v>
      </c>
      <c r="AB156" s="377" t="s">
        <v>1955</v>
      </c>
      <c r="AC156" s="377" t="s">
        <v>1955</v>
      </c>
      <c r="AD156" s="377" t="s">
        <v>1955</v>
      </c>
      <c r="AE156" s="377" t="s">
        <v>1955</v>
      </c>
      <c r="AF156" s="377" t="s">
        <v>1960</v>
      </c>
      <c r="AG156" s="377" t="s">
        <v>1955</v>
      </c>
      <c r="AH156" s="377" t="s">
        <v>1960</v>
      </c>
      <c r="AI156" s="377" t="s">
        <v>1955</v>
      </c>
      <c r="AJ156" s="377" t="s">
        <v>1955</v>
      </c>
      <c r="AK156" s="377" t="s">
        <v>2394</v>
      </c>
      <c r="AL156" s="377" t="s">
        <v>2277</v>
      </c>
      <c r="AM156" s="377" t="s">
        <v>1955</v>
      </c>
      <c r="AN156" s="377" t="s">
        <v>1955</v>
      </c>
      <c r="AO156" s="381" t="s">
        <v>2352</v>
      </c>
      <c r="AP156" s="377" t="s">
        <v>2277</v>
      </c>
      <c r="AQ156" s="331" t="s">
        <v>2284</v>
      </c>
      <c r="AR156" s="383"/>
    </row>
    <row r="157" spans="2:44" ht="150" customHeight="1" x14ac:dyDescent="0.25">
      <c r="B157" s="186" t="str">
        <f>+'4 - Valor del Riesgo Inherente'!B167</f>
        <v>GESTIÓN FINANCIERA</v>
      </c>
      <c r="C157" s="89" t="str">
        <f>+'4 - Valor del Riesgo Inherente'!C167</f>
        <v>SUBDIRECCIÓN ADMINISTRATIVA Y FINANCIERA</v>
      </c>
      <c r="D157" s="18" t="str">
        <f>+'4 - Valor del Riesgo Inherente'!D167</f>
        <v>R 65</v>
      </c>
      <c r="E157" s="186" t="str">
        <f>+'4 - Valor del Riesgo Inherente'!E167</f>
        <v>Generar Estados Financieros que no sean razonables</v>
      </c>
      <c r="F157" s="186" t="str">
        <f>+'4 - Valor del Riesgo Inherente'!F167</f>
        <v>Pérdida Reputacional</v>
      </c>
      <c r="G157" s="212" t="str">
        <f>+'4 - Valor del Riesgo Inherente'!G167</f>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v>
      </c>
      <c r="H157" s="188" t="s">
        <v>1435</v>
      </c>
      <c r="I157" s="220" t="s">
        <v>1855</v>
      </c>
      <c r="J157" s="220" t="s">
        <v>1857</v>
      </c>
      <c r="K157" s="197" t="s">
        <v>177</v>
      </c>
      <c r="L157" s="89" t="str">
        <f t="shared" si="24"/>
        <v>Impacto</v>
      </c>
      <c r="M157" s="197" t="s">
        <v>181</v>
      </c>
      <c r="N157" s="89" t="str">
        <f>IF(AND(K157="Preventivo",M157="Automático"),"50%",IF(AND(K157="Preventivo",M157="Manual"),"40%",IF(AND(K157="Detectivo",M157="Automático"),"40%",IF(AND(K157="Detectivo",M157="Manual"),"30%",IF(AND(K157="Correctivo",M157="Automático"),"35%",IF(AND(K157="Correctivo",M157="Manual"),"25%",""))))))</f>
        <v>30%</v>
      </c>
      <c r="O157" s="197" t="s">
        <v>188</v>
      </c>
      <c r="P157" s="197" t="s">
        <v>190</v>
      </c>
      <c r="Q157" s="197" t="s">
        <v>804</v>
      </c>
      <c r="R157" s="187">
        <f>IFERROR(IF(AND(L156="Probabilidad",L157="Probabilidad"),(R156-(+R156*N157)),IF(L157="Probabilidad",('4 - Valor del Riesgo Inherente'!J166-(+'4 - Valor del Riesgo Inherente'!J166*N157)),IF(L157="Impacto",R156,""))),"")</f>
        <v>0.4</v>
      </c>
      <c r="S157" s="172" t="str">
        <f t="shared" si="26"/>
        <v>Baja</v>
      </c>
      <c r="T157" s="187">
        <f>IFERROR(IF(AND(L156="Impacto",L157="Impacto"),(T156-(+T156*N157)),IF(L157="Impacto",('4 - Valor del Riesgo Inherente'!M166-(+'4 - Valor del Riesgo Inherente'!M166*N157)),IF(L157="Probabilidad",T156,""))),"")</f>
        <v>0.29399999999999998</v>
      </c>
      <c r="U157" s="172" t="str">
        <f t="shared" si="27"/>
        <v>Menor</v>
      </c>
      <c r="V157" s="172" t="str">
        <f>IF(OR(AND(S157="Muy Baja",U157="Leve"),AND(S157="Muy Baja",U157="Menor"),AND(S157="Baja",U157="Leve")),"Bajo",IF(OR(AND(S157="Muy baja",U157="Moderado"),AND(S157="Baja",U157="Menor"),AND(S157="Baja",U157="Moderado"),AND(S157="Media",U157="Leve"),AND(S157="Media",U157="Menor"),AND(S157="Media",U157="Moderado"),AND(S157="Alta",U157="Leve"),AND(S157="Alta",U157="Menor")),"Moderado",IF(OR(AND(S157="Muy Baja",U157="Mayor"),AND(S157="Baja",U157="Mayor"),AND(S157="Media",U157="Mayor"),AND(S157="Alta",U157="Moderado"),AND(S157="Alta",U157="Mayor"),AND(S157="Muy Alta",U157="Leve"),AND(S157="Muy Alta",U157="Menor"),AND(S157="Muy Alta",U157="Moderado"),AND(S157="Muy Alta",U157="Mayor")),"Alto",IF(OR(AND(S157="Muy Baja",U157="Catastrófico"),AND(S157="Baja",U157="Catastrófico"),AND(S157="Media",U157="Catastrófico"),AND(S157="Alta",U157="Catastrófico"),AND(S157="Muy Alta",U157="Catastrófico")),"Extremo",""))))</f>
        <v>Moderado</v>
      </c>
      <c r="W157" s="172" t="str">
        <f t="shared" si="29"/>
        <v>Reducir</v>
      </c>
      <c r="X157" s="377" t="s">
        <v>1955</v>
      </c>
      <c r="Y157" s="377" t="s">
        <v>1955</v>
      </c>
      <c r="Z157" s="377" t="s">
        <v>1955</v>
      </c>
      <c r="AA157" s="377" t="s">
        <v>1955</v>
      </c>
      <c r="AB157" s="377" t="s">
        <v>1955</v>
      </c>
      <c r="AC157" s="377" t="s">
        <v>1955</v>
      </c>
      <c r="AD157" s="377" t="s">
        <v>1955</v>
      </c>
      <c r="AE157" s="377" t="s">
        <v>1955</v>
      </c>
      <c r="AF157" s="377" t="s">
        <v>2353</v>
      </c>
      <c r="AG157" s="377" t="s">
        <v>1955</v>
      </c>
      <c r="AH157" s="377" t="s">
        <v>2353</v>
      </c>
      <c r="AI157" s="377" t="s">
        <v>1955</v>
      </c>
      <c r="AJ157" s="377" t="s">
        <v>1955</v>
      </c>
      <c r="AK157" s="377" t="s">
        <v>2410</v>
      </c>
      <c r="AL157" s="377" t="s">
        <v>2277</v>
      </c>
      <c r="AM157" s="377" t="s">
        <v>1955</v>
      </c>
      <c r="AN157" s="377" t="s">
        <v>1955</v>
      </c>
      <c r="AO157" s="381" t="s">
        <v>2411</v>
      </c>
      <c r="AP157" s="377" t="s">
        <v>2277</v>
      </c>
      <c r="AQ157" s="331" t="s">
        <v>2284</v>
      </c>
      <c r="AR157" s="383"/>
    </row>
    <row r="158" spans="2:44" ht="150" customHeight="1" x14ac:dyDescent="0.25">
      <c r="B158" s="186" t="str">
        <f>+'4 - Valor del Riesgo Inherente'!B168</f>
        <v>GESTIÓN FINANCIERA</v>
      </c>
      <c r="C158" s="89" t="str">
        <f>+'4 - Valor del Riesgo Inherente'!C168</f>
        <v>SUBDIRECCIÓN ADMINISTRATIVA Y FINANCIERA</v>
      </c>
      <c r="D158" s="18" t="str">
        <f>+'4 - Valor del Riesgo Inherente'!D168</f>
        <v>R 65</v>
      </c>
      <c r="E158" s="186" t="str">
        <f>+'4 - Valor del Riesgo Inherente'!E168</f>
        <v>Generar Estados Financieros que no sean razonables</v>
      </c>
      <c r="F158" s="186" t="str">
        <f>+'4 - Valor del Riesgo Inherente'!F168</f>
        <v>Pérdida Reputacional</v>
      </c>
      <c r="G158" s="212" t="str">
        <f>+'4 - Valor del Riesgo Inherente'!G168</f>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v>
      </c>
      <c r="H158" s="188" t="s">
        <v>1436</v>
      </c>
      <c r="I158" s="220" t="s">
        <v>1855</v>
      </c>
      <c r="J158" s="220" t="s">
        <v>1858</v>
      </c>
      <c r="K158" s="197" t="s">
        <v>178</v>
      </c>
      <c r="L158" s="89" t="str">
        <f t="shared" si="24"/>
        <v>Impacto</v>
      </c>
      <c r="M158" s="197" t="s">
        <v>181</v>
      </c>
      <c r="N158" s="89" t="str">
        <f t="shared" ref="N158:N159" si="30">IF(AND(K158="Preventivo",M158="Automático"),"50%",IF(AND(K158="Preventivo",M158="Manual"),"40%",IF(AND(K158="Detectivo",M158="Automático"),"40%",IF(AND(K158="Detectivo",M158="Manual"),"30%",IF(AND(K158="Correctivo",M158="Automático"),"35%",IF(AND(K158="Correctivo",M158="Manual"),"25%",""))))))</f>
        <v>25%</v>
      </c>
      <c r="O158" s="197" t="s">
        <v>188</v>
      </c>
      <c r="P158" s="197" t="s">
        <v>190</v>
      </c>
      <c r="Q158" s="197" t="s">
        <v>192</v>
      </c>
      <c r="R158" s="187">
        <f>IFERROR(IF(AND(L157="Probabilidad",L158="Probabilidad"),(R157-(+R157*N158)),IF(L158="Probabilidad",('4 - Valor del Riesgo Inherente'!J167-(+'4 - Valor del Riesgo Inherente'!J167*N158)),IF(L158="Impacto",R157,""))),"")</f>
        <v>0.4</v>
      </c>
      <c r="S158" s="172" t="str">
        <f t="shared" si="26"/>
        <v>Baja</v>
      </c>
      <c r="T158" s="187">
        <f>IFERROR(IF(AND(L157="Impacto",L158="Impacto"),(T157-(+T157*N158)),IF(L158="Impacto",('4 - Valor del Riesgo Inherente'!M167-(+'4 - Valor del Riesgo Inherente'!M167*N158)),IF(L158="Probabilidad",T157,""))),"")</f>
        <v>0.22049999999999997</v>
      </c>
      <c r="U158" s="172" t="str">
        <f t="shared" si="27"/>
        <v>Menor</v>
      </c>
      <c r="V158" s="172" t="str">
        <f>IF(OR(AND(S158="Muy Baja",U158="Leve"),AND(S158="Muy Baja",U158="Menor"),AND(S158="Baja",U158="Leve")),"Bajo",IF(OR(AND(S158="Muy baja",U158="Moderado"),AND(S158="Baja",U158="Menor"),AND(S158="Baja",U158="Moderado"),AND(S158="Media",U158="Leve"),AND(S158="Media",U158="Menor"),AND(S158="Media",U158="Moderado"),AND(S158="Alta",U158="Leve"),AND(S158="Alta",U158="Menor")),"Moderado",IF(OR(AND(S158="Muy Baja",U158="Mayor"),AND(S158="Baja",U158="Mayor"),AND(S158="Media",U158="Mayor"),AND(S158="Alta",U158="Moderado"),AND(S158="Alta",U158="Mayor"),AND(S158="Muy Alta",U158="Leve"),AND(S158="Muy Alta",U158="Menor"),AND(S158="Muy Alta",U158="Moderado"),AND(S158="Muy Alta",U158="Mayor")),"Alto",IF(OR(AND(S158="Muy Baja",U158="Catastrófico"),AND(S158="Baja",U158="Catastrófico"),AND(S158="Media",U158="Catastrófico"),AND(S158="Alta",U158="Catastrófico"),AND(S158="Muy Alta",U158="Catastrófico")),"Extremo",""))))</f>
        <v>Moderado</v>
      </c>
      <c r="W158" s="172" t="str">
        <f t="shared" si="29"/>
        <v>Reducir</v>
      </c>
      <c r="X158" s="377" t="s">
        <v>1955</v>
      </c>
      <c r="Y158" s="377" t="s">
        <v>1955</v>
      </c>
      <c r="Z158" s="377" t="s">
        <v>1955</v>
      </c>
      <c r="AA158" s="377" t="s">
        <v>1955</v>
      </c>
      <c r="AB158" s="377" t="s">
        <v>1955</v>
      </c>
      <c r="AC158" s="377" t="s">
        <v>1955</v>
      </c>
      <c r="AD158" s="377" t="s">
        <v>1955</v>
      </c>
      <c r="AE158" s="377" t="s">
        <v>1955</v>
      </c>
      <c r="AF158" s="377" t="s">
        <v>1960</v>
      </c>
      <c r="AG158" s="377" t="s">
        <v>1960</v>
      </c>
      <c r="AH158" s="377" t="s">
        <v>1955</v>
      </c>
      <c r="AI158" s="377" t="s">
        <v>1955</v>
      </c>
      <c r="AJ158" s="377" t="s">
        <v>1960</v>
      </c>
      <c r="AK158" s="378" t="s">
        <v>2342</v>
      </c>
      <c r="AL158" s="377" t="s">
        <v>2277</v>
      </c>
      <c r="AM158" s="377" t="s">
        <v>2315</v>
      </c>
      <c r="AN158" s="377" t="s">
        <v>2315</v>
      </c>
      <c r="AO158" s="381" t="s">
        <v>2341</v>
      </c>
      <c r="AP158" s="377" t="s">
        <v>2277</v>
      </c>
      <c r="AQ158" s="331" t="s">
        <v>2284</v>
      </c>
      <c r="AR158" s="383"/>
    </row>
    <row r="159" spans="2:44" ht="150" customHeight="1" x14ac:dyDescent="0.25">
      <c r="B159" s="186" t="str">
        <f>+'4 - Valor del Riesgo Inherente'!B168</f>
        <v>GESTIÓN FINANCIERA</v>
      </c>
      <c r="C159" s="89" t="str">
        <f>+'4 - Valor del Riesgo Inherente'!C168</f>
        <v>SUBDIRECCIÓN ADMINISTRATIVA Y FINANCIERA</v>
      </c>
      <c r="D159" s="18" t="str">
        <f>+'4 - Valor del Riesgo Inherente'!D168</f>
        <v>R 65</v>
      </c>
      <c r="E159" s="186" t="str">
        <f>+'4 - Valor del Riesgo Inherente'!E168</f>
        <v>Generar Estados Financieros que no sean razonables</v>
      </c>
      <c r="F159" s="186" t="str">
        <f>+'4 - Valor del Riesgo Inherente'!F168</f>
        <v>Pérdida Reputacional</v>
      </c>
      <c r="G159" s="212" t="str">
        <f>+'4 - Valor del Riesgo Inherente'!G168</f>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v>
      </c>
      <c r="H159" s="188" t="s">
        <v>1436</v>
      </c>
      <c r="I159" s="220" t="s">
        <v>1855</v>
      </c>
      <c r="J159" s="220" t="s">
        <v>2143</v>
      </c>
      <c r="K159" s="197" t="s">
        <v>176</v>
      </c>
      <c r="L159" s="89" t="str">
        <f>IF(OR(K159="Correctivo",K159="Detectivo"),"Impacto",IF(K159="Preventivo","Probabilidad",""))</f>
        <v>Probabilidad</v>
      </c>
      <c r="M159" s="197" t="s">
        <v>181</v>
      </c>
      <c r="N159" s="89" t="str">
        <f t="shared" si="30"/>
        <v>40%</v>
      </c>
      <c r="O159" s="197" t="s">
        <v>188</v>
      </c>
      <c r="P159" s="197" t="s">
        <v>190</v>
      </c>
      <c r="Q159" s="197" t="s">
        <v>804</v>
      </c>
      <c r="R159" s="187">
        <f>IFERROR(IF(AND(L158="Probabilidad",L159="Probabilidad"),(R158-(+R158*N159)),IF(L159="Probabilidad",('4 - Valor del Riesgo Inherente'!J168-(+'4 - Valor del Riesgo Inherente'!J168*N159)),IF(L159="Impacto",R158,""))),"")</f>
        <v>0.24</v>
      </c>
      <c r="S159" s="172" t="str">
        <f>IFERROR(IF(R159="","",IF(R159&lt;=0.2,"Muy Baja",IF(R159&lt;=0.4,"Baja",IF(R159&lt;=0.6,"Media",IF(R159&lt;=0.8,"Alta","Muy Alta"))))),"")</f>
        <v>Baja</v>
      </c>
      <c r="T159" s="187">
        <f>IFERROR(IF(AND(L158="Impacto",L159="Impacto"),(T158-(+T158*N159)),IF(L159="Impacto",('4 - Valor del Riesgo Inherente'!M168-(+'4 - Valor del Riesgo Inherente'!M168*N159)),IF(L159="Probabilidad",T158,""))),"")</f>
        <v>0.22049999999999997</v>
      </c>
      <c r="U159" s="172" t="str">
        <f t="shared" si="27"/>
        <v>Menor</v>
      </c>
      <c r="V159" s="172" t="str">
        <f t="shared" si="28"/>
        <v>Moderado</v>
      </c>
      <c r="W159" s="172" t="str">
        <f t="shared" si="29"/>
        <v>Reducir</v>
      </c>
      <c r="X159" s="377" t="s">
        <v>1955</v>
      </c>
      <c r="Y159" s="377" t="s">
        <v>1955</v>
      </c>
      <c r="Z159" s="377" t="s">
        <v>1955</v>
      </c>
      <c r="AA159" s="377" t="s">
        <v>1955</v>
      </c>
      <c r="AB159" s="377" t="s">
        <v>1955</v>
      </c>
      <c r="AC159" s="377" t="s">
        <v>1955</v>
      </c>
      <c r="AD159" s="377" t="s">
        <v>1955</v>
      </c>
      <c r="AE159" s="377" t="s">
        <v>1955</v>
      </c>
      <c r="AF159" s="377" t="s">
        <v>1955</v>
      </c>
      <c r="AG159" s="377" t="s">
        <v>2353</v>
      </c>
      <c r="AH159" s="377" t="s">
        <v>2353</v>
      </c>
      <c r="AI159" s="377" t="s">
        <v>1955</v>
      </c>
      <c r="AJ159" s="377" t="s">
        <v>1955</v>
      </c>
      <c r="AK159" s="377" t="s">
        <v>2410</v>
      </c>
      <c r="AL159" s="377" t="s">
        <v>2277</v>
      </c>
      <c r="AM159" s="377" t="s">
        <v>1955</v>
      </c>
      <c r="AN159" s="377" t="s">
        <v>1955</v>
      </c>
      <c r="AO159" s="381" t="s">
        <v>2354</v>
      </c>
      <c r="AP159" s="377" t="s">
        <v>2277</v>
      </c>
      <c r="AQ159" s="331" t="s">
        <v>2284</v>
      </c>
      <c r="AR159" s="383"/>
    </row>
    <row r="160" spans="2:44" ht="150" customHeight="1" x14ac:dyDescent="0.25">
      <c r="B160" s="186" t="str">
        <f>+'4 - Valor del Riesgo Inherente'!B169</f>
        <v>GESTIÓN FINANCIERA</v>
      </c>
      <c r="C160" s="89" t="str">
        <f>+'4 - Valor del Riesgo Inherente'!C169</f>
        <v>SUBDIRECCIÓN ADMINISTRATIVA Y FINANCIERA</v>
      </c>
      <c r="D160" s="18" t="str">
        <f>+'4 - Valor del Riesgo Inherente'!D169</f>
        <v>R 66</v>
      </c>
      <c r="E160" s="186" t="str">
        <f>+'4 - Valor del Riesgo Inherente'!E169</f>
        <v>Imprecisión en el registro de la información financiera a nombre de terceros que presenten obligaciones a favor de la entidad.</v>
      </c>
      <c r="F160" s="186" t="str">
        <f>+'4 - Valor del Riesgo Inherente'!F169</f>
        <v>Pérdida Reputacional</v>
      </c>
      <c r="G160" s="212" t="str">
        <f>+'4 - Valor del Riesgo Inherente'!G169</f>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v>
      </c>
      <c r="H160" s="188" t="s">
        <v>1437</v>
      </c>
      <c r="I160" s="220" t="s">
        <v>1083</v>
      </c>
      <c r="J160" s="220" t="s">
        <v>1084</v>
      </c>
      <c r="K160" s="197" t="s">
        <v>177</v>
      </c>
      <c r="L160" s="89" t="str">
        <f t="shared" si="24"/>
        <v>Impacto</v>
      </c>
      <c r="M160" s="197" t="s">
        <v>181</v>
      </c>
      <c r="N160" s="89" t="str">
        <f t="shared" si="25"/>
        <v>30%</v>
      </c>
      <c r="O160" s="197" t="s">
        <v>188</v>
      </c>
      <c r="P160" s="197" t="s">
        <v>190</v>
      </c>
      <c r="Q160" s="197" t="s">
        <v>804</v>
      </c>
      <c r="R160" s="187">
        <f>+IFERROR(IF(L160="Probabilidad",('4 - Valor del Riesgo Inherente'!J169-(+'4 - Valor del Riesgo Inherente'!J169*N160)),IF(L160="Impacto",'4 - Valor del Riesgo Inherente'!J169,"")),"")</f>
        <v>0.4</v>
      </c>
      <c r="S160" s="172" t="str">
        <f t="shared" si="26"/>
        <v>Baja</v>
      </c>
      <c r="T160" s="187">
        <f>+IFERROR(IF(L160="Impacto",('4 - Valor del Riesgo Inherente'!M169-(+'4 - Valor del Riesgo Inherente'!M169*N160)),IF(L160="Probabilidad",'4 - Valor del Riesgo Inherente'!M169,"")),"")</f>
        <v>0.56000000000000005</v>
      </c>
      <c r="U160" s="172" t="str">
        <f t="shared" si="27"/>
        <v>Moderado</v>
      </c>
      <c r="V160" s="172" t="str">
        <f t="shared" si="28"/>
        <v>Moderado</v>
      </c>
      <c r="W160" s="172" t="str">
        <f t="shared" si="29"/>
        <v>Reducir</v>
      </c>
      <c r="X160" s="377" t="s">
        <v>1955</v>
      </c>
      <c r="Y160" s="377" t="s">
        <v>1955</v>
      </c>
      <c r="Z160" s="377" t="s">
        <v>1955</v>
      </c>
      <c r="AA160" s="377" t="s">
        <v>1955</v>
      </c>
      <c r="AB160" s="377" t="s">
        <v>1955</v>
      </c>
      <c r="AC160" s="377" t="s">
        <v>1955</v>
      </c>
      <c r="AD160" s="377" t="s">
        <v>1955</v>
      </c>
      <c r="AE160" s="377" t="s">
        <v>1955</v>
      </c>
      <c r="AF160" s="377" t="s">
        <v>2353</v>
      </c>
      <c r="AG160" s="377" t="s">
        <v>1955</v>
      </c>
      <c r="AH160" s="377" t="s">
        <v>2353</v>
      </c>
      <c r="AI160" s="377" t="s">
        <v>1955</v>
      </c>
      <c r="AJ160" s="377" t="s">
        <v>1955</v>
      </c>
      <c r="AK160" s="377" t="s">
        <v>2412</v>
      </c>
      <c r="AL160" s="377" t="s">
        <v>2277</v>
      </c>
      <c r="AM160" s="377" t="s">
        <v>1955</v>
      </c>
      <c r="AN160" s="377" t="s">
        <v>1955</v>
      </c>
      <c r="AO160" s="381" t="s">
        <v>2355</v>
      </c>
      <c r="AP160" s="377" t="s">
        <v>2277</v>
      </c>
      <c r="AQ160" s="331" t="s">
        <v>2284</v>
      </c>
      <c r="AR160" s="383"/>
    </row>
    <row r="161" spans="2:44" ht="150" customHeight="1" x14ac:dyDescent="0.25">
      <c r="B161" s="186" t="str">
        <f>+'4 - Valor del Riesgo Inherente'!B170</f>
        <v>GESTIÓN FINANCIERA</v>
      </c>
      <c r="C161" s="89" t="str">
        <f>+'4 - Valor del Riesgo Inherente'!C170</f>
        <v>SUBDIRECCIÓN ADMINISTRATIVA Y FINANCIERA</v>
      </c>
      <c r="D161" s="18" t="str">
        <f>+'4 - Valor del Riesgo Inherente'!D170</f>
        <v>R 66</v>
      </c>
      <c r="E161" s="186" t="str">
        <f>+'4 - Valor del Riesgo Inherente'!E170</f>
        <v>Imprecisión en el registro de la información financiera a nombre de terceros que presenten obligaciones a favor de la entidad.</v>
      </c>
      <c r="F161" s="186" t="str">
        <f>+'4 - Valor del Riesgo Inherente'!F170</f>
        <v>Pérdida Reputacional</v>
      </c>
      <c r="G161" s="212" t="str">
        <f>+'4 - Valor del Riesgo Inherente'!G170</f>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v>
      </c>
      <c r="H161" s="188" t="s">
        <v>1438</v>
      </c>
      <c r="I161" s="220" t="s">
        <v>1083</v>
      </c>
      <c r="J161" s="220" t="s">
        <v>1085</v>
      </c>
      <c r="K161" s="197" t="s">
        <v>178</v>
      </c>
      <c r="L161" s="89" t="str">
        <f t="shared" si="24"/>
        <v>Impacto</v>
      </c>
      <c r="M161" s="197" t="s">
        <v>181</v>
      </c>
      <c r="N161" s="89" t="str">
        <f t="shared" si="25"/>
        <v>25%</v>
      </c>
      <c r="O161" s="197" t="s">
        <v>188</v>
      </c>
      <c r="P161" s="197" t="s">
        <v>190</v>
      </c>
      <c r="Q161" s="197" t="s">
        <v>804</v>
      </c>
      <c r="R161" s="187"/>
      <c r="S161" s="172" t="str">
        <f t="shared" si="26"/>
        <v/>
      </c>
      <c r="T161" s="187"/>
      <c r="U161" s="172" t="str">
        <f t="shared" si="27"/>
        <v/>
      </c>
      <c r="V161" s="172" t="str">
        <f t="shared" si="28"/>
        <v/>
      </c>
      <c r="W161" s="172" t="e">
        <f t="shared" si="29"/>
        <v>#N/A</v>
      </c>
      <c r="X161" s="377" t="s">
        <v>1955</v>
      </c>
      <c r="Y161" s="377" t="s">
        <v>1955</v>
      </c>
      <c r="Z161" s="377" t="s">
        <v>1955</v>
      </c>
      <c r="AA161" s="377" t="s">
        <v>1955</v>
      </c>
      <c r="AB161" s="377" t="s">
        <v>1955</v>
      </c>
      <c r="AC161" s="377" t="s">
        <v>1955</v>
      </c>
      <c r="AD161" s="377" t="s">
        <v>1955</v>
      </c>
      <c r="AE161" s="377" t="s">
        <v>1955</v>
      </c>
      <c r="AF161" s="377" t="s">
        <v>1960</v>
      </c>
      <c r="AG161" s="377" t="s">
        <v>1960</v>
      </c>
      <c r="AH161" s="377" t="s">
        <v>1955</v>
      </c>
      <c r="AI161" s="377" t="s">
        <v>1955</v>
      </c>
      <c r="AJ161" s="377" t="s">
        <v>1960</v>
      </c>
      <c r="AK161" s="378" t="s">
        <v>2342</v>
      </c>
      <c r="AL161" s="377" t="s">
        <v>2277</v>
      </c>
      <c r="AM161" s="377" t="s">
        <v>2315</v>
      </c>
      <c r="AN161" s="377" t="s">
        <v>2315</v>
      </c>
      <c r="AO161" s="381" t="s">
        <v>2341</v>
      </c>
      <c r="AP161" s="377" t="s">
        <v>2277</v>
      </c>
      <c r="AQ161" s="331" t="s">
        <v>2284</v>
      </c>
      <c r="AR161" s="383"/>
    </row>
    <row r="162" spans="2:44" ht="150" customHeight="1" x14ac:dyDescent="0.25">
      <c r="B162" s="186" t="str">
        <f>+'4 - Valor del Riesgo Inherente'!B171</f>
        <v>GESTIÓN FINANCIERA</v>
      </c>
      <c r="C162" s="89" t="str">
        <f>+'4 - Valor del Riesgo Inherente'!C171</f>
        <v>SUBDIRECCIÓN ADMINISTRATIVA Y FINANCIERA</v>
      </c>
      <c r="D162" s="18" t="str">
        <f>+'4 - Valor del Riesgo Inherente'!D171</f>
        <v>R 67</v>
      </c>
      <c r="E162" s="186" t="str">
        <f>+'4 - Valor del Riesgo Inherente'!E171</f>
        <v>Fallas en la ejecución de la reserva presupuestal constituida</v>
      </c>
      <c r="F162" s="186" t="str">
        <f>+'4 - Valor del Riesgo Inherente'!F171</f>
        <v>Afectación Económica o presupuestal</v>
      </c>
      <c r="G162" s="212" t="str">
        <f>+'4 - Valor del Riesgo Inherente'!G171</f>
        <v>Posibilidad de afectación económica por reducción en la asignación del presupuesto de la vigencia debido un mal seguimiento y control de la reserva constituida por parte de los supervisores de los contratos</v>
      </c>
      <c r="H162" s="188" t="s">
        <v>1439</v>
      </c>
      <c r="I162" s="220" t="s">
        <v>1086</v>
      </c>
      <c r="J162" s="220" t="s">
        <v>1859</v>
      </c>
      <c r="K162" s="197" t="s">
        <v>176</v>
      </c>
      <c r="L162" s="89" t="str">
        <f t="shared" si="24"/>
        <v>Probabilidad</v>
      </c>
      <c r="M162" s="197" t="s">
        <v>181</v>
      </c>
      <c r="N162" s="89" t="str">
        <f t="shared" si="25"/>
        <v>40%</v>
      </c>
      <c r="O162" s="197" t="s">
        <v>188</v>
      </c>
      <c r="P162" s="197" t="s">
        <v>190</v>
      </c>
      <c r="Q162" s="197" t="s">
        <v>804</v>
      </c>
      <c r="R162" s="187">
        <f>+IFERROR(IF(L162="Probabilidad",('4 - Valor del Riesgo Inherente'!J171-(+'4 - Valor del Riesgo Inherente'!J171*N162)),IF(L162="Impacto",'4 - Valor del Riesgo Inherente'!J171,"")),"")</f>
        <v>0.36</v>
      </c>
      <c r="S162" s="172" t="str">
        <f t="shared" si="26"/>
        <v>Baja</v>
      </c>
      <c r="T162" s="187">
        <f>+IFERROR(IF(L162="Impacto",('4 - Valor del Riesgo Inherente'!M171-(+'4 - Valor del Riesgo Inherente'!M171*N162)),IF(L162="Probabilidad",'4 - Valor del Riesgo Inherente'!M171,"")),"")</f>
        <v>0.6</v>
      </c>
      <c r="U162" s="172" t="str">
        <f t="shared" si="27"/>
        <v>Moderado</v>
      </c>
      <c r="V162" s="172" t="str">
        <f t="shared" si="28"/>
        <v>Moderado</v>
      </c>
      <c r="W162" s="172" t="str">
        <f t="shared" si="29"/>
        <v>Reducir</v>
      </c>
      <c r="X162" s="377" t="s">
        <v>1955</v>
      </c>
      <c r="Y162" s="377" t="s">
        <v>1955</v>
      </c>
      <c r="Z162" s="377" t="s">
        <v>1955</v>
      </c>
      <c r="AA162" s="377" t="s">
        <v>1955</v>
      </c>
      <c r="AB162" s="377" t="s">
        <v>1955</v>
      </c>
      <c r="AC162" s="377" t="s">
        <v>1955</v>
      </c>
      <c r="AD162" s="377" t="s">
        <v>1955</v>
      </c>
      <c r="AE162" s="377" t="s">
        <v>1955</v>
      </c>
      <c r="AF162" s="377" t="s">
        <v>1955</v>
      </c>
      <c r="AG162" s="377" t="s">
        <v>2353</v>
      </c>
      <c r="AH162" s="377" t="s">
        <v>2353</v>
      </c>
      <c r="AI162" s="377" t="s">
        <v>1955</v>
      </c>
      <c r="AJ162" s="377" t="s">
        <v>1955</v>
      </c>
      <c r="AK162" s="377" t="s">
        <v>2412</v>
      </c>
      <c r="AL162" s="377" t="s">
        <v>2277</v>
      </c>
      <c r="AM162" s="377" t="s">
        <v>1955</v>
      </c>
      <c r="AN162" s="377" t="s">
        <v>1955</v>
      </c>
      <c r="AO162" s="381" t="s">
        <v>2413</v>
      </c>
      <c r="AP162" s="377" t="s">
        <v>2277</v>
      </c>
      <c r="AQ162" s="331" t="s">
        <v>2284</v>
      </c>
      <c r="AR162" s="383"/>
    </row>
    <row r="163" spans="2:44" ht="150" customHeight="1" x14ac:dyDescent="0.25">
      <c r="B163" s="186" t="str">
        <f>+'4 - Valor del Riesgo Inherente'!B172</f>
        <v>GESTIÓN FINANCIERA</v>
      </c>
      <c r="C163" s="89" t="str">
        <f>+'4 - Valor del Riesgo Inherente'!C172</f>
        <v>SUBDIRECCIÓN ADMINISTRATIVA Y FINANCIERA</v>
      </c>
      <c r="D163" s="18" t="str">
        <f>+'4 - Valor del Riesgo Inherente'!D172</f>
        <v>R 67</v>
      </c>
      <c r="E163" s="186" t="str">
        <f>+'4 - Valor del Riesgo Inherente'!E172</f>
        <v>Fallas en la ejecución de la reserva presupuestal constituida</v>
      </c>
      <c r="F163" s="186" t="str">
        <f>+'4 - Valor del Riesgo Inherente'!F172</f>
        <v>Afectación Económica o presupuestal</v>
      </c>
      <c r="G163" s="212" t="str">
        <f>+'4 - Valor del Riesgo Inherente'!G172</f>
        <v>Posibilidad de afectación económica por reducción en la asignación del presupuesto de la vigencia debido un mal seguimiento y control de la reserva constituida por parte de los supervisores de los contratos</v>
      </c>
      <c r="H163" s="188" t="s">
        <v>1440</v>
      </c>
      <c r="I163" s="220" t="s">
        <v>1086</v>
      </c>
      <c r="J163" s="220" t="s">
        <v>1860</v>
      </c>
      <c r="K163" s="197" t="s">
        <v>177</v>
      </c>
      <c r="L163" s="89" t="str">
        <f t="shared" si="24"/>
        <v>Impacto</v>
      </c>
      <c r="M163" s="197" t="s">
        <v>181</v>
      </c>
      <c r="N163" s="89" t="str">
        <f t="shared" si="25"/>
        <v>30%</v>
      </c>
      <c r="O163" s="197" t="s">
        <v>188</v>
      </c>
      <c r="P163" s="197" t="s">
        <v>190</v>
      </c>
      <c r="Q163" s="197" t="s">
        <v>804</v>
      </c>
      <c r="R163" s="187">
        <f>IFERROR(IF(AND(L162="Probabilidad",L163="Probabilidad"),(R162-(+R162*N163)),IF(L163="Probabilidad",('4 - Valor del Riesgo Inherente'!J171-(+'4 - Valor del Riesgo Inherente'!J171*N163)),IF(L163="Impacto",R162,""))),"")</f>
        <v>0.36</v>
      </c>
      <c r="S163" s="172" t="str">
        <f t="shared" si="26"/>
        <v>Baja</v>
      </c>
      <c r="T163" s="187">
        <f>IFERROR(IF(AND(L162="Impacto",L163="Impacto"),(T162-(+T162*N163)),IF(L163="Impacto",('4 - Valor del Riesgo Inherente'!M171-(+'4 - Valor del Riesgo Inherente'!M171*N163)),IF(L163="Probabilidad",T162,""))),"")</f>
        <v>0.42</v>
      </c>
      <c r="U163" s="172" t="str">
        <f t="shared" si="27"/>
        <v>Moderado</v>
      </c>
      <c r="V163" s="172" t="str">
        <f t="shared" si="28"/>
        <v>Moderado</v>
      </c>
      <c r="W163" s="172" t="str">
        <f t="shared" si="29"/>
        <v>Reducir</v>
      </c>
      <c r="X163" s="377" t="s">
        <v>1955</v>
      </c>
      <c r="Y163" s="377" t="s">
        <v>1955</v>
      </c>
      <c r="Z163" s="377" t="s">
        <v>1955</v>
      </c>
      <c r="AA163" s="377" t="s">
        <v>1955</v>
      </c>
      <c r="AB163" s="377" t="s">
        <v>1955</v>
      </c>
      <c r="AC163" s="377" t="s">
        <v>1955</v>
      </c>
      <c r="AD163" s="377" t="s">
        <v>1955</v>
      </c>
      <c r="AE163" s="377" t="s">
        <v>1955</v>
      </c>
      <c r="AF163" s="377" t="s">
        <v>2353</v>
      </c>
      <c r="AG163" s="377" t="s">
        <v>1955</v>
      </c>
      <c r="AH163" s="377" t="s">
        <v>2353</v>
      </c>
      <c r="AI163" s="377" t="s">
        <v>1955</v>
      </c>
      <c r="AJ163" s="377" t="s">
        <v>1955</v>
      </c>
      <c r="AK163" s="377" t="s">
        <v>2412</v>
      </c>
      <c r="AL163" s="377" t="s">
        <v>2277</v>
      </c>
      <c r="AM163" s="377" t="s">
        <v>1955</v>
      </c>
      <c r="AN163" s="377" t="s">
        <v>1955</v>
      </c>
      <c r="AO163" s="381" t="s">
        <v>2413</v>
      </c>
      <c r="AP163" s="377" t="s">
        <v>2277</v>
      </c>
      <c r="AQ163" s="331" t="s">
        <v>2284</v>
      </c>
      <c r="AR163" s="383"/>
    </row>
    <row r="164" spans="2:44" ht="150" customHeight="1" x14ac:dyDescent="0.25">
      <c r="B164" s="186" t="str">
        <f>+'4 - Valor del Riesgo Inherente'!B173</f>
        <v>GESTIÓN FINANCIERA</v>
      </c>
      <c r="C164" s="89" t="str">
        <f>+'4 - Valor del Riesgo Inherente'!C173</f>
        <v>SUBDIRECCIÓN ADMINISTRATIVA Y FINANCIERA</v>
      </c>
      <c r="D164" s="18" t="str">
        <f>+'4 - Valor del Riesgo Inherente'!D173</f>
        <v>R 67</v>
      </c>
      <c r="E164" s="186" t="str">
        <f>+'4 - Valor del Riesgo Inherente'!E173</f>
        <v>Fallas en la ejecución de la reserva presupuestal constituida</v>
      </c>
      <c r="F164" s="186" t="str">
        <f>+'4 - Valor del Riesgo Inherente'!F173</f>
        <v>Afectación Económica o presupuestal</v>
      </c>
      <c r="G164" s="212" t="str">
        <f>+'4 - Valor del Riesgo Inherente'!G173</f>
        <v>Posibilidad de afectación económica por reducción en la asignación del presupuesto de la vigencia debido un mal seguimiento y control de la reserva constituida por parte de los supervisores de los contratos</v>
      </c>
      <c r="H164" s="188" t="s">
        <v>1441</v>
      </c>
      <c r="I164" s="220" t="s">
        <v>1086</v>
      </c>
      <c r="J164" s="220" t="s">
        <v>1087</v>
      </c>
      <c r="K164" s="197" t="s">
        <v>178</v>
      </c>
      <c r="L164" s="89" t="str">
        <f t="shared" si="24"/>
        <v>Impacto</v>
      </c>
      <c r="M164" s="197" t="s">
        <v>181</v>
      </c>
      <c r="N164" s="89" t="str">
        <f t="shared" si="25"/>
        <v>25%</v>
      </c>
      <c r="O164" s="197" t="s">
        <v>188</v>
      </c>
      <c r="P164" s="197" t="s">
        <v>190</v>
      </c>
      <c r="Q164" s="197" t="s">
        <v>804</v>
      </c>
      <c r="R164" s="187"/>
      <c r="S164" s="172" t="str">
        <f t="shared" si="26"/>
        <v/>
      </c>
      <c r="T164" s="187"/>
      <c r="U164" s="172" t="str">
        <f t="shared" si="27"/>
        <v/>
      </c>
      <c r="V164" s="172" t="str">
        <f t="shared" si="28"/>
        <v/>
      </c>
      <c r="W164" s="172" t="e">
        <f t="shared" si="29"/>
        <v>#N/A</v>
      </c>
      <c r="X164" s="377" t="s">
        <v>1955</v>
      </c>
      <c r="Y164" s="377" t="s">
        <v>1955</v>
      </c>
      <c r="Z164" s="377" t="s">
        <v>1955</v>
      </c>
      <c r="AA164" s="377" t="s">
        <v>1955</v>
      </c>
      <c r="AB164" s="377" t="s">
        <v>1955</v>
      </c>
      <c r="AC164" s="377" t="s">
        <v>1955</v>
      </c>
      <c r="AD164" s="377" t="s">
        <v>1955</v>
      </c>
      <c r="AE164" s="377" t="s">
        <v>1955</v>
      </c>
      <c r="AF164" s="377" t="s">
        <v>1960</v>
      </c>
      <c r="AG164" s="377" t="s">
        <v>1960</v>
      </c>
      <c r="AH164" s="377" t="s">
        <v>1955</v>
      </c>
      <c r="AI164" s="377" t="s">
        <v>1955</v>
      </c>
      <c r="AJ164" s="377" t="s">
        <v>1960</v>
      </c>
      <c r="AK164" s="378" t="s">
        <v>2342</v>
      </c>
      <c r="AL164" s="377" t="s">
        <v>2277</v>
      </c>
      <c r="AM164" s="377" t="s">
        <v>2315</v>
      </c>
      <c r="AN164" s="377" t="s">
        <v>2315</v>
      </c>
      <c r="AO164" s="381" t="s">
        <v>2341</v>
      </c>
      <c r="AP164" s="377" t="s">
        <v>2277</v>
      </c>
      <c r="AQ164" s="331" t="s">
        <v>2284</v>
      </c>
      <c r="AR164" s="383"/>
    </row>
    <row r="165" spans="2:44" ht="150" customHeight="1" x14ac:dyDescent="0.25">
      <c r="B165" s="186" t="str">
        <f>+'4 - Valor del Riesgo Inherente'!B174</f>
        <v>GESTIÓN FINANCIERA</v>
      </c>
      <c r="C165" s="89" t="str">
        <f>+'4 - Valor del Riesgo Inherente'!C174</f>
        <v>SUBDIRECCIÓN ADMINISTRATIVA Y FINANCIERA</v>
      </c>
      <c r="D165" s="18" t="str">
        <f>+'4 - Valor del Riesgo Inherente'!D174</f>
        <v>R 68</v>
      </c>
      <c r="E165" s="186" t="str">
        <f>+'4 - Valor del Riesgo Inherente'!E174</f>
        <v>Falla en la formulación del anteproyecto de presupuesto en el rubro de Funcionamiento</v>
      </c>
      <c r="F165" s="186" t="str">
        <f>+'4 - Valor del Riesgo Inherente'!F174</f>
        <v>Afectación Económica o presupuestal</v>
      </c>
      <c r="G165" s="212" t="str">
        <f>+'4 - Valor del Riesgo Inherente'!G174</f>
        <v>Posibilidad de afectación económica por la limitación en la ejecución para los  objetivos planteados en el rubro de funcionamiento del presupuesto debido a que no se cumple con una actividad de planeación de las actividades a desarrollar en una vigencia</v>
      </c>
      <c r="H165" s="188" t="s">
        <v>1442</v>
      </c>
      <c r="I165" s="220" t="s">
        <v>1086</v>
      </c>
      <c r="J165" s="220" t="s">
        <v>1861</v>
      </c>
      <c r="K165" s="197" t="s">
        <v>176</v>
      </c>
      <c r="L165" s="89" t="str">
        <f t="shared" si="24"/>
        <v>Probabilidad</v>
      </c>
      <c r="M165" s="197" t="s">
        <v>181</v>
      </c>
      <c r="N165" s="89" t="str">
        <f t="shared" si="25"/>
        <v>40%</v>
      </c>
      <c r="O165" s="197" t="s">
        <v>188</v>
      </c>
      <c r="P165" s="197" t="s">
        <v>190</v>
      </c>
      <c r="Q165" s="197" t="s">
        <v>192</v>
      </c>
      <c r="R165" s="187">
        <f>+IFERROR(IF(L165="Probabilidad",('4 - Valor del Riesgo Inherente'!J174-(+'4 - Valor del Riesgo Inherente'!J174*N165)),IF(L165="Impacto",'4 - Valor del Riesgo Inherente'!J174,"")),"")</f>
        <v>0.12</v>
      </c>
      <c r="S165" s="172" t="str">
        <f t="shared" si="26"/>
        <v>Muy Baja</v>
      </c>
      <c r="T165" s="187">
        <f>+IFERROR(IF(L165="Impacto",('4 - Valor del Riesgo Inherente'!M174-(+'4 - Valor del Riesgo Inherente'!M174*N165)),IF(L165="Probabilidad",'4 - Valor del Riesgo Inherente'!M174,"")),"")</f>
        <v>0.6</v>
      </c>
      <c r="U165" s="172" t="str">
        <f t="shared" si="27"/>
        <v>Moderado</v>
      </c>
      <c r="V165" s="172" t="str">
        <f t="shared" si="28"/>
        <v>Moderado</v>
      </c>
      <c r="W165" s="172" t="str">
        <f t="shared" si="29"/>
        <v>Reducir</v>
      </c>
      <c r="X165" s="377" t="s">
        <v>1955</v>
      </c>
      <c r="Y165" s="377" t="s">
        <v>1955</v>
      </c>
      <c r="Z165" s="377" t="s">
        <v>1955</v>
      </c>
      <c r="AA165" s="377" t="s">
        <v>1955</v>
      </c>
      <c r="AB165" s="377" t="s">
        <v>1955</v>
      </c>
      <c r="AC165" s="377" t="s">
        <v>1955</v>
      </c>
      <c r="AD165" s="377" t="s">
        <v>1955</v>
      </c>
      <c r="AE165" s="377" t="s">
        <v>1955</v>
      </c>
      <c r="AF165" s="377" t="s">
        <v>1955</v>
      </c>
      <c r="AG165" s="377" t="s">
        <v>2353</v>
      </c>
      <c r="AH165" s="377" t="s">
        <v>1955</v>
      </c>
      <c r="AI165" s="377" t="s">
        <v>1955</v>
      </c>
      <c r="AJ165" s="377" t="s">
        <v>1955</v>
      </c>
      <c r="AK165" s="377" t="s">
        <v>2412</v>
      </c>
      <c r="AL165" s="377" t="s">
        <v>2277</v>
      </c>
      <c r="AM165" s="377" t="s">
        <v>1955</v>
      </c>
      <c r="AN165" s="377" t="s">
        <v>1955</v>
      </c>
      <c r="AO165" s="381" t="s">
        <v>2356</v>
      </c>
      <c r="AP165" s="377" t="s">
        <v>2277</v>
      </c>
      <c r="AQ165" s="331" t="s">
        <v>2284</v>
      </c>
      <c r="AR165" s="383"/>
    </row>
    <row r="166" spans="2:44" ht="150" customHeight="1" x14ac:dyDescent="0.25">
      <c r="B166" s="186" t="str">
        <f>+'4 - Valor del Riesgo Inherente'!B175</f>
        <v>GESTIÓN FINANCIERA</v>
      </c>
      <c r="C166" s="89" t="str">
        <f>+'4 - Valor del Riesgo Inherente'!C175</f>
        <v>SUBDIRECCIÓN ADMINISTRATIVA Y FINANCIERA</v>
      </c>
      <c r="D166" s="18" t="str">
        <f>+'4 - Valor del Riesgo Inherente'!D175</f>
        <v>R 68</v>
      </c>
      <c r="E166" s="186" t="str">
        <f>+'4 - Valor del Riesgo Inherente'!E175</f>
        <v>Falla en la formulación del anteproyecto de presupuesto en el rubro de Funcionamiento</v>
      </c>
      <c r="F166" s="186" t="str">
        <f>+'4 - Valor del Riesgo Inherente'!F175</f>
        <v>Afectación Económica o presupuestal</v>
      </c>
      <c r="G166" s="212" t="str">
        <f>+'4 - Valor del Riesgo Inherente'!G175</f>
        <v>Posibilidad de afectación económica por la limitación en la ejecución para los  objetivos planteados en el rubro de funcionamiento del presupuesto debido a que no se cumple con una actividad de planeación de las actividades a desarrollar en una vigencia</v>
      </c>
      <c r="H166" s="188" t="s">
        <v>1443</v>
      </c>
      <c r="I166" s="220" t="s">
        <v>1088</v>
      </c>
      <c r="J166" s="220" t="s">
        <v>1862</v>
      </c>
      <c r="K166" s="197" t="s">
        <v>178</v>
      </c>
      <c r="L166" s="89" t="str">
        <f t="shared" si="24"/>
        <v>Impacto</v>
      </c>
      <c r="M166" s="197" t="s">
        <v>181</v>
      </c>
      <c r="N166" s="89" t="str">
        <f t="shared" si="25"/>
        <v>25%</v>
      </c>
      <c r="O166" s="197" t="s">
        <v>188</v>
      </c>
      <c r="P166" s="197" t="s">
        <v>190</v>
      </c>
      <c r="Q166" s="197" t="s">
        <v>804</v>
      </c>
      <c r="R166" s="187"/>
      <c r="S166" s="172" t="str">
        <f t="shared" si="26"/>
        <v/>
      </c>
      <c r="T166" s="187"/>
      <c r="U166" s="172" t="str">
        <f t="shared" si="27"/>
        <v/>
      </c>
      <c r="V166" s="172" t="str">
        <f t="shared" si="28"/>
        <v/>
      </c>
      <c r="W166" s="172" t="e">
        <f t="shared" si="29"/>
        <v>#N/A</v>
      </c>
      <c r="X166" s="377" t="s">
        <v>1955</v>
      </c>
      <c r="Y166" s="377" t="s">
        <v>1955</v>
      </c>
      <c r="Z166" s="377" t="s">
        <v>1955</v>
      </c>
      <c r="AA166" s="377" t="s">
        <v>1955</v>
      </c>
      <c r="AB166" s="377" t="s">
        <v>1955</v>
      </c>
      <c r="AC166" s="377" t="s">
        <v>1955</v>
      </c>
      <c r="AD166" s="377" t="s">
        <v>1955</v>
      </c>
      <c r="AE166" s="377" t="s">
        <v>1955</v>
      </c>
      <c r="AF166" s="377" t="s">
        <v>1960</v>
      </c>
      <c r="AG166" s="377" t="s">
        <v>1960</v>
      </c>
      <c r="AH166" s="377" t="s">
        <v>1955</v>
      </c>
      <c r="AI166" s="377" t="s">
        <v>1955</v>
      </c>
      <c r="AJ166" s="377" t="s">
        <v>1960</v>
      </c>
      <c r="AK166" s="378" t="s">
        <v>2342</v>
      </c>
      <c r="AL166" s="377" t="s">
        <v>2277</v>
      </c>
      <c r="AM166" s="377" t="s">
        <v>2315</v>
      </c>
      <c r="AN166" s="377" t="s">
        <v>2315</v>
      </c>
      <c r="AO166" s="381" t="s">
        <v>2341</v>
      </c>
      <c r="AP166" s="377" t="s">
        <v>2277</v>
      </c>
      <c r="AQ166" s="331" t="s">
        <v>2284</v>
      </c>
      <c r="AR166" s="383"/>
    </row>
    <row r="167" spans="2:44" ht="150" customHeight="1" x14ac:dyDescent="0.25">
      <c r="B167" s="186" t="str">
        <f>+'4 - Valor del Riesgo Inherente'!B176</f>
        <v>GESTIÓN FINANCIERA</v>
      </c>
      <c r="C167" s="89" t="str">
        <f>+'4 - Valor del Riesgo Inherente'!C176</f>
        <v>SUBDIRECCIÓN ADMINISTRATIVA Y FINANCIERA</v>
      </c>
      <c r="D167" s="18" t="str">
        <f>+'4 - Valor del Riesgo Inherente'!D176</f>
        <v>R 69</v>
      </c>
      <c r="E167" s="186" t="str">
        <f>+'4 - Valor del Riesgo Inherente'!E176</f>
        <v>Falla en el registro de un Compromiso Presupuestal</v>
      </c>
      <c r="F167" s="186" t="str">
        <f>+'4 - Valor del Riesgo Inherente'!F176</f>
        <v>Afectación Económica o presupuestal</v>
      </c>
      <c r="G167" s="212" t="str">
        <f>+'4 - Valor del Riesgo Inherente'!G176</f>
        <v>Posibilidad de afectación económica en sanciones disciplinarias y hallazgos en los entes de control por una mala interpretación de las solicitudes</v>
      </c>
      <c r="H167" s="188" t="s">
        <v>1444</v>
      </c>
      <c r="I167" s="220" t="s">
        <v>1088</v>
      </c>
      <c r="J167" s="220" t="s">
        <v>1089</v>
      </c>
      <c r="K167" s="197" t="s">
        <v>176</v>
      </c>
      <c r="L167" s="89" t="str">
        <f t="shared" si="24"/>
        <v>Probabilidad</v>
      </c>
      <c r="M167" s="197" t="s">
        <v>181</v>
      </c>
      <c r="N167" s="89" t="str">
        <f t="shared" si="25"/>
        <v>40%</v>
      </c>
      <c r="O167" s="197" t="s">
        <v>188</v>
      </c>
      <c r="P167" s="197" t="s">
        <v>190</v>
      </c>
      <c r="Q167" s="197" t="s">
        <v>804</v>
      </c>
      <c r="R167" s="187">
        <f>+IFERROR(IF(L167="Probabilidad",('4 - Valor del Riesgo Inherente'!J176-(+'4 - Valor del Riesgo Inherente'!J176*N167)),IF(L167="Impacto",'4 - Valor del Riesgo Inherente'!J176,"")),"")</f>
        <v>0.36</v>
      </c>
      <c r="S167" s="172" t="str">
        <f t="shared" si="26"/>
        <v>Baja</v>
      </c>
      <c r="T167" s="187">
        <f>+IFERROR(IF(L167="Impacto",('4 - Valor del Riesgo Inherente'!M176-(+'4 - Valor del Riesgo Inherente'!M176*N167)),IF(L167="Probabilidad",'4 - Valor del Riesgo Inherente'!M176,"")),"")</f>
        <v>0.6</v>
      </c>
      <c r="U167" s="172" t="str">
        <f t="shared" si="27"/>
        <v>Moderado</v>
      </c>
      <c r="V167" s="172" t="str">
        <f t="shared" si="28"/>
        <v>Moderado</v>
      </c>
      <c r="W167" s="172" t="str">
        <f t="shared" si="29"/>
        <v>Reducir</v>
      </c>
      <c r="X167" s="377" t="s">
        <v>1955</v>
      </c>
      <c r="Y167" s="377" t="s">
        <v>1955</v>
      </c>
      <c r="Z167" s="377" t="s">
        <v>1955</v>
      </c>
      <c r="AA167" s="377" t="s">
        <v>1955</v>
      </c>
      <c r="AB167" s="377" t="s">
        <v>1955</v>
      </c>
      <c r="AC167" s="377" t="s">
        <v>1955</v>
      </c>
      <c r="AD167" s="377" t="s">
        <v>1955</v>
      </c>
      <c r="AE167" s="377" t="s">
        <v>1955</v>
      </c>
      <c r="AF167" s="377" t="s">
        <v>1955</v>
      </c>
      <c r="AG167" s="377" t="s">
        <v>2353</v>
      </c>
      <c r="AH167" s="377" t="s">
        <v>2353</v>
      </c>
      <c r="AI167" s="377" t="s">
        <v>1955</v>
      </c>
      <c r="AJ167" s="377" t="s">
        <v>1955</v>
      </c>
      <c r="AK167" s="377" t="s">
        <v>2412</v>
      </c>
      <c r="AL167" s="377" t="s">
        <v>2277</v>
      </c>
      <c r="AM167" s="377" t="s">
        <v>1955</v>
      </c>
      <c r="AN167" s="377" t="s">
        <v>1955</v>
      </c>
      <c r="AO167" s="381" t="s">
        <v>2357</v>
      </c>
      <c r="AP167" s="377" t="s">
        <v>2277</v>
      </c>
      <c r="AQ167" s="331" t="s">
        <v>2284</v>
      </c>
      <c r="AR167" s="383"/>
    </row>
    <row r="168" spans="2:44" ht="150" customHeight="1" x14ac:dyDescent="0.25">
      <c r="B168" s="186" t="str">
        <f>+'4 - Valor del Riesgo Inherente'!B177</f>
        <v>GESTIÓN FINANCIERA</v>
      </c>
      <c r="C168" s="89" t="str">
        <f>+'4 - Valor del Riesgo Inherente'!C177</f>
        <v>SUBDIRECCIÓN ADMINISTRATIVA Y FINANCIERA</v>
      </c>
      <c r="D168" s="18" t="str">
        <f>+'4 - Valor del Riesgo Inherente'!D177</f>
        <v>R 69</v>
      </c>
      <c r="E168" s="186" t="str">
        <f>+'4 - Valor del Riesgo Inherente'!E177</f>
        <v>Falla en el registro de un Compromiso Presupuestal</v>
      </c>
      <c r="F168" s="186" t="str">
        <f>+'4 - Valor del Riesgo Inherente'!F177</f>
        <v>Afectación Económica o presupuestal</v>
      </c>
      <c r="G168" s="212" t="str">
        <f>+'4 - Valor del Riesgo Inherente'!G177</f>
        <v>Posibilidad de afectación económica en sanciones disciplinarias y hallazgos en los entes de control por una mala interpretación de las solicitudes</v>
      </c>
      <c r="H168" s="188" t="s">
        <v>1445</v>
      </c>
      <c r="I168" s="220" t="s">
        <v>1088</v>
      </c>
      <c r="J168" s="220" t="s">
        <v>1090</v>
      </c>
      <c r="K168" s="197" t="s">
        <v>178</v>
      </c>
      <c r="L168" s="89" t="str">
        <f t="shared" si="24"/>
        <v>Impacto</v>
      </c>
      <c r="M168" s="197" t="s">
        <v>181</v>
      </c>
      <c r="N168" s="89" t="str">
        <f t="shared" si="25"/>
        <v>25%</v>
      </c>
      <c r="O168" s="197" t="s">
        <v>188</v>
      </c>
      <c r="P168" s="197" t="s">
        <v>190</v>
      </c>
      <c r="Q168" s="197" t="s">
        <v>804</v>
      </c>
      <c r="R168" s="187"/>
      <c r="S168" s="172" t="str">
        <f t="shared" si="26"/>
        <v/>
      </c>
      <c r="T168" s="187"/>
      <c r="U168" s="172" t="str">
        <f t="shared" si="27"/>
        <v/>
      </c>
      <c r="V168" s="172" t="str">
        <f t="shared" si="28"/>
        <v/>
      </c>
      <c r="W168" s="172" t="e">
        <f t="shared" si="29"/>
        <v>#N/A</v>
      </c>
      <c r="X168" s="377" t="s">
        <v>1955</v>
      </c>
      <c r="Y168" s="377" t="s">
        <v>1955</v>
      </c>
      <c r="Z168" s="377" t="s">
        <v>1955</v>
      </c>
      <c r="AA168" s="377" t="s">
        <v>1955</v>
      </c>
      <c r="AB168" s="377" t="s">
        <v>1955</v>
      </c>
      <c r="AC168" s="377" t="s">
        <v>1955</v>
      </c>
      <c r="AD168" s="377" t="s">
        <v>1955</v>
      </c>
      <c r="AE168" s="377" t="s">
        <v>1955</v>
      </c>
      <c r="AF168" s="377" t="s">
        <v>1960</v>
      </c>
      <c r="AG168" s="377" t="s">
        <v>1960</v>
      </c>
      <c r="AH168" s="377" t="s">
        <v>1955</v>
      </c>
      <c r="AI168" s="377" t="s">
        <v>1955</v>
      </c>
      <c r="AJ168" s="377" t="s">
        <v>1960</v>
      </c>
      <c r="AK168" s="378" t="s">
        <v>2342</v>
      </c>
      <c r="AL168" s="377" t="s">
        <v>2277</v>
      </c>
      <c r="AM168" s="377" t="s">
        <v>2315</v>
      </c>
      <c r="AN168" s="377" t="s">
        <v>2315</v>
      </c>
      <c r="AO168" s="381" t="s">
        <v>2341</v>
      </c>
      <c r="AP168" s="377" t="s">
        <v>2277</v>
      </c>
      <c r="AQ168" s="331" t="s">
        <v>2284</v>
      </c>
      <c r="AR168" s="383"/>
    </row>
    <row r="169" spans="2:44" ht="150" customHeight="1" x14ac:dyDescent="0.25">
      <c r="B169" s="186" t="str">
        <f>+'4 - Valor del Riesgo Inherente'!B178</f>
        <v>SEGUIMIENTO, EVALUACIÓN Y MEJORA</v>
      </c>
      <c r="C169" s="89" t="str">
        <f>+'4 - Valor del Riesgo Inherente'!C178</f>
        <v>OFICINA DE PLANEACIÓN</v>
      </c>
      <c r="D169" s="18" t="str">
        <f>+'4 - Valor del Riesgo Inherente'!D178</f>
        <v>R 70</v>
      </c>
      <c r="E169" s="186" t="str">
        <f>+'4 - Valor del Riesgo Inherente'!E178</f>
        <v xml:space="preserve">Incumplimiento y no conformidad de reportes e informes de avance de planes de acción y proyectos de inversión </v>
      </c>
      <c r="F169" s="186" t="str">
        <f>+'4 - Valor del Riesgo Inherente'!F178</f>
        <v>Pérdida Reputacional</v>
      </c>
      <c r="G169" s="212" t="str">
        <f>+'4 - Valor del Riesgo Inherente'!G178</f>
        <v>Posibilidad de pérdida reputacional en la imagen institucional debido a la omisión de la tarea referente al reporte de ejecución presupuestal y físico de proyectos de inversión, del procedimiento SEYM-P-006 SEGUIMIENTO A LA EJECUCIÓN PRESUPUESTAL Y DE METAS</v>
      </c>
      <c r="H169" s="188" t="s">
        <v>1446</v>
      </c>
      <c r="I169" s="220" t="s">
        <v>778</v>
      </c>
      <c r="J169" s="220" t="s">
        <v>1091</v>
      </c>
      <c r="K169" s="197" t="s">
        <v>177</v>
      </c>
      <c r="L169" s="89" t="str">
        <f t="shared" ref="L169:L172" si="31">IF(OR(K169="Correctivo",K169="Detectivo"),"Impacto",IF(K169="Preventivo","Probabilidad",""))</f>
        <v>Impacto</v>
      </c>
      <c r="M169" s="197" t="s">
        <v>181</v>
      </c>
      <c r="N169" s="89" t="str">
        <f t="shared" ref="N169:N172" si="32">IF(AND(K169="Preventivo",M169="Automático"),"50%",IF(AND(K169="Preventivo",M169="Manual"),"40%",IF(AND(K169="Detectivo",M169="Automático"),"40%",IF(AND(K169="Detectivo",M169="Manual"),"30%",IF(AND(K169="Correctivo",M169="Automático"),"35%",IF(AND(K169="Correctivo",M169="Manual"),"25%",""))))))</f>
        <v>30%</v>
      </c>
      <c r="O169" s="197" t="s">
        <v>188</v>
      </c>
      <c r="P169" s="197" t="s">
        <v>190</v>
      </c>
      <c r="Q169" s="197" t="s">
        <v>805</v>
      </c>
      <c r="R169" s="187">
        <f>+IFERROR(IF(L169="Probabilidad",('4 - Valor del Riesgo Inherente'!J178-(+'4 - Valor del Riesgo Inherente'!J178*N169)),IF(L169="Impacto",'4 - Valor del Riesgo Inherente'!J178,"")),"")</f>
        <v>0.4</v>
      </c>
      <c r="S169" s="172" t="str">
        <f t="shared" si="26"/>
        <v>Baja</v>
      </c>
      <c r="T169" s="187">
        <f>+IFERROR(IF(L169="Impacto",('4 - Valor del Riesgo Inherente'!M178-(+'4 - Valor del Riesgo Inherente'!M178*N169)),IF(L169="Probabilidad",'4 - Valor del Riesgo Inherente'!M178,"")),"")</f>
        <v>0.42</v>
      </c>
      <c r="U169" s="172" t="str">
        <f t="shared" si="27"/>
        <v>Moderado</v>
      </c>
      <c r="V169" s="172" t="str">
        <f t="shared" si="28"/>
        <v>Moderado</v>
      </c>
      <c r="W169" s="172" t="str">
        <f t="shared" si="29"/>
        <v>Reducir</v>
      </c>
      <c r="X169" s="377" t="s">
        <v>1955</v>
      </c>
      <c r="Y169" s="377" t="s">
        <v>1955</v>
      </c>
      <c r="Z169" s="377" t="s">
        <v>1955</v>
      </c>
      <c r="AA169" s="377" t="s">
        <v>1955</v>
      </c>
      <c r="AB169" s="377" t="s">
        <v>1955</v>
      </c>
      <c r="AC169" s="377" t="s">
        <v>1955</v>
      </c>
      <c r="AD169" s="377" t="s">
        <v>1955</v>
      </c>
      <c r="AE169" s="377" t="s">
        <v>1955</v>
      </c>
      <c r="AF169" s="377" t="s">
        <v>1960</v>
      </c>
      <c r="AG169" s="377" t="s">
        <v>1955</v>
      </c>
      <c r="AH169" s="377" t="s">
        <v>1960</v>
      </c>
      <c r="AI169" s="377" t="s">
        <v>1955</v>
      </c>
      <c r="AJ169" s="377" t="s">
        <v>1960</v>
      </c>
      <c r="AK169" s="377" t="s">
        <v>2394</v>
      </c>
      <c r="AL169" s="377" t="s">
        <v>2277</v>
      </c>
      <c r="AM169" s="377" t="s">
        <v>1960</v>
      </c>
      <c r="AN169" s="377" t="s">
        <v>1960</v>
      </c>
      <c r="AO169" s="381" t="s">
        <v>2460</v>
      </c>
      <c r="AP169" s="377" t="s">
        <v>2277</v>
      </c>
      <c r="AQ169" s="331" t="s">
        <v>2284</v>
      </c>
      <c r="AR169" s="383"/>
    </row>
    <row r="170" spans="2:44" ht="150" customHeight="1" x14ac:dyDescent="0.25">
      <c r="B170" s="186" t="str">
        <f>+'4 - Valor del Riesgo Inherente'!B179</f>
        <v>SEGUIMIENTO, EVALUACIÓN Y MEJORA</v>
      </c>
      <c r="C170" s="89" t="str">
        <f>+'4 - Valor del Riesgo Inherente'!C179</f>
        <v>OFICINA DE PLANEACIÓN</v>
      </c>
      <c r="D170" s="18" t="str">
        <f>+'4 - Valor del Riesgo Inherente'!D179</f>
        <v>R 70</v>
      </c>
      <c r="E170" s="186" t="str">
        <f>+'4 - Valor del Riesgo Inherente'!E179</f>
        <v xml:space="preserve">Incumplimiento y no conformidad de reportes e informes de avance de planes de acción y proyectos de inversión </v>
      </c>
      <c r="F170" s="186" t="str">
        <f>+'4 - Valor del Riesgo Inherente'!F179</f>
        <v>Pérdida Reputacional</v>
      </c>
      <c r="G170" s="212" t="str">
        <f>+'4 - Valor del Riesgo Inherente'!G179</f>
        <v>Posibilidad de pérdida reputacional en la imagen institucional debido a la omisión de la tarea referente al reporte de ejecución presupuestal y físico de proyectos de inversión, del procedimiento SEYM-P-006 SEGUIMIENTO A LA EJECUCIÓN PRESUPUESTAL Y DE METAS</v>
      </c>
      <c r="H170" s="188" t="s">
        <v>1447</v>
      </c>
      <c r="I170" s="220" t="s">
        <v>778</v>
      </c>
      <c r="J170" s="220" t="s">
        <v>1092</v>
      </c>
      <c r="K170" s="197" t="s">
        <v>178</v>
      </c>
      <c r="L170" s="89" t="str">
        <f t="shared" si="31"/>
        <v>Impacto</v>
      </c>
      <c r="M170" s="197" t="s">
        <v>181</v>
      </c>
      <c r="N170" s="89" t="str">
        <f t="shared" si="32"/>
        <v>25%</v>
      </c>
      <c r="O170" s="197" t="s">
        <v>188</v>
      </c>
      <c r="P170" s="197" t="s">
        <v>190</v>
      </c>
      <c r="Q170" s="197" t="s">
        <v>805</v>
      </c>
      <c r="R170" s="187"/>
      <c r="S170" s="172" t="str">
        <f t="shared" si="26"/>
        <v/>
      </c>
      <c r="T170" s="187"/>
      <c r="U170" s="172" t="str">
        <f t="shared" si="27"/>
        <v/>
      </c>
      <c r="V170" s="172" t="str">
        <f t="shared" si="28"/>
        <v/>
      </c>
      <c r="W170" s="172" t="e">
        <f t="shared" si="29"/>
        <v>#N/A</v>
      </c>
      <c r="X170" s="377" t="s">
        <v>1955</v>
      </c>
      <c r="Y170" s="377" t="s">
        <v>1955</v>
      </c>
      <c r="Z170" s="377" t="s">
        <v>1955</v>
      </c>
      <c r="AA170" s="377" t="s">
        <v>1955</v>
      </c>
      <c r="AB170" s="377" t="s">
        <v>1955</v>
      </c>
      <c r="AC170" s="377" t="s">
        <v>1955</v>
      </c>
      <c r="AD170" s="377" t="s">
        <v>1955</v>
      </c>
      <c r="AE170" s="377" t="s">
        <v>1955</v>
      </c>
      <c r="AF170" s="377" t="s">
        <v>1960</v>
      </c>
      <c r="AG170" s="377" t="s">
        <v>1960</v>
      </c>
      <c r="AH170" s="377" t="s">
        <v>1955</v>
      </c>
      <c r="AI170" s="377" t="s">
        <v>1955</v>
      </c>
      <c r="AJ170" s="377" t="s">
        <v>1960</v>
      </c>
      <c r="AK170" s="378" t="s">
        <v>2342</v>
      </c>
      <c r="AL170" s="377" t="s">
        <v>2277</v>
      </c>
      <c r="AM170" s="377" t="s">
        <v>2315</v>
      </c>
      <c r="AN170" s="377" t="s">
        <v>2315</v>
      </c>
      <c r="AO170" s="381" t="s">
        <v>2341</v>
      </c>
      <c r="AP170" s="377" t="s">
        <v>2277</v>
      </c>
      <c r="AQ170" s="331" t="s">
        <v>2284</v>
      </c>
      <c r="AR170" s="383"/>
    </row>
    <row r="171" spans="2:44" ht="150" customHeight="1" x14ac:dyDescent="0.25">
      <c r="B171" s="186" t="str">
        <f>+'4 - Valor del Riesgo Inherente'!B182</f>
        <v>SEGUIMIENTO, EVALUACIÓN Y MEJORA</v>
      </c>
      <c r="C171" s="89" t="str">
        <f>+'4 - Valor del Riesgo Inherente'!C182</f>
        <v>OFICINA DE PLANEACIÓN</v>
      </c>
      <c r="D171" s="18" t="str">
        <f>+'4 - Valor del Riesgo Inherente'!D182</f>
        <v>R 72</v>
      </c>
      <c r="E171" s="186" t="str">
        <f>+'4 - Valor del Riesgo Inherente'!E182</f>
        <v>Incumplimiento en la ejecución de los planes y proyectos Institucionales</v>
      </c>
      <c r="F171" s="186" t="str">
        <f>+'4 - Valor del Riesgo Inherente'!F182</f>
        <v>Pérdida Reputacional</v>
      </c>
      <c r="G171" s="212" t="str">
        <f>+'4 - Valor del Riesgo Inherente'!G182</f>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v>
      </c>
      <c r="H171" s="188" t="s">
        <v>1448</v>
      </c>
      <c r="I171" s="220" t="s">
        <v>778</v>
      </c>
      <c r="J171" s="220" t="s">
        <v>1093</v>
      </c>
      <c r="K171" s="197" t="s">
        <v>177</v>
      </c>
      <c r="L171" s="89" t="str">
        <f t="shared" si="31"/>
        <v>Impacto</v>
      </c>
      <c r="M171" s="197" t="s">
        <v>181</v>
      </c>
      <c r="N171" s="89" t="str">
        <f t="shared" si="32"/>
        <v>30%</v>
      </c>
      <c r="O171" s="197" t="s">
        <v>188</v>
      </c>
      <c r="P171" s="197" t="s">
        <v>190</v>
      </c>
      <c r="Q171" s="197" t="s">
        <v>805</v>
      </c>
      <c r="R171" s="187">
        <f>+IFERROR(IF(L171="Probabilidad",('4 - Valor del Riesgo Inherente'!J182-(+'4 - Valor del Riesgo Inherente'!J182*N171)),IF(L171="Impacto",'4 - Valor del Riesgo Inherente'!J182,"")),"")</f>
        <v>0.4</v>
      </c>
      <c r="S171" s="172" t="str">
        <f t="shared" si="26"/>
        <v>Baja</v>
      </c>
      <c r="T171" s="187">
        <f>+IFERROR(IF(L171="Impacto",('4 - Valor del Riesgo Inherente'!M182-(+'4 - Valor del Riesgo Inherente'!M182*N171)),IF(L171="Probabilidad",'4 - Valor del Riesgo Inherente'!M182,"")),"")</f>
        <v>0.42</v>
      </c>
      <c r="U171" s="172" t="str">
        <f t="shared" si="27"/>
        <v>Moderado</v>
      </c>
      <c r="V171" s="172" t="str">
        <f t="shared" si="28"/>
        <v>Moderado</v>
      </c>
      <c r="W171" s="172" t="str">
        <f t="shared" si="29"/>
        <v>Reducir</v>
      </c>
      <c r="X171" s="377" t="s">
        <v>1955</v>
      </c>
      <c r="Y171" s="377" t="s">
        <v>1955</v>
      </c>
      <c r="Z171" s="377" t="s">
        <v>1955</v>
      </c>
      <c r="AA171" s="377" t="s">
        <v>1955</v>
      </c>
      <c r="AB171" s="377" t="s">
        <v>1955</v>
      </c>
      <c r="AC171" s="377" t="s">
        <v>1955</v>
      </c>
      <c r="AD171" s="377" t="s">
        <v>1955</v>
      </c>
      <c r="AE171" s="377" t="s">
        <v>1955</v>
      </c>
      <c r="AF171" s="377" t="s">
        <v>1960</v>
      </c>
      <c r="AG171" s="377" t="s">
        <v>1955</v>
      </c>
      <c r="AH171" s="377" t="s">
        <v>1960</v>
      </c>
      <c r="AI171" s="377" t="s">
        <v>1960</v>
      </c>
      <c r="AJ171" s="377" t="s">
        <v>1960</v>
      </c>
      <c r="AK171" s="377" t="s">
        <v>2394</v>
      </c>
      <c r="AL171" s="377" t="s">
        <v>2277</v>
      </c>
      <c r="AM171" s="377" t="s">
        <v>1960</v>
      </c>
      <c r="AN171" s="377" t="s">
        <v>1960</v>
      </c>
      <c r="AO171" s="381" t="s">
        <v>2447</v>
      </c>
      <c r="AP171" s="377" t="s">
        <v>2279</v>
      </c>
      <c r="AQ171" s="331" t="s">
        <v>2284</v>
      </c>
      <c r="AR171" s="384" t="s">
        <v>2425</v>
      </c>
    </row>
    <row r="172" spans="2:44" ht="150" customHeight="1" x14ac:dyDescent="0.25">
      <c r="B172" s="186" t="str">
        <f>+'4 - Valor del Riesgo Inherente'!B183</f>
        <v>SEGUIMIENTO, EVALUACIÓN Y MEJORA</v>
      </c>
      <c r="C172" s="89" t="str">
        <f>+'4 - Valor del Riesgo Inherente'!C183</f>
        <v>OFICINA DE PLANEACIÓN</v>
      </c>
      <c r="D172" s="18" t="str">
        <f>+'4 - Valor del Riesgo Inherente'!D183</f>
        <v>R 72</v>
      </c>
      <c r="E172" s="186" t="str">
        <f>+'4 - Valor del Riesgo Inherente'!E183</f>
        <v>Incumplimiento en la ejecución de los planes y proyectos Institucionales</v>
      </c>
      <c r="F172" s="186" t="str">
        <f>+'4 - Valor del Riesgo Inherente'!F183</f>
        <v>Pérdida Reputacional</v>
      </c>
      <c r="G172" s="212" t="str">
        <f>+'4 - Valor del Riesgo Inherente'!G183</f>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v>
      </c>
      <c r="H172" s="188" t="s">
        <v>1449</v>
      </c>
      <c r="I172" s="220" t="s">
        <v>778</v>
      </c>
      <c r="J172" s="220" t="s">
        <v>1094</v>
      </c>
      <c r="K172" s="197" t="s">
        <v>178</v>
      </c>
      <c r="L172" s="89" t="str">
        <f t="shared" si="31"/>
        <v>Impacto</v>
      </c>
      <c r="M172" s="197" t="s">
        <v>181</v>
      </c>
      <c r="N172" s="89" t="str">
        <f t="shared" si="32"/>
        <v>25%</v>
      </c>
      <c r="O172" s="197" t="s">
        <v>188</v>
      </c>
      <c r="P172" s="197" t="s">
        <v>190</v>
      </c>
      <c r="Q172" s="197" t="s">
        <v>805</v>
      </c>
      <c r="R172" s="187"/>
      <c r="S172" s="172" t="str">
        <f t="shared" si="26"/>
        <v/>
      </c>
      <c r="T172" s="187"/>
      <c r="U172" s="172" t="str">
        <f t="shared" si="27"/>
        <v/>
      </c>
      <c r="V172" s="172" t="str">
        <f t="shared" si="28"/>
        <v/>
      </c>
      <c r="W172" s="172" t="e">
        <f t="shared" si="29"/>
        <v>#N/A</v>
      </c>
      <c r="X172" s="377" t="s">
        <v>1955</v>
      </c>
      <c r="Y172" s="377" t="s">
        <v>1955</v>
      </c>
      <c r="Z172" s="377" t="s">
        <v>1955</v>
      </c>
      <c r="AA172" s="377" t="s">
        <v>1955</v>
      </c>
      <c r="AB172" s="377" t="s">
        <v>1955</v>
      </c>
      <c r="AC172" s="377" t="s">
        <v>1955</v>
      </c>
      <c r="AD172" s="377" t="s">
        <v>1955</v>
      </c>
      <c r="AE172" s="377" t="s">
        <v>1955</v>
      </c>
      <c r="AF172" s="377" t="s">
        <v>1960</v>
      </c>
      <c r="AG172" s="377" t="s">
        <v>1960</v>
      </c>
      <c r="AH172" s="377" t="s">
        <v>1955</v>
      </c>
      <c r="AI172" s="377" t="s">
        <v>1955</v>
      </c>
      <c r="AJ172" s="377" t="s">
        <v>1960</v>
      </c>
      <c r="AK172" s="378" t="s">
        <v>2342</v>
      </c>
      <c r="AL172" s="377" t="s">
        <v>2277</v>
      </c>
      <c r="AM172" s="377" t="s">
        <v>2315</v>
      </c>
      <c r="AN172" s="377" t="s">
        <v>2315</v>
      </c>
      <c r="AO172" s="381" t="s">
        <v>2341</v>
      </c>
      <c r="AP172" s="377" t="s">
        <v>2277</v>
      </c>
      <c r="AQ172" s="331" t="s">
        <v>2284</v>
      </c>
      <c r="AR172" s="383"/>
    </row>
    <row r="173" spans="2:44" ht="150" customHeight="1" x14ac:dyDescent="0.25">
      <c r="B173" s="186" t="str">
        <f>+'4 - Valor del Riesgo Inherente'!B184</f>
        <v>SEGUIMIENTO, EVALUACIÓN Y MEJORA</v>
      </c>
      <c r="C173" s="89" t="str">
        <f>+'4 - Valor del Riesgo Inherente'!C184</f>
        <v>OFICINA DE CONTROL INTERNO</v>
      </c>
      <c r="D173" s="18" t="str">
        <f>+'4 - Valor del Riesgo Inherente'!D184</f>
        <v>R 73</v>
      </c>
      <c r="E173" s="186" t="str">
        <f>+'4 - Valor del Riesgo Inherente'!E184</f>
        <v>Incumplimiento del Plan Anual de Auditoría Interna</v>
      </c>
      <c r="F173" s="186" t="str">
        <f>+'4 - Valor del Riesgo Inherente'!F184</f>
        <v>Pérdida Reputacional</v>
      </c>
      <c r="G173" s="212" t="str">
        <f>+'4 - Valor del Riesgo Inherente'!G184</f>
        <v>Posibilidad de pérdida reputacional en la credibilidad y confianza de las partes interesadas y organismos de control por falta de competencias y capacitaciones al personal de la entidad con respecto al trabajo en esta</v>
      </c>
      <c r="H173" s="188" t="s">
        <v>1450</v>
      </c>
      <c r="I173" s="220" t="s">
        <v>1095</v>
      </c>
      <c r="J173" s="220" t="s">
        <v>1863</v>
      </c>
      <c r="K173" s="197" t="s">
        <v>176</v>
      </c>
      <c r="L173" s="89" t="str">
        <f t="shared" ref="L173:L179" si="33">IF(OR(K173="Correctivo",K173="Detectivo"),"Impacto",IF(K173="Preventivo","Probabilidad",""))</f>
        <v>Probabilidad</v>
      </c>
      <c r="M173" s="197" t="s">
        <v>181</v>
      </c>
      <c r="N173" s="89" t="str">
        <f t="shared" ref="N173:N179" si="34">IF(AND(K173="Preventivo",M173="Automático"),"50%",IF(AND(K173="Preventivo",M173="Manual"),"40%",IF(AND(K173="Detectivo",M173="Automático"),"40%",IF(AND(K173="Detectivo",M173="Manual"),"30%",IF(AND(K173="Correctivo",M173="Automático"),"35%",IF(AND(K173="Correctivo",M173="Manual"),"25%",""))))))</f>
        <v>40%</v>
      </c>
      <c r="O173" s="197" t="s">
        <v>188</v>
      </c>
      <c r="P173" s="197" t="s">
        <v>190</v>
      </c>
      <c r="Q173" s="197" t="s">
        <v>804</v>
      </c>
      <c r="R173" s="187">
        <f>+IFERROR(IF(L173="Probabilidad",('4 - Valor del Riesgo Inherente'!J184-(+'4 - Valor del Riesgo Inherente'!J184*N173)),IF(L173="Impacto",'4 - Valor del Riesgo Inherente'!J184,"")),"")</f>
        <v>0.12</v>
      </c>
      <c r="S173" s="172" t="str">
        <f t="shared" si="26"/>
        <v>Muy Baja</v>
      </c>
      <c r="T173" s="187">
        <f>+IFERROR(IF(L173="Impacto",('4 - Valor del Riesgo Inherente'!M184-(+'4 - Valor del Riesgo Inherente'!M184*N173)),IF(L173="Probabilidad",'4 - Valor del Riesgo Inherente'!M184,"")),"")</f>
        <v>0.6</v>
      </c>
      <c r="U173" s="172" t="str">
        <f t="shared" si="27"/>
        <v>Moderado</v>
      </c>
      <c r="V173" s="172" t="str">
        <f t="shared" si="28"/>
        <v>Moderado</v>
      </c>
      <c r="W173" s="172" t="str">
        <f t="shared" si="29"/>
        <v>Reducir</v>
      </c>
      <c r="X173" s="377" t="s">
        <v>1955</v>
      </c>
      <c r="Y173" s="377" t="s">
        <v>1955</v>
      </c>
      <c r="Z173" s="377" t="s">
        <v>1955</v>
      </c>
      <c r="AA173" s="377" t="s">
        <v>1955</v>
      </c>
      <c r="AB173" s="377" t="s">
        <v>1955</v>
      </c>
      <c r="AC173" s="377" t="s">
        <v>1955</v>
      </c>
      <c r="AD173" s="377" t="s">
        <v>1955</v>
      </c>
      <c r="AE173" s="377" t="s">
        <v>1955</v>
      </c>
      <c r="AF173" s="377" t="s">
        <v>1955</v>
      </c>
      <c r="AG173" s="377" t="s">
        <v>1960</v>
      </c>
      <c r="AH173" s="377" t="s">
        <v>1960</v>
      </c>
      <c r="AI173" s="377" t="s">
        <v>1955</v>
      </c>
      <c r="AJ173" s="377" t="s">
        <v>1960</v>
      </c>
      <c r="AK173" s="377" t="s">
        <v>2394</v>
      </c>
      <c r="AL173" s="377" t="s">
        <v>2277</v>
      </c>
      <c r="AM173" s="377" t="s">
        <v>1955</v>
      </c>
      <c r="AN173" s="377" t="s">
        <v>1955</v>
      </c>
      <c r="AO173" s="381" t="s">
        <v>2349</v>
      </c>
      <c r="AP173" s="377" t="s">
        <v>2277</v>
      </c>
      <c r="AQ173" s="331" t="s">
        <v>2284</v>
      </c>
      <c r="AR173" s="383"/>
    </row>
    <row r="174" spans="2:44" ht="150" customHeight="1" x14ac:dyDescent="0.25">
      <c r="B174" s="186" t="str">
        <f>+'4 - Valor del Riesgo Inherente'!B185</f>
        <v>SEGUIMIENTO, EVALUACIÓN Y MEJORA</v>
      </c>
      <c r="C174" s="89" t="str">
        <f>+'4 - Valor del Riesgo Inherente'!C185</f>
        <v>OFICINA DE CONTROL INTERNO</v>
      </c>
      <c r="D174" s="18" t="str">
        <f>+'4 - Valor del Riesgo Inherente'!D185</f>
        <v>R 73</v>
      </c>
      <c r="E174" s="186" t="str">
        <f>+'4 - Valor del Riesgo Inherente'!E185</f>
        <v>Incumplimiento del Plan Anual de Auditoría Interna</v>
      </c>
      <c r="F174" s="186" t="str">
        <f>+'4 - Valor del Riesgo Inherente'!F185</f>
        <v>Pérdida Reputacional</v>
      </c>
      <c r="G174" s="212" t="str">
        <f>+'4 - Valor del Riesgo Inherente'!G185</f>
        <v>Posibilidad de pérdida reputacional en la credibilidad y confianza de las partes interesadas y organismos de control por falta de competencias y capacitaciones al personal de la entidad con respecto al trabajo en esta</v>
      </c>
      <c r="H174" s="188" t="s">
        <v>1451</v>
      </c>
      <c r="I174" s="220" t="s">
        <v>1096</v>
      </c>
      <c r="J174" s="220" t="s">
        <v>1864</v>
      </c>
      <c r="K174" s="197" t="s">
        <v>176</v>
      </c>
      <c r="L174" s="89" t="str">
        <f t="shared" si="33"/>
        <v>Probabilidad</v>
      </c>
      <c r="M174" s="197" t="s">
        <v>181</v>
      </c>
      <c r="N174" s="89" t="str">
        <f t="shared" si="34"/>
        <v>40%</v>
      </c>
      <c r="O174" s="197" t="s">
        <v>188</v>
      </c>
      <c r="P174" s="197" t="s">
        <v>190</v>
      </c>
      <c r="Q174" s="197" t="s">
        <v>804</v>
      </c>
      <c r="R174" s="187">
        <f>IFERROR(IF(AND(L173="Probabilidad",L174="Probabilidad"),(R173-(+R173*N174)),IF(L174="Probabilidad",('4 - Valor del Riesgo Inherente'!J184-(+'4 - Valor del Riesgo Inherente'!J184*N174)),IF(L174="Impacto",R173,""))),"")</f>
        <v>7.1999999999999995E-2</v>
      </c>
      <c r="S174" s="172" t="str">
        <f t="shared" si="26"/>
        <v>Muy Baja</v>
      </c>
      <c r="T174" s="187">
        <f>IFERROR(IF(AND(L173="Impacto",L174="Impacto"),(T173-(+T173*N174)),IF(L174="Impacto",('4 - Valor del Riesgo Inherente'!M184-(+'4 - Valor del Riesgo Inherente'!M184*N174)),IF(L174="Probabilidad",T173,""))),"")</f>
        <v>0.6</v>
      </c>
      <c r="U174" s="172" t="str">
        <f t="shared" si="27"/>
        <v>Moderado</v>
      </c>
      <c r="V174" s="172" t="str">
        <f t="shared" si="28"/>
        <v>Moderado</v>
      </c>
      <c r="W174" s="172" t="str">
        <f t="shared" si="29"/>
        <v>Reducir</v>
      </c>
      <c r="X174" s="377" t="s">
        <v>1955</v>
      </c>
      <c r="Y174" s="377" t="s">
        <v>1955</v>
      </c>
      <c r="Z174" s="377" t="s">
        <v>1955</v>
      </c>
      <c r="AA174" s="377" t="s">
        <v>1955</v>
      </c>
      <c r="AB174" s="377" t="s">
        <v>1955</v>
      </c>
      <c r="AC174" s="377" t="s">
        <v>1955</v>
      </c>
      <c r="AD174" s="377" t="s">
        <v>1955</v>
      </c>
      <c r="AE174" s="377" t="s">
        <v>1955</v>
      </c>
      <c r="AF174" s="377" t="s">
        <v>1955</v>
      </c>
      <c r="AG174" s="377" t="s">
        <v>1960</v>
      </c>
      <c r="AH174" s="377" t="s">
        <v>1960</v>
      </c>
      <c r="AI174" s="377" t="s">
        <v>1955</v>
      </c>
      <c r="AJ174" s="377" t="s">
        <v>1960</v>
      </c>
      <c r="AK174" s="377" t="s">
        <v>2351</v>
      </c>
      <c r="AL174" s="377" t="s">
        <v>2277</v>
      </c>
      <c r="AM174" s="377" t="s">
        <v>1955</v>
      </c>
      <c r="AN174" s="377" t="s">
        <v>1955</v>
      </c>
      <c r="AO174" s="381" t="s">
        <v>2348</v>
      </c>
      <c r="AP174" s="377" t="s">
        <v>2277</v>
      </c>
      <c r="AQ174" s="331" t="s">
        <v>2284</v>
      </c>
      <c r="AR174" s="383"/>
    </row>
    <row r="175" spans="2:44" ht="150" customHeight="1" x14ac:dyDescent="0.25">
      <c r="B175" s="186" t="str">
        <f>+'4 - Valor del Riesgo Inherente'!B186</f>
        <v>SEGUIMIENTO, EVALUACIÓN Y MEJORA</v>
      </c>
      <c r="C175" s="89" t="str">
        <f>+'4 - Valor del Riesgo Inherente'!C186</f>
        <v>OFICINA DE CONTROL INTERNO</v>
      </c>
      <c r="D175" s="18" t="str">
        <f>+'4 - Valor del Riesgo Inherente'!D186</f>
        <v>R 73</v>
      </c>
      <c r="E175" s="186" t="str">
        <f>+'4 - Valor del Riesgo Inherente'!E186</f>
        <v>Incumplimiento del Plan Anual de Auditoría Interna</v>
      </c>
      <c r="F175" s="186" t="str">
        <f>+'4 - Valor del Riesgo Inherente'!F186</f>
        <v>Pérdida Reputacional</v>
      </c>
      <c r="G175" s="212" t="str">
        <f>+'4 - Valor del Riesgo Inherente'!G186</f>
        <v>Posibilidad de pérdida reputacional en la credibilidad y confianza de las partes interesadas y organismos de control por falta de competencias y capacitaciones al personal de la entidad con respecto al trabajo en esta</v>
      </c>
      <c r="H175" s="188" t="s">
        <v>1452</v>
      </c>
      <c r="I175" s="220" t="s">
        <v>1096</v>
      </c>
      <c r="J175" s="220" t="s">
        <v>1097</v>
      </c>
      <c r="K175" s="197" t="s">
        <v>177</v>
      </c>
      <c r="L175" s="89" t="str">
        <f t="shared" si="33"/>
        <v>Impacto</v>
      </c>
      <c r="M175" s="197" t="s">
        <v>181</v>
      </c>
      <c r="N175" s="89" t="str">
        <f t="shared" si="34"/>
        <v>30%</v>
      </c>
      <c r="O175" s="197" t="s">
        <v>188</v>
      </c>
      <c r="P175" s="197" t="s">
        <v>190</v>
      </c>
      <c r="Q175" s="197" t="s">
        <v>804</v>
      </c>
      <c r="R175" s="187">
        <f>IFERROR(IF(AND(L174="Probabilidad",L175="Probabilidad"),(R174-(+R174*N175)),IF(L175="Probabilidad",('4 - Valor del Riesgo Inherente'!J185-(+'4 - Valor del Riesgo Inherente'!J185*N175)),IF(L175="Impacto",R174,""))),"")</f>
        <v>7.1999999999999995E-2</v>
      </c>
      <c r="S175" s="172" t="str">
        <f t="shared" si="26"/>
        <v>Muy Baja</v>
      </c>
      <c r="T175" s="187">
        <f>IFERROR(IF(AND(L174="Impacto",L175="Impacto"),(T174-(+T174*N175)),IF(L175="Impacto",('4 - Valor del Riesgo Inherente'!M185-(+'4 - Valor del Riesgo Inherente'!M185*N175)),IF(L175="Probabilidad",T174,""))),"")</f>
        <v>0.42</v>
      </c>
      <c r="U175" s="172" t="str">
        <f t="shared" si="27"/>
        <v>Moderado</v>
      </c>
      <c r="V175" s="172" t="str">
        <f t="shared" si="28"/>
        <v>Moderado</v>
      </c>
      <c r="W175" s="172" t="str">
        <f t="shared" si="29"/>
        <v>Reducir</v>
      </c>
      <c r="X175" s="377" t="s">
        <v>1955</v>
      </c>
      <c r="Y175" s="377" t="s">
        <v>1955</v>
      </c>
      <c r="Z175" s="377" t="s">
        <v>1955</v>
      </c>
      <c r="AA175" s="377" t="s">
        <v>1955</v>
      </c>
      <c r="AB175" s="377" t="s">
        <v>1955</v>
      </c>
      <c r="AC175" s="377" t="s">
        <v>1955</v>
      </c>
      <c r="AD175" s="377" t="s">
        <v>1955</v>
      </c>
      <c r="AE175" s="377" t="s">
        <v>1955</v>
      </c>
      <c r="AF175" s="377" t="s">
        <v>1960</v>
      </c>
      <c r="AG175" s="377" t="s">
        <v>1955</v>
      </c>
      <c r="AH175" s="377" t="s">
        <v>1960</v>
      </c>
      <c r="AI175" s="377" t="s">
        <v>1955</v>
      </c>
      <c r="AJ175" s="377" t="s">
        <v>1960</v>
      </c>
      <c r="AK175" s="377" t="s">
        <v>2351</v>
      </c>
      <c r="AL175" s="377" t="s">
        <v>2277</v>
      </c>
      <c r="AM175" s="377" t="s">
        <v>1955</v>
      </c>
      <c r="AN175" s="377" t="s">
        <v>1955</v>
      </c>
      <c r="AO175" s="381" t="s">
        <v>2348</v>
      </c>
      <c r="AP175" s="377" t="s">
        <v>2277</v>
      </c>
      <c r="AQ175" s="331" t="s">
        <v>2284</v>
      </c>
      <c r="AR175" s="383"/>
    </row>
    <row r="176" spans="2:44" ht="150" customHeight="1" x14ac:dyDescent="0.25">
      <c r="B176" s="186" t="str">
        <f>+'4 - Valor del Riesgo Inherente'!B187</f>
        <v>SEGUIMIENTO, EVALUACIÓN Y MEJORA</v>
      </c>
      <c r="C176" s="89" t="str">
        <f>+'4 - Valor del Riesgo Inherente'!C187</f>
        <v>OFICINA DE CONTROL INTERNO</v>
      </c>
      <c r="D176" s="18" t="str">
        <f>+'4 - Valor del Riesgo Inherente'!D187</f>
        <v>R 73</v>
      </c>
      <c r="E176" s="186" t="str">
        <f>+'4 - Valor del Riesgo Inherente'!E187</f>
        <v>Incumplimiento del Plan Anual de Auditoría Interna</v>
      </c>
      <c r="F176" s="186" t="str">
        <f>+'4 - Valor del Riesgo Inherente'!F187</f>
        <v>Pérdida Reputacional</v>
      </c>
      <c r="G176" s="212" t="str">
        <f>+'4 - Valor del Riesgo Inherente'!G187</f>
        <v>Posibilidad de pérdida reputacional en la credibilidad y confianza de las partes interesadas y organismos de control por falta de competencias y capacitaciones al personal de la entidad con respecto al trabajo en esta</v>
      </c>
      <c r="H176" s="188" t="s">
        <v>1453</v>
      </c>
      <c r="I176" s="220" t="s">
        <v>1096</v>
      </c>
      <c r="J176" s="220" t="s">
        <v>1865</v>
      </c>
      <c r="K176" s="197" t="s">
        <v>178</v>
      </c>
      <c r="L176" s="89" t="str">
        <f t="shared" si="33"/>
        <v>Impacto</v>
      </c>
      <c r="M176" s="197" t="s">
        <v>181</v>
      </c>
      <c r="N176" s="89" t="str">
        <f t="shared" si="34"/>
        <v>25%</v>
      </c>
      <c r="O176" s="197" t="s">
        <v>188</v>
      </c>
      <c r="P176" s="197" t="s">
        <v>190</v>
      </c>
      <c r="Q176" s="197" t="s">
        <v>804</v>
      </c>
      <c r="R176" s="187"/>
      <c r="S176" s="172" t="str">
        <f t="shared" si="26"/>
        <v/>
      </c>
      <c r="T176" s="187"/>
      <c r="U176" s="172" t="str">
        <f t="shared" si="27"/>
        <v/>
      </c>
      <c r="V176" s="172" t="str">
        <f t="shared" si="28"/>
        <v/>
      </c>
      <c r="W176" s="172" t="e">
        <f t="shared" si="29"/>
        <v>#N/A</v>
      </c>
      <c r="X176" s="377" t="s">
        <v>1955</v>
      </c>
      <c r="Y176" s="377" t="s">
        <v>1955</v>
      </c>
      <c r="Z176" s="377" t="s">
        <v>1955</v>
      </c>
      <c r="AA176" s="377" t="s">
        <v>1955</v>
      </c>
      <c r="AB176" s="377" t="s">
        <v>1955</v>
      </c>
      <c r="AC176" s="377" t="s">
        <v>1955</v>
      </c>
      <c r="AD176" s="377" t="s">
        <v>1955</v>
      </c>
      <c r="AE176" s="377" t="s">
        <v>1955</v>
      </c>
      <c r="AF176" s="377" t="s">
        <v>1960</v>
      </c>
      <c r="AG176" s="377" t="s">
        <v>1960</v>
      </c>
      <c r="AH176" s="377" t="s">
        <v>1955</v>
      </c>
      <c r="AI176" s="377" t="s">
        <v>1955</v>
      </c>
      <c r="AJ176" s="377" t="s">
        <v>1960</v>
      </c>
      <c r="AK176" s="378" t="s">
        <v>2342</v>
      </c>
      <c r="AL176" s="377" t="s">
        <v>2277</v>
      </c>
      <c r="AM176" s="377" t="s">
        <v>2315</v>
      </c>
      <c r="AN176" s="377" t="s">
        <v>2315</v>
      </c>
      <c r="AO176" s="381" t="s">
        <v>2341</v>
      </c>
      <c r="AP176" s="377" t="s">
        <v>2277</v>
      </c>
      <c r="AQ176" s="331" t="s">
        <v>2284</v>
      </c>
      <c r="AR176" s="383"/>
    </row>
    <row r="177" spans="2:44" ht="150" customHeight="1" x14ac:dyDescent="0.25">
      <c r="B177" s="186" t="str">
        <f>+'4 - Valor del Riesgo Inherente'!B188</f>
        <v>SEGUIMIENTO, EVALUACIÓN Y MEJORA</v>
      </c>
      <c r="C177" s="89" t="str">
        <f>+'4 - Valor del Riesgo Inherente'!C188</f>
        <v>OFICINA DE CONTROL INTERNO</v>
      </c>
      <c r="D177" s="18" t="str">
        <f>+'4 - Valor del Riesgo Inherente'!D188</f>
        <v>R 74</v>
      </c>
      <c r="E177" s="186" t="str">
        <f>+'4 - Valor del Riesgo Inherente'!E188</f>
        <v>Incumplimiento en la ejecución del cronograma de monitoreo de los planes de mejoramiento</v>
      </c>
      <c r="F177" s="186" t="str">
        <f>+'4 - Valor del Riesgo Inherente'!F188</f>
        <v>Pérdida Reputacional</v>
      </c>
      <c r="G177" s="212" t="str">
        <f>+'4 - Valor del Riesgo Inherente'!G188</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H177" s="188" t="s">
        <v>1454</v>
      </c>
      <c r="I177" s="220" t="s">
        <v>1096</v>
      </c>
      <c r="J177" s="220" t="s">
        <v>1098</v>
      </c>
      <c r="K177" s="197" t="s">
        <v>177</v>
      </c>
      <c r="L177" s="89" t="str">
        <f t="shared" si="33"/>
        <v>Impacto</v>
      </c>
      <c r="M177" s="197" t="s">
        <v>181</v>
      </c>
      <c r="N177" s="89" t="str">
        <f t="shared" si="34"/>
        <v>30%</v>
      </c>
      <c r="O177" s="197" t="s">
        <v>188</v>
      </c>
      <c r="P177" s="197" t="s">
        <v>190</v>
      </c>
      <c r="Q177" s="197" t="s">
        <v>804</v>
      </c>
      <c r="R177" s="187">
        <f>+IFERROR(IF(L177="Probabilidad",('4 - Valor del Riesgo Inherente'!J188-(+'4 - Valor del Riesgo Inherente'!J188*N177)),IF(L177="Impacto",'4 - Valor del Riesgo Inherente'!J188,"")),"")</f>
        <v>0.4</v>
      </c>
      <c r="S177" s="172" t="str">
        <f t="shared" si="26"/>
        <v>Baja</v>
      </c>
      <c r="T177" s="187">
        <f>+IFERROR(IF(L177="Impacto",('4 - Valor del Riesgo Inherente'!M188-(+'4 - Valor del Riesgo Inherente'!M188*N177)),IF(L177="Probabilidad",'4 - Valor del Riesgo Inherente'!M188,"")),"")</f>
        <v>0.7</v>
      </c>
      <c r="U177" s="172" t="str">
        <f t="shared" si="27"/>
        <v>Mayor</v>
      </c>
      <c r="V177" s="172" t="str">
        <f t="shared" si="28"/>
        <v>Alto</v>
      </c>
      <c r="W177" s="172" t="str">
        <f t="shared" si="29"/>
        <v>Reducir</v>
      </c>
      <c r="X177" s="377" t="s">
        <v>1955</v>
      </c>
      <c r="Y177" s="377" t="s">
        <v>1955</v>
      </c>
      <c r="Z177" s="377" t="s">
        <v>1955</v>
      </c>
      <c r="AA177" s="377" t="s">
        <v>1955</v>
      </c>
      <c r="AB177" s="377" t="s">
        <v>1955</v>
      </c>
      <c r="AC177" s="377" t="s">
        <v>1955</v>
      </c>
      <c r="AD177" s="377" t="s">
        <v>1955</v>
      </c>
      <c r="AE177" s="377" t="s">
        <v>1955</v>
      </c>
      <c r="AF177" s="377" t="s">
        <v>1960</v>
      </c>
      <c r="AG177" s="377" t="s">
        <v>1955</v>
      </c>
      <c r="AH177" s="377" t="s">
        <v>1960</v>
      </c>
      <c r="AI177" s="377" t="s">
        <v>1955</v>
      </c>
      <c r="AJ177" s="377" t="s">
        <v>1960</v>
      </c>
      <c r="AK177" s="377" t="s">
        <v>2351</v>
      </c>
      <c r="AL177" s="377" t="s">
        <v>2277</v>
      </c>
      <c r="AM177" s="377" t="s">
        <v>1955</v>
      </c>
      <c r="AN177" s="377" t="s">
        <v>1955</v>
      </c>
      <c r="AO177" s="381" t="s">
        <v>2348</v>
      </c>
      <c r="AP177" s="377" t="s">
        <v>2277</v>
      </c>
      <c r="AQ177" s="331" t="s">
        <v>2284</v>
      </c>
      <c r="AR177" s="383"/>
    </row>
    <row r="178" spans="2:44" ht="150" customHeight="1" x14ac:dyDescent="0.25">
      <c r="B178" s="186" t="str">
        <f>+'4 - Valor del Riesgo Inherente'!B189</f>
        <v>SEGUIMIENTO, EVALUACIÓN Y MEJORA</v>
      </c>
      <c r="C178" s="89" t="str">
        <f>+'4 - Valor del Riesgo Inherente'!C189</f>
        <v>OFICINA DE CONTROL INTERNO</v>
      </c>
      <c r="D178" s="18" t="str">
        <f>+'4 - Valor del Riesgo Inherente'!D189</f>
        <v>R 74</v>
      </c>
      <c r="E178" s="186" t="str">
        <f>+'4 - Valor del Riesgo Inherente'!E189</f>
        <v>Incumplimiento en la ejecución del cronograma de monitoreo de los planes de mejoramiento</v>
      </c>
      <c r="F178" s="186" t="str">
        <f>+'4 - Valor del Riesgo Inherente'!F189</f>
        <v>Pérdida Reputacional</v>
      </c>
      <c r="G178" s="212" t="str">
        <f>+'4 - Valor del Riesgo Inherente'!G189</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H178" s="188" t="s">
        <v>1455</v>
      </c>
      <c r="I178" s="220" t="s">
        <v>1096</v>
      </c>
      <c r="J178" s="220" t="s">
        <v>1866</v>
      </c>
      <c r="K178" s="197" t="s">
        <v>178</v>
      </c>
      <c r="L178" s="89" t="str">
        <f t="shared" si="33"/>
        <v>Impacto</v>
      </c>
      <c r="M178" s="197" t="s">
        <v>181</v>
      </c>
      <c r="N178" s="89" t="str">
        <f t="shared" si="34"/>
        <v>25%</v>
      </c>
      <c r="O178" s="197" t="s">
        <v>188</v>
      </c>
      <c r="P178" s="197" t="s">
        <v>190</v>
      </c>
      <c r="Q178" s="197" t="s">
        <v>804</v>
      </c>
      <c r="R178" s="187"/>
      <c r="S178" s="172" t="str">
        <f t="shared" si="26"/>
        <v/>
      </c>
      <c r="T178" s="187"/>
      <c r="U178" s="172" t="str">
        <f t="shared" si="27"/>
        <v/>
      </c>
      <c r="V178" s="172" t="str">
        <f t="shared" si="28"/>
        <v/>
      </c>
      <c r="W178" s="172" t="e">
        <f t="shared" si="29"/>
        <v>#N/A</v>
      </c>
      <c r="X178" s="377" t="s">
        <v>1955</v>
      </c>
      <c r="Y178" s="377" t="s">
        <v>1955</v>
      </c>
      <c r="Z178" s="377" t="s">
        <v>1955</v>
      </c>
      <c r="AA178" s="377" t="s">
        <v>1955</v>
      </c>
      <c r="AB178" s="377" t="s">
        <v>1955</v>
      </c>
      <c r="AC178" s="377" t="s">
        <v>1955</v>
      </c>
      <c r="AD178" s="377" t="s">
        <v>1955</v>
      </c>
      <c r="AE178" s="377" t="s">
        <v>1955</v>
      </c>
      <c r="AF178" s="377" t="s">
        <v>1960</v>
      </c>
      <c r="AG178" s="377" t="s">
        <v>1960</v>
      </c>
      <c r="AH178" s="377" t="s">
        <v>1955</v>
      </c>
      <c r="AI178" s="377" t="s">
        <v>1955</v>
      </c>
      <c r="AJ178" s="377" t="s">
        <v>1960</v>
      </c>
      <c r="AK178" s="378" t="s">
        <v>2342</v>
      </c>
      <c r="AL178" s="377" t="s">
        <v>2277</v>
      </c>
      <c r="AM178" s="377" t="s">
        <v>2315</v>
      </c>
      <c r="AN178" s="377" t="s">
        <v>2315</v>
      </c>
      <c r="AO178" s="381" t="s">
        <v>2341</v>
      </c>
      <c r="AP178" s="377" t="s">
        <v>2277</v>
      </c>
      <c r="AQ178" s="331" t="s">
        <v>2284</v>
      </c>
      <c r="AR178" s="383"/>
    </row>
    <row r="179" spans="2:44" ht="150" customHeight="1" x14ac:dyDescent="0.25">
      <c r="B179" s="186" t="str">
        <f>+'4 - Valor del Riesgo Inherente'!B190</f>
        <v>SEGUIMIENTO, EVALUACIÓN Y MEJORA</v>
      </c>
      <c r="C179" s="89" t="str">
        <f>+'4 - Valor del Riesgo Inherente'!C190</f>
        <v>OFICINA DE CONTROL INTERNO</v>
      </c>
      <c r="D179" s="18" t="str">
        <f>+'4 - Valor del Riesgo Inherente'!D190</f>
        <v>R 74</v>
      </c>
      <c r="E179" s="186" t="str">
        <f>+'4 - Valor del Riesgo Inherente'!E190</f>
        <v>Incumplimiento en la ejecución del cronograma de monitoreo de los planes de mejoramiento</v>
      </c>
      <c r="F179" s="186" t="str">
        <f>+'4 - Valor del Riesgo Inherente'!F190</f>
        <v>Pérdida Reputacional</v>
      </c>
      <c r="G179" s="212" t="str">
        <f>+'4 - Valor del Riesgo Inherente'!G190</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H179" s="188" t="s">
        <v>1456</v>
      </c>
      <c r="I179" s="220" t="s">
        <v>808</v>
      </c>
      <c r="J179" s="220"/>
      <c r="K179" s="197"/>
      <c r="L179" s="89" t="str">
        <f t="shared" si="33"/>
        <v/>
      </c>
      <c r="M179" s="197"/>
      <c r="N179" s="89" t="str">
        <f t="shared" si="34"/>
        <v/>
      </c>
      <c r="O179" s="197"/>
      <c r="P179" s="197"/>
      <c r="Q179" s="197"/>
      <c r="R179" s="187" t="str">
        <f>+IFERROR(IF(L179="Probabilidad",('4 - Valor del Riesgo Inherente'!J190-(+'4 - Valor del Riesgo Inherente'!J190*N179)),IF(L179="Impacto",'4 - Valor del Riesgo Inherente'!J190,"")),"")</f>
        <v/>
      </c>
      <c r="S179" s="172" t="str">
        <f t="shared" si="26"/>
        <v/>
      </c>
      <c r="T179" s="187" t="str">
        <f>+IFERROR(IF(L179="Impacto",('4 - Valor del Riesgo Inherente'!M190-(+'4 - Valor del Riesgo Inherente'!M190*N179)),IF(L179="Probabilidad",'4 - Valor del Riesgo Inherente'!M190,"")),"")</f>
        <v/>
      </c>
      <c r="U179" s="172" t="str">
        <f t="shared" si="27"/>
        <v/>
      </c>
      <c r="V179" s="172" t="str">
        <f t="shared" si="28"/>
        <v/>
      </c>
      <c r="W179" s="172" t="e">
        <f t="shared" si="29"/>
        <v>#N/A</v>
      </c>
      <c r="X179" s="377" t="s">
        <v>1960</v>
      </c>
      <c r="Y179" s="377" t="s">
        <v>1960</v>
      </c>
      <c r="Z179" s="377" t="s">
        <v>1960</v>
      </c>
      <c r="AA179" s="377" t="s">
        <v>1960</v>
      </c>
      <c r="AB179" s="377" t="s">
        <v>1960</v>
      </c>
      <c r="AC179" s="377" t="s">
        <v>1960</v>
      </c>
      <c r="AD179" s="377" t="s">
        <v>1960</v>
      </c>
      <c r="AE179" s="377" t="s">
        <v>1960</v>
      </c>
      <c r="AF179" s="377" t="s">
        <v>1960</v>
      </c>
      <c r="AG179" s="377" t="s">
        <v>1960</v>
      </c>
      <c r="AH179" s="377" t="s">
        <v>1960</v>
      </c>
      <c r="AI179" s="377" t="s">
        <v>1960</v>
      </c>
      <c r="AJ179" s="377" t="s">
        <v>1960</v>
      </c>
      <c r="AK179" s="377" t="s">
        <v>2343</v>
      </c>
      <c r="AL179" s="377" t="s">
        <v>2315</v>
      </c>
      <c r="AM179" s="377" t="s">
        <v>2315</v>
      </c>
      <c r="AN179" s="377" t="s">
        <v>2315</v>
      </c>
      <c r="AO179" s="381" t="s">
        <v>2344</v>
      </c>
      <c r="AP179" s="377" t="s">
        <v>2315</v>
      </c>
      <c r="AQ179" s="331" t="s">
        <v>2284</v>
      </c>
      <c r="AR179" s="383"/>
    </row>
    <row r="180" spans="2:44" ht="15.75" x14ac:dyDescent="0.25">
      <c r="Q180" s="347" t="s">
        <v>94</v>
      </c>
      <c r="W180" s="320" t="s">
        <v>2287</v>
      </c>
      <c r="X180" s="321">
        <f>COUNTIF(X7:X179,"Si")</f>
        <v>168</v>
      </c>
      <c r="Y180" s="321">
        <f t="shared" ref="Y180:AO180" si="35">COUNTIF(Y7:Y179,"Si")</f>
        <v>168</v>
      </c>
      <c r="Z180" s="321">
        <f t="shared" si="35"/>
        <v>164</v>
      </c>
      <c r="AA180" s="321">
        <f t="shared" si="35"/>
        <v>168</v>
      </c>
      <c r="AB180" s="321">
        <f t="shared" si="35"/>
        <v>168</v>
      </c>
      <c r="AC180" s="321">
        <f t="shared" si="35"/>
        <v>112</v>
      </c>
      <c r="AD180" s="321">
        <f t="shared" si="35"/>
        <v>164</v>
      </c>
      <c r="AE180" s="321">
        <f t="shared" si="35"/>
        <v>168</v>
      </c>
      <c r="AF180" s="321">
        <f t="shared" si="35"/>
        <v>55</v>
      </c>
      <c r="AG180" s="321">
        <f t="shared" si="35"/>
        <v>40</v>
      </c>
      <c r="AH180" s="321">
        <f t="shared" si="35"/>
        <v>74</v>
      </c>
      <c r="AI180" s="367">
        <f t="shared" si="35"/>
        <v>161</v>
      </c>
      <c r="AJ180" s="367">
        <f t="shared" si="35"/>
        <v>77</v>
      </c>
      <c r="AK180" s="367"/>
      <c r="AL180" s="321">
        <f>COUNTIF(AL7:AL179,"Cumple")</f>
        <v>165</v>
      </c>
      <c r="AM180" s="321">
        <f>COUNTIF(AM7:AM179,"Si")</f>
        <v>77</v>
      </c>
      <c r="AN180" s="321">
        <f>COUNTIF(AN7:AN179,"Si")</f>
        <v>77</v>
      </c>
      <c r="AO180" s="367">
        <f t="shared" si="35"/>
        <v>0</v>
      </c>
      <c r="AP180" s="321">
        <f>COUNTIF(AP7:AP179,"Cumple")</f>
        <v>116</v>
      </c>
      <c r="AQ180" s="321"/>
    </row>
    <row r="181" spans="2:44" ht="15.75" x14ac:dyDescent="0.25">
      <c r="Q181" s="347" t="s">
        <v>2358</v>
      </c>
      <c r="W181" s="320" t="s">
        <v>2288</v>
      </c>
      <c r="X181" s="370">
        <f>X180/173</f>
        <v>0.97109826589595372</v>
      </c>
      <c r="Y181" s="370">
        <f t="shared" ref="Y181:AO181" si="36">Y180/173</f>
        <v>0.97109826589595372</v>
      </c>
      <c r="Z181" s="370">
        <f t="shared" si="36"/>
        <v>0.94797687861271673</v>
      </c>
      <c r="AA181" s="370">
        <f t="shared" si="36"/>
        <v>0.97109826589595372</v>
      </c>
      <c r="AB181" s="370">
        <f t="shared" si="36"/>
        <v>0.97109826589595372</v>
      </c>
      <c r="AC181" s="370">
        <f t="shared" si="36"/>
        <v>0.64739884393063585</v>
      </c>
      <c r="AD181" s="370">
        <f t="shared" si="36"/>
        <v>0.94797687861271673</v>
      </c>
      <c r="AE181" s="370">
        <f t="shared" si="36"/>
        <v>0.97109826589595372</v>
      </c>
      <c r="AF181" s="370">
        <f t="shared" si="36"/>
        <v>0.31791907514450868</v>
      </c>
      <c r="AG181" s="370">
        <f t="shared" si="36"/>
        <v>0.23121387283236994</v>
      </c>
      <c r="AH181" s="370">
        <f t="shared" si="36"/>
        <v>0.4277456647398844</v>
      </c>
      <c r="AI181" s="371">
        <f t="shared" si="36"/>
        <v>0.93063583815028905</v>
      </c>
      <c r="AJ181" s="371">
        <f t="shared" si="36"/>
        <v>0.44508670520231214</v>
      </c>
      <c r="AK181" s="371"/>
      <c r="AL181" s="321">
        <f>COUNTIF(AL7:AL179,"No aplica")</f>
        <v>5</v>
      </c>
      <c r="AM181" s="321">
        <f t="shared" ref="AM181" si="37">COUNTIF(AM7:AM179,"No aplica")</f>
        <v>26</v>
      </c>
      <c r="AN181" s="321">
        <f t="shared" ref="AN181:AP181" si="38">COUNTIF(AN7:AN179,"No aplica")</f>
        <v>26</v>
      </c>
      <c r="AO181" s="367">
        <f t="shared" si="36"/>
        <v>0</v>
      </c>
      <c r="AP181" s="321">
        <f t="shared" si="38"/>
        <v>5</v>
      </c>
      <c r="AQ181" s="321"/>
    </row>
    <row r="182" spans="2:44" ht="15.75" x14ac:dyDescent="0.25">
      <c r="Q182" s="347" t="s">
        <v>95</v>
      </c>
      <c r="W182" s="320" t="s">
        <v>2286</v>
      </c>
      <c r="X182" s="321">
        <f>COUNTIF(X7:X179,"No")</f>
        <v>5</v>
      </c>
      <c r="Y182" s="321">
        <f t="shared" ref="Y182:AO182" si="39">COUNTIF(Y7:Y179,"No")</f>
        <v>5</v>
      </c>
      <c r="Z182" s="321">
        <f t="shared" si="39"/>
        <v>9</v>
      </c>
      <c r="AA182" s="321">
        <f t="shared" si="39"/>
        <v>5</v>
      </c>
      <c r="AB182" s="321">
        <f t="shared" si="39"/>
        <v>5</v>
      </c>
      <c r="AC182" s="321">
        <f t="shared" si="39"/>
        <v>61</v>
      </c>
      <c r="AD182" s="321">
        <f t="shared" si="39"/>
        <v>9</v>
      </c>
      <c r="AE182" s="321">
        <f t="shared" si="39"/>
        <v>5</v>
      </c>
      <c r="AF182" s="321">
        <f t="shared" si="39"/>
        <v>48</v>
      </c>
      <c r="AG182" s="321">
        <f t="shared" si="39"/>
        <v>42</v>
      </c>
      <c r="AH182" s="321">
        <f t="shared" si="39"/>
        <v>35</v>
      </c>
      <c r="AI182" s="367">
        <f t="shared" si="39"/>
        <v>7</v>
      </c>
      <c r="AJ182" s="367">
        <f t="shared" si="39"/>
        <v>79</v>
      </c>
      <c r="AK182" s="367"/>
      <c r="AL182" s="321">
        <f>COUNTIF(AL7:AL179,"No Cumple")</f>
        <v>0</v>
      </c>
      <c r="AM182" s="321">
        <f>COUNTIF(AM7:AM179,"No")</f>
        <v>70</v>
      </c>
      <c r="AN182" s="321">
        <f>COUNTIF(AN7:AN179,"No")</f>
        <v>70</v>
      </c>
      <c r="AO182" s="367">
        <f t="shared" si="39"/>
        <v>0</v>
      </c>
      <c r="AP182" s="321">
        <f>COUNTIF(AP7:AP179,"No Cumple")</f>
        <v>4</v>
      </c>
      <c r="AQ182" s="321"/>
    </row>
    <row r="183" spans="2:44" ht="15.75" x14ac:dyDescent="0.25">
      <c r="Q183" s="347" t="s">
        <v>2358</v>
      </c>
      <c r="W183" s="320" t="s">
        <v>2288</v>
      </c>
      <c r="X183" s="370">
        <f>X182/173</f>
        <v>2.8901734104046242E-2</v>
      </c>
      <c r="Y183" s="370">
        <f t="shared" ref="Y183:AO183" si="40">Y182/173</f>
        <v>2.8901734104046242E-2</v>
      </c>
      <c r="Z183" s="370">
        <f t="shared" si="40"/>
        <v>5.2023121387283239E-2</v>
      </c>
      <c r="AA183" s="370">
        <f t="shared" si="40"/>
        <v>2.8901734104046242E-2</v>
      </c>
      <c r="AB183" s="370">
        <f t="shared" si="40"/>
        <v>2.8901734104046242E-2</v>
      </c>
      <c r="AC183" s="370">
        <f t="shared" si="40"/>
        <v>0.35260115606936415</v>
      </c>
      <c r="AD183" s="370">
        <f t="shared" si="40"/>
        <v>5.2023121387283239E-2</v>
      </c>
      <c r="AE183" s="370">
        <f t="shared" si="40"/>
        <v>2.8901734104046242E-2</v>
      </c>
      <c r="AF183" s="370">
        <f t="shared" si="40"/>
        <v>0.2774566473988439</v>
      </c>
      <c r="AG183" s="370">
        <f t="shared" si="40"/>
        <v>0.24277456647398843</v>
      </c>
      <c r="AH183" s="370">
        <f t="shared" si="40"/>
        <v>0.20231213872832371</v>
      </c>
      <c r="AI183" s="371">
        <f t="shared" si="40"/>
        <v>4.046242774566474E-2</v>
      </c>
      <c r="AJ183" s="371">
        <f t="shared" si="40"/>
        <v>0.45664739884393063</v>
      </c>
      <c r="AK183" s="371"/>
      <c r="AL183" s="321">
        <f>COUNTIF(AL7:AL179,"Oportunidad de Mejora")</f>
        <v>3</v>
      </c>
      <c r="AM183" s="321">
        <f t="shared" ref="AM183" si="41">COUNTIF(AM7:AM179,"Oportunidad de Mejora")</f>
        <v>0</v>
      </c>
      <c r="AN183" s="321">
        <f t="shared" ref="AN183" si="42">COUNTIF(AN7:AN179,"Oportunidad de Mejora")</f>
        <v>0</v>
      </c>
      <c r="AO183" s="367">
        <f t="shared" si="40"/>
        <v>0</v>
      </c>
      <c r="AP183" s="321"/>
      <c r="AQ183" s="321"/>
    </row>
    <row r="184" spans="2:44" s="373" customFormat="1" hidden="1" x14ac:dyDescent="0.25">
      <c r="B184" s="372"/>
      <c r="C184" s="372"/>
      <c r="G184" s="374"/>
      <c r="R184" s="375"/>
      <c r="T184" s="375"/>
    </row>
    <row r="185" spans="2:44" s="373" customFormat="1" hidden="1" x14ac:dyDescent="0.25">
      <c r="B185" s="372"/>
      <c r="C185" s="372"/>
      <c r="G185" s="374"/>
      <c r="R185" s="375"/>
      <c r="T185" s="375"/>
    </row>
    <row r="186" spans="2:44" s="373" customFormat="1" x14ac:dyDescent="0.25">
      <c r="B186" s="372"/>
      <c r="C186" s="372"/>
      <c r="G186" s="374"/>
      <c r="R186" s="375"/>
      <c r="T186" s="375"/>
    </row>
    <row r="187" spans="2:44" s="373" customFormat="1" x14ac:dyDescent="0.25">
      <c r="B187" s="372"/>
      <c r="C187" s="372"/>
      <c r="G187" s="374"/>
      <c r="R187" s="375"/>
      <c r="T187" s="375"/>
    </row>
    <row r="188" spans="2:44" s="373" customFormat="1" x14ac:dyDescent="0.25">
      <c r="B188" s="372"/>
      <c r="C188" s="372"/>
      <c r="G188" s="374"/>
      <c r="R188" s="375"/>
      <c r="T188" s="375"/>
    </row>
    <row r="189" spans="2:44" s="373" customFormat="1" x14ac:dyDescent="0.25">
      <c r="B189" s="372"/>
      <c r="C189" s="372"/>
      <c r="G189" s="374"/>
      <c r="R189" s="375"/>
      <c r="T189" s="375"/>
    </row>
    <row r="190" spans="2:44" s="373" customFormat="1" x14ac:dyDescent="0.25">
      <c r="B190" s="372"/>
      <c r="C190" s="372"/>
      <c r="G190" s="374"/>
      <c r="R190" s="375"/>
      <c r="T190" s="375"/>
    </row>
    <row r="191" spans="2:44" s="373" customFormat="1" x14ac:dyDescent="0.25">
      <c r="B191" s="372"/>
      <c r="C191" s="372"/>
      <c r="G191" s="374"/>
      <c r="R191" s="375"/>
      <c r="T191" s="375"/>
    </row>
    <row r="192" spans="2:44" s="373" customFormat="1" x14ac:dyDescent="0.25">
      <c r="B192" s="372"/>
      <c r="C192" s="372"/>
      <c r="G192" s="374"/>
      <c r="R192" s="375"/>
      <c r="T192" s="375"/>
    </row>
    <row r="193" spans="2:20" s="373" customFormat="1" x14ac:dyDescent="0.25">
      <c r="B193" s="372"/>
      <c r="C193" s="372"/>
      <c r="G193" s="374"/>
      <c r="R193" s="375"/>
      <c r="T193" s="375"/>
    </row>
    <row r="194" spans="2:20" s="373" customFormat="1" x14ac:dyDescent="0.25">
      <c r="B194" s="372"/>
      <c r="C194" s="372"/>
      <c r="G194" s="374"/>
      <c r="R194" s="375"/>
      <c r="T194" s="375"/>
    </row>
    <row r="195" spans="2:20" s="373" customFormat="1" x14ac:dyDescent="0.25">
      <c r="B195" s="372"/>
      <c r="C195" s="372"/>
      <c r="G195" s="374"/>
      <c r="R195" s="375"/>
      <c r="T195" s="375"/>
    </row>
    <row r="196" spans="2:20" s="373" customFormat="1" x14ac:dyDescent="0.25">
      <c r="B196" s="372"/>
      <c r="C196" s="372"/>
      <c r="G196" s="374"/>
      <c r="R196" s="375"/>
      <c r="T196" s="375"/>
    </row>
    <row r="197" spans="2:20" s="373" customFormat="1" x14ac:dyDescent="0.25">
      <c r="B197" s="372"/>
      <c r="C197" s="372"/>
      <c r="G197" s="374"/>
      <c r="R197" s="375"/>
      <c r="T197" s="375"/>
    </row>
    <row r="198" spans="2:20" s="373" customFormat="1" x14ac:dyDescent="0.25">
      <c r="B198" s="372"/>
      <c r="C198" s="372"/>
      <c r="G198" s="374"/>
      <c r="R198" s="375"/>
      <c r="T198" s="375"/>
    </row>
    <row r="199" spans="2:20" s="373" customFormat="1" x14ac:dyDescent="0.25">
      <c r="B199" s="372"/>
      <c r="C199" s="372"/>
      <c r="G199" s="374"/>
      <c r="R199" s="375"/>
      <c r="T199" s="375"/>
    </row>
    <row r="200" spans="2:20" s="373" customFormat="1" x14ac:dyDescent="0.25">
      <c r="B200" s="372"/>
      <c r="C200" s="372"/>
      <c r="G200" s="374"/>
      <c r="R200" s="375"/>
      <c r="T200" s="375"/>
    </row>
    <row r="201" spans="2:20" s="373" customFormat="1" x14ac:dyDescent="0.25">
      <c r="B201" s="372"/>
      <c r="C201" s="372"/>
      <c r="G201" s="374"/>
      <c r="R201" s="375"/>
      <c r="T201" s="375"/>
    </row>
    <row r="202" spans="2:20" s="373" customFormat="1" x14ac:dyDescent="0.25">
      <c r="B202" s="372"/>
      <c r="C202" s="372"/>
      <c r="G202" s="374"/>
      <c r="R202" s="375"/>
      <c r="T202" s="375"/>
    </row>
    <row r="203" spans="2:20" s="373" customFormat="1" x14ac:dyDescent="0.25">
      <c r="B203" s="372"/>
      <c r="C203" s="372"/>
      <c r="G203" s="374"/>
      <c r="R203" s="375"/>
      <c r="T203" s="375"/>
    </row>
    <row r="204" spans="2:20" s="373" customFormat="1" x14ac:dyDescent="0.25">
      <c r="B204" s="372"/>
      <c r="C204" s="372"/>
      <c r="G204" s="374"/>
      <c r="R204" s="375"/>
      <c r="T204" s="375"/>
    </row>
    <row r="205" spans="2:20" s="373" customFormat="1" x14ac:dyDescent="0.25">
      <c r="B205" s="372"/>
      <c r="C205" s="372"/>
      <c r="G205" s="374"/>
      <c r="R205" s="375"/>
      <c r="T205" s="375"/>
    </row>
    <row r="206" spans="2:20" s="373" customFormat="1" x14ac:dyDescent="0.25">
      <c r="B206" s="372"/>
      <c r="C206" s="372"/>
      <c r="G206" s="374"/>
      <c r="R206" s="375"/>
      <c r="T206" s="375"/>
    </row>
    <row r="207" spans="2:20" s="373" customFormat="1" x14ac:dyDescent="0.25">
      <c r="B207" s="372"/>
      <c r="C207" s="372"/>
      <c r="G207" s="374"/>
      <c r="R207" s="375"/>
      <c r="T207" s="375"/>
    </row>
    <row r="208" spans="2:20" s="373" customFormat="1" x14ac:dyDescent="0.25">
      <c r="B208" s="372"/>
      <c r="C208" s="372"/>
      <c r="G208" s="374"/>
      <c r="R208" s="375"/>
      <c r="T208" s="375"/>
    </row>
    <row r="209" spans="2:20" s="373" customFormat="1" x14ac:dyDescent="0.25">
      <c r="B209" s="372"/>
      <c r="C209" s="372"/>
      <c r="G209" s="374"/>
      <c r="R209" s="375"/>
      <c r="T209" s="375"/>
    </row>
    <row r="210" spans="2:20" s="373" customFormat="1" x14ac:dyDescent="0.25">
      <c r="B210" s="372"/>
      <c r="C210" s="372"/>
      <c r="G210" s="374"/>
      <c r="R210" s="375"/>
      <c r="T210" s="375"/>
    </row>
    <row r="211" spans="2:20" s="373" customFormat="1" x14ac:dyDescent="0.25">
      <c r="B211" s="372"/>
      <c r="C211" s="372"/>
      <c r="G211" s="374"/>
      <c r="R211" s="375"/>
      <c r="T211" s="375"/>
    </row>
    <row r="212" spans="2:20" s="373" customFormat="1" x14ac:dyDescent="0.25">
      <c r="B212" s="372"/>
      <c r="C212" s="372"/>
      <c r="G212" s="374"/>
      <c r="R212" s="375"/>
      <c r="T212" s="375"/>
    </row>
    <row r="213" spans="2:20" s="373" customFormat="1" x14ac:dyDescent="0.25">
      <c r="B213" s="372"/>
      <c r="C213" s="372"/>
      <c r="G213" s="374"/>
      <c r="R213" s="375"/>
      <c r="T213" s="375"/>
    </row>
    <row r="214" spans="2:20" s="373" customFormat="1" x14ac:dyDescent="0.25">
      <c r="B214" s="372"/>
      <c r="C214" s="372"/>
      <c r="G214" s="374"/>
      <c r="R214" s="375"/>
      <c r="T214" s="375"/>
    </row>
    <row r="215" spans="2:20" s="373" customFormat="1" x14ac:dyDescent="0.25">
      <c r="B215" s="372"/>
      <c r="C215" s="372"/>
      <c r="G215" s="374"/>
      <c r="R215" s="375"/>
      <c r="T215" s="375"/>
    </row>
    <row r="216" spans="2:20" s="373" customFormat="1" x14ac:dyDescent="0.25">
      <c r="B216" s="372"/>
      <c r="C216" s="372"/>
      <c r="G216" s="374"/>
      <c r="R216" s="375"/>
      <c r="T216" s="375"/>
    </row>
    <row r="217" spans="2:20" s="373" customFormat="1" x14ac:dyDescent="0.25">
      <c r="B217" s="372"/>
      <c r="C217" s="372"/>
      <c r="G217" s="374"/>
      <c r="R217" s="375"/>
      <c r="T217" s="375"/>
    </row>
    <row r="218" spans="2:20" s="373" customFormat="1" x14ac:dyDescent="0.25">
      <c r="B218" s="372"/>
      <c r="C218" s="372"/>
      <c r="G218" s="374"/>
      <c r="R218" s="375"/>
      <c r="T218" s="375"/>
    </row>
    <row r="219" spans="2:20" s="373" customFormat="1" x14ac:dyDescent="0.25">
      <c r="B219" s="372"/>
      <c r="C219" s="372"/>
      <c r="G219" s="374"/>
      <c r="R219" s="375"/>
      <c r="T219" s="375"/>
    </row>
    <row r="220" spans="2:20" s="373" customFormat="1" x14ac:dyDescent="0.25">
      <c r="B220" s="372"/>
      <c r="C220" s="372"/>
      <c r="G220" s="374"/>
      <c r="R220" s="375"/>
      <c r="T220" s="375"/>
    </row>
    <row r="221" spans="2:20" s="373" customFormat="1" x14ac:dyDescent="0.25">
      <c r="B221" s="372"/>
      <c r="C221" s="372"/>
      <c r="G221" s="374"/>
      <c r="R221" s="375"/>
      <c r="T221" s="375"/>
    </row>
    <row r="222" spans="2:20" s="373" customFormat="1" x14ac:dyDescent="0.25">
      <c r="B222" s="372"/>
      <c r="C222" s="372"/>
      <c r="G222" s="374"/>
      <c r="R222" s="375"/>
      <c r="T222" s="375"/>
    </row>
    <row r="223" spans="2:20" s="373" customFormat="1" x14ac:dyDescent="0.25">
      <c r="B223" s="372"/>
      <c r="C223" s="372"/>
      <c r="G223" s="374"/>
      <c r="R223" s="375"/>
      <c r="T223" s="375"/>
    </row>
    <row r="224" spans="2:20" s="373" customFormat="1" x14ac:dyDescent="0.25">
      <c r="B224" s="372"/>
      <c r="C224" s="372"/>
      <c r="G224" s="374"/>
      <c r="R224" s="375"/>
      <c r="T224" s="375"/>
    </row>
    <row r="225" spans="2:20" s="373" customFormat="1" x14ac:dyDescent="0.25">
      <c r="B225" s="372"/>
      <c r="C225" s="372"/>
      <c r="G225" s="374"/>
      <c r="R225" s="375"/>
      <c r="T225" s="375"/>
    </row>
    <row r="226" spans="2:20" s="373" customFormat="1" x14ac:dyDescent="0.25">
      <c r="B226" s="372"/>
      <c r="C226" s="372"/>
      <c r="G226" s="374"/>
      <c r="R226" s="375"/>
      <c r="T226" s="375"/>
    </row>
    <row r="227" spans="2:20" s="373" customFormat="1" x14ac:dyDescent="0.25">
      <c r="B227" s="372"/>
      <c r="C227" s="372"/>
      <c r="G227" s="374"/>
      <c r="R227" s="375"/>
      <c r="T227" s="375"/>
    </row>
    <row r="228" spans="2:20" s="373" customFormat="1" x14ac:dyDescent="0.25">
      <c r="B228" s="372"/>
      <c r="C228" s="372"/>
      <c r="G228" s="374"/>
      <c r="R228" s="375"/>
      <c r="T228" s="375"/>
    </row>
    <row r="229" spans="2:20" s="373" customFormat="1" x14ac:dyDescent="0.25">
      <c r="B229" s="372"/>
      <c r="C229" s="372"/>
      <c r="G229" s="374"/>
      <c r="R229" s="375"/>
      <c r="T229" s="375"/>
    </row>
    <row r="230" spans="2:20" s="373" customFormat="1" x14ac:dyDescent="0.25">
      <c r="B230" s="372"/>
      <c r="C230" s="372"/>
      <c r="G230" s="374"/>
      <c r="R230" s="375"/>
      <c r="T230" s="375"/>
    </row>
    <row r="231" spans="2:20" s="373" customFormat="1" x14ac:dyDescent="0.25">
      <c r="B231" s="372"/>
      <c r="C231" s="372"/>
      <c r="G231" s="374"/>
      <c r="R231" s="375"/>
      <c r="T231" s="375"/>
    </row>
    <row r="232" spans="2:20" s="373" customFormat="1" x14ac:dyDescent="0.25">
      <c r="B232" s="372"/>
      <c r="C232" s="372"/>
      <c r="G232" s="374"/>
      <c r="R232" s="375"/>
      <c r="T232" s="375"/>
    </row>
    <row r="233" spans="2:20" s="373" customFormat="1" x14ac:dyDescent="0.25">
      <c r="B233" s="372"/>
      <c r="C233" s="372"/>
      <c r="G233" s="374"/>
      <c r="R233" s="375"/>
      <c r="T233" s="375"/>
    </row>
    <row r="234" spans="2:20" s="373" customFormat="1" x14ac:dyDescent="0.25">
      <c r="B234" s="372"/>
      <c r="C234" s="372"/>
      <c r="G234" s="374"/>
      <c r="R234" s="375"/>
      <c r="T234" s="375"/>
    </row>
    <row r="235" spans="2:20" s="373" customFormat="1" x14ac:dyDescent="0.25">
      <c r="B235" s="372"/>
      <c r="C235" s="372"/>
      <c r="G235" s="374"/>
      <c r="R235" s="375"/>
      <c r="T235" s="375"/>
    </row>
    <row r="236" spans="2:20" s="373" customFormat="1" x14ac:dyDescent="0.25">
      <c r="B236" s="372"/>
      <c r="C236" s="372"/>
      <c r="G236" s="374"/>
      <c r="R236" s="375"/>
      <c r="T236" s="375"/>
    </row>
    <row r="237" spans="2:20" s="373" customFormat="1" x14ac:dyDescent="0.25">
      <c r="B237" s="372"/>
      <c r="C237" s="372"/>
      <c r="G237" s="374"/>
      <c r="R237" s="375"/>
      <c r="T237" s="375"/>
    </row>
    <row r="238" spans="2:20" s="373" customFormat="1" x14ac:dyDescent="0.25">
      <c r="B238" s="372"/>
      <c r="C238" s="372"/>
      <c r="G238" s="374"/>
      <c r="R238" s="375"/>
      <c r="T238" s="375"/>
    </row>
    <row r="239" spans="2:20" s="373" customFormat="1" x14ac:dyDescent="0.25">
      <c r="B239" s="372"/>
      <c r="C239" s="372"/>
      <c r="G239" s="374"/>
      <c r="R239" s="375"/>
      <c r="T239" s="375"/>
    </row>
    <row r="240" spans="2:20" s="373" customFormat="1" x14ac:dyDescent="0.25">
      <c r="B240" s="372"/>
      <c r="C240" s="372"/>
      <c r="G240" s="374"/>
      <c r="R240" s="375"/>
      <c r="T240" s="375"/>
    </row>
    <row r="241" spans="2:20" s="373" customFormat="1" x14ac:dyDescent="0.25">
      <c r="B241" s="372"/>
      <c r="C241" s="372"/>
      <c r="G241" s="374"/>
      <c r="R241" s="375"/>
      <c r="T241" s="375"/>
    </row>
    <row r="242" spans="2:20" s="373" customFormat="1" x14ac:dyDescent="0.25">
      <c r="B242" s="372"/>
      <c r="C242" s="372"/>
      <c r="G242" s="374"/>
      <c r="R242" s="375"/>
      <c r="T242" s="375"/>
    </row>
    <row r="243" spans="2:20" s="373" customFormat="1" x14ac:dyDescent="0.25">
      <c r="B243" s="372"/>
      <c r="C243" s="372"/>
      <c r="G243" s="374"/>
      <c r="R243" s="375"/>
      <c r="T243" s="375"/>
    </row>
    <row r="244" spans="2:20" s="373" customFormat="1" x14ac:dyDescent="0.25">
      <c r="B244" s="372"/>
      <c r="C244" s="372"/>
      <c r="G244" s="374"/>
      <c r="R244" s="375"/>
      <c r="T244" s="375"/>
    </row>
    <row r="245" spans="2:20" s="373" customFormat="1" x14ac:dyDescent="0.25">
      <c r="B245" s="372"/>
      <c r="C245" s="372"/>
      <c r="G245" s="374"/>
      <c r="R245" s="375"/>
      <c r="T245" s="375"/>
    </row>
    <row r="246" spans="2:20" s="373" customFormat="1" x14ac:dyDescent="0.25">
      <c r="B246" s="372"/>
      <c r="C246" s="372"/>
      <c r="G246" s="374"/>
      <c r="R246" s="375"/>
      <c r="T246" s="375"/>
    </row>
    <row r="247" spans="2:20" s="373" customFormat="1" x14ac:dyDescent="0.25">
      <c r="B247" s="372"/>
      <c r="C247" s="372"/>
      <c r="G247" s="374"/>
      <c r="R247" s="375"/>
      <c r="T247" s="375"/>
    </row>
    <row r="248" spans="2:20" s="373" customFormat="1" x14ac:dyDescent="0.25">
      <c r="B248" s="372"/>
      <c r="C248" s="372"/>
      <c r="G248" s="374"/>
      <c r="R248" s="375"/>
      <c r="T248" s="375"/>
    </row>
    <row r="249" spans="2:20" s="373" customFormat="1" x14ac:dyDescent="0.25">
      <c r="B249" s="372"/>
      <c r="C249" s="372"/>
      <c r="G249" s="374"/>
      <c r="R249" s="375"/>
      <c r="T249" s="375"/>
    </row>
    <row r="250" spans="2:20" s="373" customFormat="1" x14ac:dyDescent="0.25">
      <c r="B250" s="372"/>
      <c r="C250" s="372"/>
      <c r="G250" s="374"/>
      <c r="R250" s="375"/>
      <c r="T250" s="375"/>
    </row>
    <row r="251" spans="2:20" s="373" customFormat="1" x14ac:dyDescent="0.25">
      <c r="B251" s="372"/>
      <c r="C251" s="372"/>
      <c r="G251" s="374"/>
      <c r="R251" s="375"/>
      <c r="T251" s="375"/>
    </row>
    <row r="252" spans="2:20" s="373" customFormat="1" x14ac:dyDescent="0.25">
      <c r="B252" s="372"/>
      <c r="C252" s="372"/>
      <c r="G252" s="374"/>
      <c r="R252" s="375"/>
      <c r="T252" s="375"/>
    </row>
    <row r="253" spans="2:20" s="373" customFormat="1" x14ac:dyDescent="0.25">
      <c r="B253" s="372"/>
      <c r="C253" s="372"/>
      <c r="G253" s="374"/>
      <c r="R253" s="375"/>
      <c r="T253" s="375"/>
    </row>
    <row r="254" spans="2:20" s="373" customFormat="1" x14ac:dyDescent="0.25">
      <c r="B254" s="372"/>
      <c r="C254" s="372"/>
      <c r="G254" s="374"/>
      <c r="R254" s="375"/>
      <c r="T254" s="375"/>
    </row>
    <row r="255" spans="2:20" s="373" customFormat="1" x14ac:dyDescent="0.25">
      <c r="B255" s="372"/>
      <c r="C255" s="372"/>
      <c r="G255" s="374"/>
      <c r="R255" s="375"/>
      <c r="T255" s="375"/>
    </row>
    <row r="256" spans="2:20" s="373" customFormat="1" x14ac:dyDescent="0.25">
      <c r="B256" s="372"/>
      <c r="C256" s="372"/>
      <c r="G256" s="374"/>
      <c r="R256" s="375"/>
      <c r="T256" s="375"/>
    </row>
    <row r="257" spans="2:20" s="373" customFormat="1" x14ac:dyDescent="0.25">
      <c r="B257" s="372"/>
      <c r="C257" s="372"/>
      <c r="G257" s="374"/>
      <c r="R257" s="375"/>
      <c r="T257" s="375"/>
    </row>
    <row r="258" spans="2:20" s="373" customFormat="1" x14ac:dyDescent="0.25">
      <c r="B258" s="372"/>
      <c r="C258" s="372"/>
      <c r="G258" s="374"/>
      <c r="R258" s="375"/>
      <c r="T258" s="375"/>
    </row>
    <row r="259" spans="2:20" s="373" customFormat="1" x14ac:dyDescent="0.25">
      <c r="B259" s="372"/>
      <c r="C259" s="372"/>
      <c r="G259" s="374"/>
      <c r="R259" s="375"/>
      <c r="T259" s="375"/>
    </row>
    <row r="260" spans="2:20" s="373" customFormat="1" x14ac:dyDescent="0.25">
      <c r="B260" s="372"/>
      <c r="C260" s="372"/>
      <c r="G260" s="374"/>
      <c r="R260" s="375"/>
      <c r="T260" s="375"/>
    </row>
    <row r="261" spans="2:20" s="373" customFormat="1" x14ac:dyDescent="0.25">
      <c r="B261" s="372"/>
      <c r="C261" s="372"/>
      <c r="G261" s="374"/>
      <c r="R261" s="375"/>
      <c r="T261" s="375"/>
    </row>
    <row r="262" spans="2:20" s="373" customFormat="1" x14ac:dyDescent="0.25">
      <c r="B262" s="372"/>
      <c r="C262" s="372"/>
      <c r="G262" s="374"/>
      <c r="R262" s="375"/>
      <c r="T262" s="375"/>
    </row>
    <row r="263" spans="2:20" s="373" customFormat="1" x14ac:dyDescent="0.25">
      <c r="B263" s="372"/>
      <c r="C263" s="372"/>
      <c r="G263" s="374"/>
      <c r="R263" s="375"/>
      <c r="T263" s="375"/>
    </row>
    <row r="264" spans="2:20" s="373" customFormat="1" x14ac:dyDescent="0.25">
      <c r="B264" s="372"/>
      <c r="C264" s="372"/>
      <c r="G264" s="374"/>
      <c r="R264" s="375"/>
      <c r="T264" s="375"/>
    </row>
    <row r="265" spans="2:20" s="373" customFormat="1" x14ac:dyDescent="0.25">
      <c r="B265" s="372"/>
      <c r="C265" s="372"/>
      <c r="G265" s="374"/>
      <c r="R265" s="375"/>
      <c r="T265" s="375"/>
    </row>
    <row r="266" spans="2:20" s="373" customFormat="1" x14ac:dyDescent="0.25">
      <c r="B266" s="372"/>
      <c r="C266" s="372"/>
      <c r="G266" s="374"/>
      <c r="R266" s="375"/>
      <c r="T266" s="375"/>
    </row>
    <row r="267" spans="2:20" s="373" customFormat="1" x14ac:dyDescent="0.25">
      <c r="B267" s="372"/>
      <c r="C267" s="372"/>
      <c r="G267" s="374"/>
      <c r="R267" s="375"/>
      <c r="T267" s="375"/>
    </row>
    <row r="268" spans="2:20" s="373" customFormat="1" x14ac:dyDescent="0.25">
      <c r="B268" s="372"/>
      <c r="C268" s="372"/>
      <c r="G268" s="374"/>
      <c r="R268" s="375"/>
      <c r="T268" s="375"/>
    </row>
    <row r="269" spans="2:20" s="373" customFormat="1" x14ac:dyDescent="0.25">
      <c r="B269" s="372"/>
      <c r="C269" s="372"/>
      <c r="G269" s="374"/>
      <c r="R269" s="375"/>
      <c r="T269" s="375"/>
    </row>
    <row r="270" spans="2:20" s="373" customFormat="1" x14ac:dyDescent="0.25">
      <c r="B270" s="372"/>
      <c r="C270" s="372"/>
      <c r="G270" s="374"/>
      <c r="R270" s="375"/>
      <c r="T270" s="375"/>
    </row>
    <row r="271" spans="2:20" s="373" customFormat="1" x14ac:dyDescent="0.25">
      <c r="B271" s="372"/>
      <c r="C271" s="372"/>
      <c r="G271" s="374"/>
      <c r="R271" s="375"/>
      <c r="T271" s="375"/>
    </row>
    <row r="272" spans="2:20" s="373" customFormat="1" x14ac:dyDescent="0.25">
      <c r="B272" s="372"/>
      <c r="C272" s="372"/>
      <c r="G272" s="374"/>
      <c r="R272" s="375"/>
      <c r="T272" s="375"/>
    </row>
    <row r="273" spans="2:20" s="373" customFormat="1" x14ac:dyDescent="0.25">
      <c r="B273" s="372"/>
      <c r="C273" s="372"/>
      <c r="G273" s="374"/>
      <c r="R273" s="375"/>
      <c r="T273" s="375"/>
    </row>
    <row r="274" spans="2:20" s="373" customFormat="1" x14ac:dyDescent="0.25">
      <c r="B274" s="372"/>
      <c r="C274" s="372"/>
      <c r="G274" s="374"/>
      <c r="R274" s="375"/>
      <c r="T274" s="375"/>
    </row>
    <row r="275" spans="2:20" s="373" customFormat="1" x14ac:dyDescent="0.25">
      <c r="B275" s="372"/>
      <c r="C275" s="372"/>
      <c r="G275" s="374"/>
      <c r="R275" s="375"/>
      <c r="T275" s="375"/>
    </row>
    <row r="276" spans="2:20" s="373" customFormat="1" x14ac:dyDescent="0.25">
      <c r="B276" s="372"/>
      <c r="C276" s="372"/>
      <c r="G276" s="374"/>
      <c r="R276" s="375"/>
      <c r="T276" s="375"/>
    </row>
    <row r="277" spans="2:20" s="373" customFormat="1" x14ac:dyDescent="0.25">
      <c r="B277" s="372"/>
      <c r="C277" s="372"/>
      <c r="G277" s="374"/>
      <c r="R277" s="375"/>
      <c r="T277" s="375"/>
    </row>
    <row r="278" spans="2:20" s="373" customFormat="1" x14ac:dyDescent="0.25">
      <c r="B278" s="372"/>
      <c r="C278" s="372"/>
      <c r="G278" s="374"/>
      <c r="R278" s="375"/>
      <c r="T278" s="375"/>
    </row>
    <row r="279" spans="2:20" s="373" customFormat="1" x14ac:dyDescent="0.25">
      <c r="B279" s="372"/>
      <c r="C279" s="372"/>
      <c r="G279" s="374"/>
      <c r="R279" s="375"/>
      <c r="T279" s="375"/>
    </row>
    <row r="280" spans="2:20" s="373" customFormat="1" x14ac:dyDescent="0.25">
      <c r="B280" s="372"/>
      <c r="C280" s="372"/>
      <c r="G280" s="374"/>
      <c r="R280" s="375"/>
      <c r="T280" s="375"/>
    </row>
    <row r="281" spans="2:20" s="373" customFormat="1" x14ac:dyDescent="0.25">
      <c r="B281" s="372"/>
      <c r="C281" s="372"/>
      <c r="G281" s="374"/>
      <c r="R281" s="375"/>
      <c r="T281" s="375"/>
    </row>
    <row r="282" spans="2:20" s="373" customFormat="1" x14ac:dyDescent="0.25">
      <c r="B282" s="372"/>
      <c r="C282" s="372"/>
      <c r="G282" s="374"/>
      <c r="R282" s="375"/>
      <c r="T282" s="375"/>
    </row>
    <row r="283" spans="2:20" s="373" customFormat="1" x14ac:dyDescent="0.25">
      <c r="B283" s="372"/>
      <c r="C283" s="372"/>
      <c r="G283" s="374"/>
      <c r="R283" s="375"/>
      <c r="T283" s="375"/>
    </row>
    <row r="284" spans="2:20" s="373" customFormat="1" x14ac:dyDescent="0.25">
      <c r="B284" s="372"/>
      <c r="C284" s="372"/>
      <c r="G284" s="374"/>
      <c r="R284" s="375"/>
      <c r="T284" s="375"/>
    </row>
    <row r="285" spans="2:20" s="373" customFormat="1" x14ac:dyDescent="0.25">
      <c r="B285" s="372"/>
      <c r="C285" s="372"/>
      <c r="G285" s="374"/>
      <c r="R285" s="375"/>
      <c r="T285" s="375"/>
    </row>
    <row r="286" spans="2:20" s="373" customFormat="1" x14ac:dyDescent="0.25">
      <c r="B286" s="372"/>
      <c r="C286" s="372"/>
      <c r="G286" s="374"/>
      <c r="R286" s="375"/>
      <c r="T286" s="375"/>
    </row>
    <row r="287" spans="2:20" s="373" customFormat="1" x14ac:dyDescent="0.25">
      <c r="B287" s="372"/>
      <c r="C287" s="372"/>
      <c r="G287" s="374"/>
      <c r="R287" s="375"/>
      <c r="T287" s="375"/>
    </row>
    <row r="288" spans="2:20" s="373" customFormat="1" x14ac:dyDescent="0.25">
      <c r="B288" s="372"/>
      <c r="C288" s="372"/>
      <c r="G288" s="374"/>
      <c r="R288" s="375"/>
      <c r="T288" s="375"/>
    </row>
    <row r="289" spans="2:20" s="373" customFormat="1" x14ac:dyDescent="0.25">
      <c r="B289" s="372"/>
      <c r="C289" s="372"/>
      <c r="G289" s="374"/>
      <c r="R289" s="375"/>
      <c r="T289" s="375"/>
    </row>
    <row r="290" spans="2:20" s="373" customFormat="1" x14ac:dyDescent="0.25">
      <c r="B290" s="372"/>
      <c r="C290" s="372"/>
      <c r="G290" s="374"/>
      <c r="R290" s="375"/>
      <c r="T290" s="375"/>
    </row>
    <row r="291" spans="2:20" s="373" customFormat="1" x14ac:dyDescent="0.25">
      <c r="B291" s="372"/>
      <c r="C291" s="372"/>
      <c r="G291" s="374"/>
      <c r="R291" s="375"/>
      <c r="T291" s="375"/>
    </row>
    <row r="292" spans="2:20" s="373" customFormat="1" x14ac:dyDescent="0.25">
      <c r="B292" s="372"/>
      <c r="C292" s="372"/>
      <c r="G292" s="374"/>
      <c r="R292" s="375"/>
      <c r="T292" s="375"/>
    </row>
    <row r="293" spans="2:20" s="373" customFormat="1" x14ac:dyDescent="0.25">
      <c r="B293" s="372"/>
      <c r="C293" s="372"/>
      <c r="G293" s="374"/>
      <c r="R293" s="375"/>
      <c r="T293" s="375"/>
    </row>
    <row r="294" spans="2:20" s="373" customFormat="1" x14ac:dyDescent="0.25">
      <c r="B294" s="372"/>
      <c r="C294" s="372"/>
      <c r="G294" s="374"/>
      <c r="R294" s="375"/>
      <c r="T294" s="375"/>
    </row>
    <row r="295" spans="2:20" s="373" customFormat="1" x14ac:dyDescent="0.25">
      <c r="B295" s="372"/>
      <c r="C295" s="372"/>
      <c r="G295" s="374"/>
      <c r="R295" s="375"/>
      <c r="T295" s="375"/>
    </row>
    <row r="296" spans="2:20" s="373" customFormat="1" x14ac:dyDescent="0.25">
      <c r="B296" s="372"/>
      <c r="C296" s="372"/>
      <c r="G296" s="374"/>
      <c r="R296" s="375"/>
      <c r="T296" s="375"/>
    </row>
    <row r="297" spans="2:20" s="373" customFormat="1" x14ac:dyDescent="0.25">
      <c r="B297" s="372"/>
      <c r="C297" s="372"/>
      <c r="G297" s="374"/>
      <c r="R297" s="375"/>
      <c r="T297" s="375"/>
    </row>
    <row r="298" spans="2:20" s="373" customFormat="1" x14ac:dyDescent="0.25">
      <c r="B298" s="372"/>
      <c r="C298" s="372"/>
      <c r="G298" s="374"/>
      <c r="R298" s="375"/>
      <c r="T298" s="375"/>
    </row>
    <row r="299" spans="2:20" s="373" customFormat="1" x14ac:dyDescent="0.25">
      <c r="B299" s="372"/>
      <c r="C299" s="372"/>
      <c r="G299" s="374"/>
      <c r="R299" s="375"/>
      <c r="T299" s="375"/>
    </row>
    <row r="300" spans="2:20" s="373" customFormat="1" x14ac:dyDescent="0.25">
      <c r="B300" s="372"/>
      <c r="C300" s="372"/>
      <c r="G300" s="374"/>
      <c r="R300" s="375"/>
      <c r="T300" s="375"/>
    </row>
    <row r="301" spans="2:20" s="373" customFormat="1" x14ac:dyDescent="0.25">
      <c r="B301" s="372"/>
      <c r="C301" s="372"/>
      <c r="G301" s="374"/>
      <c r="R301" s="375"/>
      <c r="T301" s="375"/>
    </row>
    <row r="302" spans="2:20" s="373" customFormat="1" x14ac:dyDescent="0.25">
      <c r="B302" s="372"/>
      <c r="C302" s="372"/>
      <c r="G302" s="374"/>
      <c r="R302" s="375"/>
      <c r="T302" s="375"/>
    </row>
    <row r="303" spans="2:20" s="373" customFormat="1" x14ac:dyDescent="0.25">
      <c r="B303" s="372"/>
      <c r="C303" s="372"/>
      <c r="G303" s="374"/>
      <c r="R303" s="375"/>
      <c r="T303" s="375"/>
    </row>
    <row r="304" spans="2:20" s="373" customFormat="1" x14ac:dyDescent="0.25">
      <c r="B304" s="372"/>
      <c r="C304" s="372"/>
      <c r="G304" s="374"/>
      <c r="R304" s="375"/>
      <c r="T304" s="375"/>
    </row>
    <row r="305" spans="2:20" s="373" customFormat="1" x14ac:dyDescent="0.25">
      <c r="B305" s="372"/>
      <c r="C305" s="372"/>
      <c r="G305" s="374"/>
      <c r="R305" s="375"/>
      <c r="T305" s="375"/>
    </row>
    <row r="306" spans="2:20" s="373" customFormat="1" x14ac:dyDescent="0.25">
      <c r="B306" s="372"/>
      <c r="C306" s="372"/>
      <c r="G306" s="374"/>
      <c r="R306" s="375"/>
      <c r="T306" s="375"/>
    </row>
    <row r="307" spans="2:20" s="373" customFormat="1" x14ac:dyDescent="0.25">
      <c r="B307" s="372"/>
      <c r="C307" s="372"/>
      <c r="G307" s="374"/>
      <c r="R307" s="375"/>
      <c r="T307" s="375"/>
    </row>
    <row r="308" spans="2:20" s="373" customFormat="1" x14ac:dyDescent="0.25">
      <c r="B308" s="372"/>
      <c r="C308" s="372"/>
      <c r="G308" s="374"/>
      <c r="R308" s="375"/>
      <c r="T308" s="375"/>
    </row>
    <row r="309" spans="2:20" s="373" customFormat="1" x14ac:dyDescent="0.25">
      <c r="B309" s="372"/>
      <c r="C309" s="372"/>
      <c r="G309" s="374"/>
      <c r="R309" s="375"/>
      <c r="T309" s="375"/>
    </row>
    <row r="310" spans="2:20" s="373" customFormat="1" x14ac:dyDescent="0.25">
      <c r="B310" s="372"/>
      <c r="C310" s="372"/>
      <c r="G310" s="374"/>
      <c r="R310" s="375"/>
      <c r="T310" s="375"/>
    </row>
    <row r="311" spans="2:20" s="373" customFormat="1" x14ac:dyDescent="0.25">
      <c r="B311" s="372"/>
      <c r="C311" s="372"/>
      <c r="G311" s="374"/>
      <c r="R311" s="375"/>
      <c r="T311" s="375"/>
    </row>
    <row r="312" spans="2:20" s="373" customFormat="1" x14ac:dyDescent="0.25">
      <c r="B312" s="372"/>
      <c r="C312" s="372"/>
      <c r="G312" s="374"/>
      <c r="R312" s="375"/>
      <c r="T312" s="375"/>
    </row>
    <row r="313" spans="2:20" s="373" customFormat="1" x14ac:dyDescent="0.25">
      <c r="B313" s="372"/>
      <c r="C313" s="372"/>
      <c r="G313" s="374"/>
      <c r="R313" s="375"/>
      <c r="T313" s="375"/>
    </row>
    <row r="314" spans="2:20" s="373" customFormat="1" x14ac:dyDescent="0.25">
      <c r="B314" s="372"/>
      <c r="C314" s="372"/>
      <c r="G314" s="374"/>
      <c r="R314" s="375"/>
      <c r="T314" s="375"/>
    </row>
    <row r="315" spans="2:20" s="373" customFormat="1" x14ac:dyDescent="0.25">
      <c r="B315" s="372"/>
      <c r="C315" s="372"/>
      <c r="G315" s="374"/>
      <c r="R315" s="375"/>
      <c r="T315" s="375"/>
    </row>
    <row r="316" spans="2:20" s="373" customFormat="1" x14ac:dyDescent="0.25">
      <c r="B316" s="372"/>
      <c r="C316" s="372"/>
      <c r="G316" s="374"/>
      <c r="R316" s="375"/>
      <c r="T316" s="375"/>
    </row>
    <row r="317" spans="2:20" s="373" customFormat="1" x14ac:dyDescent="0.25">
      <c r="B317" s="372"/>
      <c r="C317" s="372"/>
      <c r="G317" s="374"/>
      <c r="R317" s="375"/>
      <c r="T317" s="375"/>
    </row>
    <row r="318" spans="2:20" s="373" customFormat="1" x14ac:dyDescent="0.25">
      <c r="B318" s="372"/>
      <c r="C318" s="372"/>
      <c r="G318" s="374"/>
      <c r="R318" s="375"/>
      <c r="T318" s="375"/>
    </row>
    <row r="319" spans="2:20" s="373" customFormat="1" x14ac:dyDescent="0.25">
      <c r="B319" s="372"/>
      <c r="C319" s="372"/>
      <c r="G319" s="374"/>
      <c r="R319" s="375"/>
      <c r="T319" s="375"/>
    </row>
    <row r="320" spans="2:20" s="373" customFormat="1" x14ac:dyDescent="0.25">
      <c r="B320" s="372"/>
      <c r="C320" s="372"/>
      <c r="G320" s="374"/>
      <c r="R320" s="375"/>
      <c r="T320" s="375"/>
    </row>
    <row r="321" spans="2:20" s="373" customFormat="1" x14ac:dyDescent="0.25">
      <c r="B321" s="372"/>
      <c r="C321" s="372"/>
      <c r="G321" s="374"/>
      <c r="R321" s="375"/>
      <c r="T321" s="375"/>
    </row>
    <row r="322" spans="2:20" s="373" customFormat="1" x14ac:dyDescent="0.25">
      <c r="B322" s="372"/>
      <c r="C322" s="372"/>
      <c r="G322" s="374"/>
      <c r="R322" s="375"/>
      <c r="T322" s="375"/>
    </row>
    <row r="323" spans="2:20" s="373" customFormat="1" x14ac:dyDescent="0.25">
      <c r="B323" s="372"/>
      <c r="C323" s="372"/>
      <c r="G323" s="374"/>
      <c r="R323" s="375"/>
      <c r="T323" s="375"/>
    </row>
    <row r="324" spans="2:20" s="373" customFormat="1" x14ac:dyDescent="0.25">
      <c r="B324" s="372"/>
      <c r="C324" s="372"/>
      <c r="G324" s="374"/>
      <c r="R324" s="375"/>
      <c r="T324" s="375"/>
    </row>
    <row r="325" spans="2:20" s="373" customFormat="1" x14ac:dyDescent="0.25">
      <c r="B325" s="372"/>
      <c r="C325" s="372"/>
      <c r="G325" s="374"/>
      <c r="R325" s="375"/>
      <c r="T325" s="375"/>
    </row>
    <row r="326" spans="2:20" s="373" customFormat="1" x14ac:dyDescent="0.25">
      <c r="B326" s="372"/>
      <c r="C326" s="372"/>
      <c r="G326" s="374"/>
      <c r="R326" s="375"/>
      <c r="T326" s="375"/>
    </row>
    <row r="327" spans="2:20" s="373" customFormat="1" x14ac:dyDescent="0.25">
      <c r="B327" s="372"/>
      <c r="C327" s="372"/>
      <c r="G327" s="374"/>
      <c r="R327" s="375"/>
      <c r="T327" s="375"/>
    </row>
    <row r="328" spans="2:20" s="373" customFormat="1" x14ac:dyDescent="0.25">
      <c r="B328" s="372"/>
      <c r="C328" s="372"/>
      <c r="G328" s="374"/>
      <c r="R328" s="375"/>
      <c r="T328" s="375"/>
    </row>
    <row r="329" spans="2:20" s="373" customFormat="1" x14ac:dyDescent="0.25">
      <c r="B329" s="372"/>
      <c r="C329" s="372"/>
      <c r="G329" s="374"/>
      <c r="R329" s="375"/>
      <c r="T329" s="375"/>
    </row>
    <row r="330" spans="2:20" s="373" customFormat="1" x14ac:dyDescent="0.25">
      <c r="B330" s="372"/>
      <c r="C330" s="372"/>
      <c r="G330" s="374"/>
      <c r="R330" s="375"/>
      <c r="T330" s="375"/>
    </row>
    <row r="331" spans="2:20" s="373" customFormat="1" x14ac:dyDescent="0.25">
      <c r="B331" s="372"/>
      <c r="C331" s="372"/>
      <c r="G331" s="374"/>
      <c r="R331" s="375"/>
      <c r="T331" s="375"/>
    </row>
    <row r="332" spans="2:20" s="373" customFormat="1" x14ac:dyDescent="0.25">
      <c r="B332" s="372"/>
      <c r="C332" s="372"/>
      <c r="G332" s="374"/>
      <c r="R332" s="375"/>
      <c r="T332" s="375"/>
    </row>
    <row r="333" spans="2:20" s="373" customFormat="1" x14ac:dyDescent="0.25">
      <c r="B333" s="372"/>
      <c r="C333" s="372"/>
      <c r="G333" s="374"/>
      <c r="R333" s="375"/>
      <c r="T333" s="375"/>
    </row>
    <row r="334" spans="2:20" s="373" customFormat="1" x14ac:dyDescent="0.25">
      <c r="B334" s="372"/>
      <c r="C334" s="372"/>
      <c r="G334" s="374"/>
      <c r="R334" s="375"/>
      <c r="T334" s="375"/>
    </row>
    <row r="335" spans="2:20" s="373" customFormat="1" x14ac:dyDescent="0.25">
      <c r="B335" s="372"/>
      <c r="C335" s="372"/>
      <c r="G335" s="374"/>
      <c r="R335" s="375"/>
      <c r="T335" s="375"/>
    </row>
    <row r="336" spans="2:20" s="373" customFormat="1" x14ac:dyDescent="0.25">
      <c r="B336" s="372"/>
      <c r="C336" s="372"/>
      <c r="G336" s="374"/>
      <c r="R336" s="375"/>
      <c r="T336" s="375"/>
    </row>
    <row r="337" spans="2:20" s="373" customFormat="1" x14ac:dyDescent="0.25">
      <c r="B337" s="372"/>
      <c r="C337" s="372"/>
      <c r="G337" s="374"/>
      <c r="R337" s="375"/>
      <c r="T337" s="375"/>
    </row>
    <row r="338" spans="2:20" s="373" customFormat="1" x14ac:dyDescent="0.25">
      <c r="B338" s="372"/>
      <c r="C338" s="372"/>
      <c r="G338" s="374"/>
      <c r="R338" s="375"/>
      <c r="T338" s="375"/>
    </row>
    <row r="339" spans="2:20" s="373" customFormat="1" x14ac:dyDescent="0.25">
      <c r="B339" s="372"/>
      <c r="C339" s="372"/>
      <c r="G339" s="374"/>
      <c r="R339" s="375"/>
      <c r="T339" s="375"/>
    </row>
    <row r="340" spans="2:20" s="373" customFormat="1" x14ac:dyDescent="0.25">
      <c r="B340" s="372"/>
      <c r="C340" s="372"/>
      <c r="G340" s="374"/>
      <c r="R340" s="375"/>
      <c r="T340" s="375"/>
    </row>
    <row r="341" spans="2:20" s="373" customFormat="1" x14ac:dyDescent="0.25">
      <c r="B341" s="372"/>
      <c r="C341" s="372"/>
      <c r="G341" s="374"/>
      <c r="R341" s="375"/>
      <c r="T341" s="375"/>
    </row>
    <row r="342" spans="2:20" s="373" customFormat="1" x14ac:dyDescent="0.25">
      <c r="B342" s="372"/>
      <c r="C342" s="372"/>
      <c r="G342" s="374"/>
      <c r="R342" s="375"/>
      <c r="T342" s="375"/>
    </row>
    <row r="343" spans="2:20" s="373" customFormat="1" x14ac:dyDescent="0.25">
      <c r="B343" s="372"/>
      <c r="C343" s="372"/>
      <c r="G343" s="374"/>
      <c r="R343" s="375"/>
      <c r="T343" s="375"/>
    </row>
    <row r="344" spans="2:20" s="373" customFormat="1" x14ac:dyDescent="0.25">
      <c r="B344" s="372"/>
      <c r="C344" s="372"/>
      <c r="G344" s="374"/>
      <c r="R344" s="375"/>
      <c r="T344" s="375"/>
    </row>
    <row r="345" spans="2:20" s="373" customFormat="1" x14ac:dyDescent="0.25">
      <c r="B345" s="372"/>
      <c r="C345" s="372"/>
      <c r="G345" s="374"/>
      <c r="R345" s="375"/>
      <c r="T345" s="375"/>
    </row>
    <row r="346" spans="2:20" s="373" customFormat="1" x14ac:dyDescent="0.25">
      <c r="B346" s="372"/>
      <c r="C346" s="372"/>
      <c r="G346" s="374"/>
      <c r="R346" s="375"/>
      <c r="T346" s="375"/>
    </row>
    <row r="347" spans="2:20" s="373" customFormat="1" x14ac:dyDescent="0.25">
      <c r="B347" s="372"/>
      <c r="C347" s="372"/>
      <c r="G347" s="374"/>
      <c r="R347" s="375"/>
      <c r="T347" s="375"/>
    </row>
    <row r="348" spans="2:20" s="373" customFormat="1" x14ac:dyDescent="0.25">
      <c r="B348" s="372"/>
      <c r="C348" s="372"/>
      <c r="G348" s="374"/>
      <c r="R348" s="375"/>
      <c r="T348" s="375"/>
    </row>
    <row r="349" spans="2:20" s="373" customFormat="1" x14ac:dyDescent="0.25">
      <c r="B349" s="372"/>
      <c r="C349" s="372"/>
      <c r="G349" s="374"/>
      <c r="R349" s="375"/>
      <c r="T349" s="375"/>
    </row>
    <row r="350" spans="2:20" s="373" customFormat="1" x14ac:dyDescent="0.25">
      <c r="B350" s="372"/>
      <c r="C350" s="372"/>
      <c r="G350" s="374"/>
      <c r="R350" s="375"/>
      <c r="T350" s="375"/>
    </row>
    <row r="351" spans="2:20" s="373" customFormat="1" x14ac:dyDescent="0.25">
      <c r="B351" s="372"/>
      <c r="C351" s="372"/>
      <c r="G351" s="374"/>
      <c r="R351" s="375"/>
      <c r="T351" s="375"/>
    </row>
    <row r="352" spans="2:20" s="373" customFormat="1" x14ac:dyDescent="0.25">
      <c r="B352" s="372"/>
      <c r="C352" s="372"/>
      <c r="G352" s="374"/>
      <c r="R352" s="375"/>
      <c r="T352" s="375"/>
    </row>
    <row r="353" spans="2:20" s="373" customFormat="1" x14ac:dyDescent="0.25">
      <c r="B353" s="372"/>
      <c r="C353" s="372"/>
      <c r="G353" s="374"/>
      <c r="R353" s="375"/>
      <c r="T353" s="375"/>
    </row>
    <row r="354" spans="2:20" s="373" customFormat="1" x14ac:dyDescent="0.25">
      <c r="B354" s="372"/>
      <c r="C354" s="372"/>
      <c r="G354" s="374"/>
      <c r="R354" s="375"/>
      <c r="T354" s="375"/>
    </row>
    <row r="355" spans="2:20" s="373" customFormat="1" x14ac:dyDescent="0.25">
      <c r="B355" s="372"/>
      <c r="C355" s="372"/>
      <c r="G355" s="374"/>
      <c r="R355" s="375"/>
      <c r="T355" s="375"/>
    </row>
    <row r="356" spans="2:20" s="373" customFormat="1" x14ac:dyDescent="0.25">
      <c r="B356" s="372"/>
      <c r="C356" s="372"/>
      <c r="G356" s="374"/>
      <c r="R356" s="375"/>
      <c r="T356" s="375"/>
    </row>
    <row r="357" spans="2:20" s="373" customFormat="1" x14ac:dyDescent="0.25">
      <c r="B357" s="372"/>
      <c r="C357" s="372"/>
      <c r="G357" s="374"/>
      <c r="R357" s="375"/>
      <c r="T357" s="375"/>
    </row>
    <row r="358" spans="2:20" s="373" customFormat="1" x14ac:dyDescent="0.25">
      <c r="B358" s="372"/>
      <c r="C358" s="372"/>
      <c r="G358" s="374"/>
      <c r="R358" s="375"/>
      <c r="T358" s="375"/>
    </row>
    <row r="359" spans="2:20" s="373" customFormat="1" x14ac:dyDescent="0.25">
      <c r="B359" s="372"/>
      <c r="C359" s="372"/>
      <c r="G359" s="374"/>
      <c r="R359" s="375"/>
      <c r="T359" s="375"/>
    </row>
    <row r="360" spans="2:20" s="373" customFormat="1" x14ac:dyDescent="0.25">
      <c r="B360" s="372"/>
      <c r="C360" s="372"/>
      <c r="G360" s="374"/>
      <c r="R360" s="375"/>
      <c r="T360" s="375"/>
    </row>
    <row r="361" spans="2:20" s="373" customFormat="1" x14ac:dyDescent="0.25">
      <c r="B361" s="372"/>
      <c r="C361" s="372"/>
      <c r="G361" s="374"/>
      <c r="R361" s="375"/>
      <c r="T361" s="375"/>
    </row>
    <row r="362" spans="2:20" s="373" customFormat="1" x14ac:dyDescent="0.25">
      <c r="B362" s="372"/>
      <c r="C362" s="372"/>
      <c r="G362" s="374"/>
      <c r="R362" s="375"/>
      <c r="T362" s="375"/>
    </row>
    <row r="363" spans="2:20" s="373" customFormat="1" x14ac:dyDescent="0.25">
      <c r="B363" s="372"/>
      <c r="C363" s="372"/>
      <c r="G363" s="374"/>
      <c r="R363" s="375"/>
      <c r="T363" s="375"/>
    </row>
    <row r="364" spans="2:20" s="373" customFormat="1" x14ac:dyDescent="0.25">
      <c r="B364" s="372"/>
      <c r="C364" s="372"/>
      <c r="G364" s="374"/>
      <c r="R364" s="375"/>
      <c r="T364" s="375"/>
    </row>
    <row r="365" spans="2:20" s="373" customFormat="1" x14ac:dyDescent="0.25">
      <c r="B365" s="372"/>
      <c r="C365" s="372"/>
      <c r="G365" s="374"/>
      <c r="R365" s="375"/>
      <c r="T365" s="375"/>
    </row>
    <row r="366" spans="2:20" s="373" customFormat="1" x14ac:dyDescent="0.25">
      <c r="B366" s="372"/>
      <c r="C366" s="372"/>
      <c r="G366" s="374"/>
      <c r="R366" s="375"/>
      <c r="T366" s="375"/>
    </row>
    <row r="367" spans="2:20" s="373" customFormat="1" x14ac:dyDescent="0.25">
      <c r="B367" s="372"/>
      <c r="C367" s="372"/>
      <c r="G367" s="374"/>
      <c r="R367" s="375"/>
      <c r="T367" s="375"/>
    </row>
    <row r="368" spans="2:20" s="373" customFormat="1" x14ac:dyDescent="0.25">
      <c r="B368" s="372"/>
      <c r="C368" s="372"/>
      <c r="G368" s="374"/>
      <c r="R368" s="375"/>
      <c r="T368" s="375"/>
    </row>
    <row r="369" spans="2:20" s="373" customFormat="1" x14ac:dyDescent="0.25">
      <c r="B369" s="372"/>
      <c r="C369" s="372"/>
      <c r="G369" s="374"/>
      <c r="R369" s="375"/>
      <c r="T369" s="375"/>
    </row>
    <row r="370" spans="2:20" s="373" customFormat="1" x14ac:dyDescent="0.25">
      <c r="B370" s="372"/>
      <c r="C370" s="372"/>
      <c r="G370" s="374"/>
      <c r="R370" s="375"/>
      <c r="T370" s="375"/>
    </row>
    <row r="371" spans="2:20" s="373" customFormat="1" x14ac:dyDescent="0.25">
      <c r="B371" s="372"/>
      <c r="C371" s="372"/>
      <c r="G371" s="374"/>
      <c r="R371" s="375"/>
      <c r="T371" s="375"/>
    </row>
    <row r="372" spans="2:20" s="373" customFormat="1" x14ac:dyDescent="0.25">
      <c r="B372" s="372"/>
      <c r="C372" s="372"/>
      <c r="G372" s="374"/>
      <c r="R372" s="375"/>
      <c r="T372" s="375"/>
    </row>
    <row r="373" spans="2:20" s="373" customFormat="1" x14ac:dyDescent="0.25">
      <c r="B373" s="372"/>
      <c r="C373" s="372"/>
      <c r="G373" s="374"/>
      <c r="R373" s="375"/>
      <c r="T373" s="375"/>
    </row>
    <row r="374" spans="2:20" s="373" customFormat="1" x14ac:dyDescent="0.25">
      <c r="B374" s="372"/>
      <c r="C374" s="372"/>
      <c r="G374" s="374"/>
      <c r="R374" s="375"/>
      <c r="T374" s="375"/>
    </row>
    <row r="375" spans="2:20" s="373" customFormat="1" x14ac:dyDescent="0.25">
      <c r="B375" s="372"/>
      <c r="C375" s="372"/>
      <c r="G375" s="374"/>
      <c r="R375" s="375"/>
      <c r="T375" s="375"/>
    </row>
    <row r="376" spans="2:20" s="373" customFormat="1" x14ac:dyDescent="0.25">
      <c r="B376" s="372"/>
      <c r="C376" s="372"/>
      <c r="G376" s="374"/>
      <c r="R376" s="375"/>
      <c r="T376" s="375"/>
    </row>
    <row r="377" spans="2:20" s="373" customFormat="1" x14ac:dyDescent="0.25">
      <c r="B377" s="372"/>
      <c r="C377" s="372"/>
      <c r="G377" s="374"/>
      <c r="R377" s="375"/>
      <c r="T377" s="375"/>
    </row>
    <row r="378" spans="2:20" s="373" customFormat="1" x14ac:dyDescent="0.25">
      <c r="B378" s="372"/>
      <c r="C378" s="372"/>
      <c r="G378" s="374"/>
      <c r="R378" s="375"/>
      <c r="T378" s="375"/>
    </row>
    <row r="379" spans="2:20" s="373" customFormat="1" x14ac:dyDescent="0.25">
      <c r="B379" s="372"/>
      <c r="C379" s="372"/>
      <c r="G379" s="374"/>
      <c r="R379" s="375"/>
      <c r="T379" s="375"/>
    </row>
    <row r="380" spans="2:20" s="373" customFormat="1" x14ac:dyDescent="0.25">
      <c r="B380" s="372"/>
      <c r="C380" s="372"/>
      <c r="G380" s="374"/>
      <c r="R380" s="375"/>
      <c r="T380" s="375"/>
    </row>
    <row r="381" spans="2:20" s="373" customFormat="1" x14ac:dyDescent="0.25">
      <c r="B381" s="372"/>
      <c r="C381" s="372"/>
      <c r="G381" s="374"/>
      <c r="R381" s="375"/>
      <c r="T381" s="375"/>
    </row>
    <row r="382" spans="2:20" s="373" customFormat="1" x14ac:dyDescent="0.25">
      <c r="B382" s="372"/>
      <c r="C382" s="372"/>
      <c r="G382" s="374"/>
      <c r="R382" s="375"/>
      <c r="T382" s="375"/>
    </row>
    <row r="383" spans="2:20" s="373" customFormat="1" x14ac:dyDescent="0.25">
      <c r="B383" s="372"/>
      <c r="C383" s="372"/>
      <c r="G383" s="374"/>
      <c r="R383" s="375"/>
      <c r="T383" s="375"/>
    </row>
    <row r="384" spans="2:20" s="373" customFormat="1" x14ac:dyDescent="0.25">
      <c r="B384" s="372"/>
      <c r="C384" s="372"/>
      <c r="G384" s="374"/>
      <c r="R384" s="375"/>
      <c r="T384" s="375"/>
    </row>
    <row r="385" spans="2:20" s="373" customFormat="1" x14ac:dyDescent="0.25">
      <c r="B385" s="372"/>
      <c r="C385" s="372"/>
      <c r="G385" s="374"/>
      <c r="R385" s="375"/>
      <c r="T385" s="375"/>
    </row>
    <row r="386" spans="2:20" s="373" customFormat="1" x14ac:dyDescent="0.25">
      <c r="B386" s="372"/>
      <c r="C386" s="372"/>
      <c r="G386" s="374"/>
      <c r="R386" s="375"/>
      <c r="T386" s="375"/>
    </row>
    <row r="387" spans="2:20" s="373" customFormat="1" x14ac:dyDescent="0.25">
      <c r="B387" s="372"/>
      <c r="C387" s="372"/>
      <c r="G387" s="374"/>
      <c r="R387" s="375"/>
      <c r="T387" s="375"/>
    </row>
    <row r="388" spans="2:20" s="373" customFormat="1" x14ac:dyDescent="0.25">
      <c r="B388" s="372"/>
      <c r="C388" s="372"/>
      <c r="G388" s="374"/>
      <c r="R388" s="375"/>
      <c r="T388" s="375"/>
    </row>
    <row r="389" spans="2:20" s="373" customFormat="1" x14ac:dyDescent="0.25">
      <c r="B389" s="372"/>
      <c r="C389" s="372"/>
      <c r="G389" s="374"/>
      <c r="R389" s="375"/>
      <c r="T389" s="375"/>
    </row>
    <row r="390" spans="2:20" s="373" customFormat="1" x14ac:dyDescent="0.25">
      <c r="B390" s="372"/>
      <c r="C390" s="372"/>
      <c r="G390" s="374"/>
      <c r="R390" s="375"/>
      <c r="T390" s="375"/>
    </row>
    <row r="391" spans="2:20" s="373" customFormat="1" x14ac:dyDescent="0.25">
      <c r="B391" s="372"/>
      <c r="C391" s="372"/>
      <c r="G391" s="374"/>
      <c r="R391" s="375"/>
      <c r="T391" s="375"/>
    </row>
    <row r="392" spans="2:20" s="373" customFormat="1" x14ac:dyDescent="0.25">
      <c r="B392" s="372"/>
      <c r="C392" s="372"/>
      <c r="G392" s="374"/>
      <c r="R392" s="375"/>
      <c r="T392" s="375"/>
    </row>
    <row r="393" spans="2:20" s="373" customFormat="1" x14ac:dyDescent="0.25">
      <c r="B393" s="372"/>
      <c r="C393" s="372"/>
      <c r="G393" s="374"/>
      <c r="R393" s="375"/>
      <c r="T393" s="375"/>
    </row>
    <row r="394" spans="2:20" s="373" customFormat="1" x14ac:dyDescent="0.25">
      <c r="B394" s="372"/>
      <c r="C394" s="372"/>
      <c r="G394" s="374"/>
      <c r="R394" s="375"/>
      <c r="T394" s="375"/>
    </row>
    <row r="395" spans="2:20" s="373" customFormat="1" x14ac:dyDescent="0.25">
      <c r="B395" s="372"/>
      <c r="C395" s="372"/>
      <c r="G395" s="374"/>
      <c r="R395" s="375"/>
      <c r="T395" s="375"/>
    </row>
    <row r="396" spans="2:20" s="373" customFormat="1" x14ac:dyDescent="0.25">
      <c r="B396" s="372"/>
      <c r="C396" s="372"/>
      <c r="G396" s="374"/>
      <c r="R396" s="375"/>
      <c r="T396" s="375"/>
    </row>
    <row r="397" spans="2:20" s="373" customFormat="1" x14ac:dyDescent="0.25">
      <c r="B397" s="372"/>
      <c r="C397" s="372"/>
      <c r="G397" s="374"/>
      <c r="R397" s="375"/>
      <c r="T397" s="375"/>
    </row>
    <row r="398" spans="2:20" s="373" customFormat="1" x14ac:dyDescent="0.25">
      <c r="B398" s="372"/>
      <c r="C398" s="372"/>
      <c r="G398" s="374"/>
      <c r="R398" s="375"/>
      <c r="T398" s="375"/>
    </row>
    <row r="399" spans="2:20" s="373" customFormat="1" x14ac:dyDescent="0.25">
      <c r="B399" s="372"/>
      <c r="C399" s="372"/>
      <c r="G399" s="374"/>
      <c r="R399" s="375"/>
      <c r="T399" s="375"/>
    </row>
    <row r="400" spans="2:20" s="373" customFormat="1" x14ac:dyDescent="0.25">
      <c r="B400" s="372"/>
      <c r="C400" s="372"/>
      <c r="G400" s="374"/>
      <c r="R400" s="375"/>
      <c r="T400" s="375"/>
    </row>
    <row r="401" spans="2:20" s="373" customFormat="1" x14ac:dyDescent="0.25">
      <c r="B401" s="372"/>
      <c r="C401" s="372"/>
      <c r="G401" s="374"/>
      <c r="R401" s="375"/>
      <c r="T401" s="375"/>
    </row>
    <row r="402" spans="2:20" s="373" customFormat="1" x14ac:dyDescent="0.25">
      <c r="B402" s="372"/>
      <c r="C402" s="372"/>
      <c r="G402" s="374"/>
      <c r="R402" s="375"/>
      <c r="T402" s="375"/>
    </row>
    <row r="403" spans="2:20" s="373" customFormat="1" x14ac:dyDescent="0.25">
      <c r="B403" s="372"/>
      <c r="C403" s="372"/>
      <c r="G403" s="374"/>
      <c r="R403" s="375"/>
      <c r="T403" s="375"/>
    </row>
    <row r="404" spans="2:20" s="373" customFormat="1" x14ac:dyDescent="0.25">
      <c r="B404" s="372"/>
      <c r="C404" s="372"/>
      <c r="G404" s="374"/>
      <c r="R404" s="375"/>
      <c r="T404" s="375"/>
    </row>
    <row r="405" spans="2:20" s="373" customFormat="1" x14ac:dyDescent="0.25">
      <c r="B405" s="372"/>
      <c r="C405" s="372"/>
      <c r="G405" s="374"/>
      <c r="R405" s="375"/>
      <c r="T405" s="375"/>
    </row>
    <row r="406" spans="2:20" s="373" customFormat="1" x14ac:dyDescent="0.25">
      <c r="B406" s="372"/>
      <c r="C406" s="372"/>
      <c r="G406" s="374"/>
      <c r="R406" s="375"/>
      <c r="T406" s="375"/>
    </row>
    <row r="407" spans="2:20" s="373" customFormat="1" x14ac:dyDescent="0.25">
      <c r="B407" s="372"/>
      <c r="C407" s="372"/>
      <c r="G407" s="374"/>
      <c r="R407" s="375"/>
      <c r="T407" s="375"/>
    </row>
    <row r="408" spans="2:20" s="373" customFormat="1" x14ac:dyDescent="0.25">
      <c r="B408" s="372"/>
      <c r="C408" s="372"/>
      <c r="G408" s="374"/>
      <c r="R408" s="375"/>
      <c r="T408" s="375"/>
    </row>
    <row r="409" spans="2:20" s="373" customFormat="1" x14ac:dyDescent="0.25">
      <c r="B409" s="372"/>
      <c r="C409" s="372"/>
      <c r="G409" s="374"/>
      <c r="R409" s="375"/>
      <c r="T409" s="375"/>
    </row>
    <row r="410" spans="2:20" s="373" customFormat="1" x14ac:dyDescent="0.25">
      <c r="B410" s="372"/>
      <c r="C410" s="372"/>
      <c r="G410" s="374"/>
      <c r="R410" s="375"/>
      <c r="T410" s="375"/>
    </row>
    <row r="411" spans="2:20" s="373" customFormat="1" x14ac:dyDescent="0.25">
      <c r="B411" s="372"/>
      <c r="C411" s="372"/>
      <c r="G411" s="374"/>
      <c r="R411" s="375"/>
      <c r="T411" s="375"/>
    </row>
    <row r="412" spans="2:20" s="373" customFormat="1" x14ac:dyDescent="0.25">
      <c r="B412" s="372"/>
      <c r="C412" s="372"/>
      <c r="G412" s="374"/>
      <c r="R412" s="375"/>
      <c r="T412" s="375"/>
    </row>
    <row r="413" spans="2:20" s="373" customFormat="1" x14ac:dyDescent="0.25">
      <c r="B413" s="372"/>
      <c r="C413" s="372"/>
      <c r="G413" s="374"/>
      <c r="R413" s="375"/>
      <c r="T413" s="375"/>
    </row>
    <row r="414" spans="2:20" s="373" customFormat="1" x14ac:dyDescent="0.25">
      <c r="B414" s="372"/>
      <c r="C414" s="372"/>
      <c r="G414" s="374"/>
      <c r="R414" s="375"/>
      <c r="T414" s="375"/>
    </row>
    <row r="415" spans="2:20" s="373" customFormat="1" x14ac:dyDescent="0.25">
      <c r="B415" s="372"/>
      <c r="C415" s="372"/>
      <c r="G415" s="374"/>
      <c r="R415" s="375"/>
      <c r="T415" s="375"/>
    </row>
    <row r="416" spans="2:20" s="373" customFormat="1" x14ac:dyDescent="0.25">
      <c r="B416" s="372"/>
      <c r="C416" s="372"/>
      <c r="G416" s="374"/>
      <c r="R416" s="375"/>
      <c r="T416" s="375"/>
    </row>
    <row r="417" spans="2:20" s="373" customFormat="1" x14ac:dyDescent="0.25">
      <c r="B417" s="372"/>
      <c r="C417" s="372"/>
      <c r="G417" s="374"/>
      <c r="R417" s="375"/>
      <c r="T417" s="375"/>
    </row>
    <row r="418" spans="2:20" s="373" customFormat="1" x14ac:dyDescent="0.25">
      <c r="B418" s="372"/>
      <c r="C418" s="372"/>
      <c r="G418" s="374"/>
      <c r="R418" s="375"/>
      <c r="T418" s="375"/>
    </row>
    <row r="419" spans="2:20" s="373" customFormat="1" x14ac:dyDescent="0.25">
      <c r="B419" s="372"/>
      <c r="C419" s="372"/>
      <c r="G419" s="374"/>
      <c r="R419" s="375"/>
      <c r="T419" s="375"/>
    </row>
    <row r="420" spans="2:20" s="373" customFormat="1" x14ac:dyDescent="0.25">
      <c r="B420" s="372"/>
      <c r="C420" s="372"/>
      <c r="G420" s="374"/>
      <c r="R420" s="375"/>
      <c r="T420" s="375"/>
    </row>
    <row r="421" spans="2:20" s="373" customFormat="1" x14ac:dyDescent="0.25">
      <c r="B421" s="372"/>
      <c r="C421" s="372"/>
      <c r="G421" s="374"/>
      <c r="R421" s="375"/>
      <c r="T421" s="375"/>
    </row>
    <row r="422" spans="2:20" s="373" customFormat="1" x14ac:dyDescent="0.25">
      <c r="B422" s="372"/>
      <c r="C422" s="372"/>
      <c r="G422" s="374"/>
      <c r="R422" s="375"/>
      <c r="T422" s="375"/>
    </row>
    <row r="423" spans="2:20" s="373" customFormat="1" x14ac:dyDescent="0.25">
      <c r="B423" s="372"/>
      <c r="C423" s="372"/>
      <c r="G423" s="374"/>
      <c r="R423" s="375"/>
      <c r="T423" s="375"/>
    </row>
    <row r="424" spans="2:20" s="373" customFormat="1" x14ac:dyDescent="0.25">
      <c r="B424" s="372"/>
      <c r="C424" s="372"/>
      <c r="G424" s="374"/>
      <c r="R424" s="375"/>
      <c r="T424" s="375"/>
    </row>
    <row r="425" spans="2:20" s="373" customFormat="1" x14ac:dyDescent="0.25">
      <c r="B425" s="372"/>
      <c r="C425" s="372"/>
      <c r="G425" s="374"/>
      <c r="R425" s="375"/>
      <c r="T425" s="375"/>
    </row>
    <row r="426" spans="2:20" s="373" customFormat="1" x14ac:dyDescent="0.25">
      <c r="B426" s="372"/>
      <c r="C426" s="372"/>
      <c r="G426" s="374"/>
      <c r="R426" s="375"/>
      <c r="T426" s="375"/>
    </row>
    <row r="427" spans="2:20" s="373" customFormat="1" x14ac:dyDescent="0.25">
      <c r="B427" s="372"/>
      <c r="C427" s="372"/>
      <c r="G427" s="374"/>
      <c r="R427" s="375"/>
      <c r="T427" s="375"/>
    </row>
    <row r="428" spans="2:20" s="373" customFormat="1" x14ac:dyDescent="0.25">
      <c r="B428" s="372"/>
      <c r="C428" s="372"/>
      <c r="G428" s="374"/>
      <c r="R428" s="375"/>
      <c r="T428" s="375"/>
    </row>
    <row r="429" spans="2:20" s="373" customFormat="1" x14ac:dyDescent="0.25">
      <c r="B429" s="372"/>
      <c r="C429" s="372"/>
      <c r="G429" s="374"/>
      <c r="R429" s="375"/>
      <c r="T429" s="375"/>
    </row>
    <row r="430" spans="2:20" s="373" customFormat="1" x14ac:dyDescent="0.25">
      <c r="B430" s="372"/>
      <c r="C430" s="372"/>
      <c r="G430" s="374"/>
      <c r="R430" s="375"/>
      <c r="T430" s="375"/>
    </row>
    <row r="431" spans="2:20" s="373" customFormat="1" x14ac:dyDescent="0.25">
      <c r="B431" s="372"/>
      <c r="C431" s="372"/>
      <c r="G431" s="374"/>
      <c r="R431" s="375"/>
      <c r="T431" s="375"/>
    </row>
    <row r="432" spans="2:20" s="373" customFormat="1" x14ac:dyDescent="0.25">
      <c r="B432" s="372"/>
      <c r="C432" s="372"/>
      <c r="G432" s="374"/>
      <c r="R432" s="375"/>
      <c r="T432" s="375"/>
    </row>
    <row r="433" spans="2:20" s="373" customFormat="1" x14ac:dyDescent="0.25">
      <c r="B433" s="372"/>
      <c r="C433" s="372"/>
      <c r="G433" s="374"/>
      <c r="R433" s="375"/>
      <c r="T433" s="375"/>
    </row>
    <row r="434" spans="2:20" s="373" customFormat="1" x14ac:dyDescent="0.25">
      <c r="B434" s="372"/>
      <c r="C434" s="372"/>
      <c r="G434" s="374"/>
      <c r="R434" s="375"/>
      <c r="T434" s="375"/>
    </row>
    <row r="435" spans="2:20" s="373" customFormat="1" x14ac:dyDescent="0.25">
      <c r="B435" s="372"/>
      <c r="C435" s="372"/>
      <c r="G435" s="374"/>
      <c r="R435" s="375"/>
      <c r="T435" s="375"/>
    </row>
    <row r="436" spans="2:20" s="373" customFormat="1" x14ac:dyDescent="0.25">
      <c r="B436" s="372"/>
      <c r="C436" s="372"/>
      <c r="G436" s="374"/>
      <c r="R436" s="375"/>
      <c r="T436" s="375"/>
    </row>
    <row r="437" spans="2:20" s="373" customFormat="1" x14ac:dyDescent="0.25">
      <c r="B437" s="372"/>
      <c r="C437" s="372"/>
      <c r="G437" s="374"/>
      <c r="R437" s="375"/>
      <c r="T437" s="375"/>
    </row>
    <row r="438" spans="2:20" s="373" customFormat="1" x14ac:dyDescent="0.25">
      <c r="B438" s="372"/>
      <c r="C438" s="372"/>
      <c r="G438" s="374"/>
      <c r="R438" s="375"/>
      <c r="T438" s="375"/>
    </row>
    <row r="439" spans="2:20" s="373" customFormat="1" x14ac:dyDescent="0.25">
      <c r="B439" s="372"/>
      <c r="C439" s="372"/>
      <c r="G439" s="374"/>
      <c r="R439" s="375"/>
      <c r="T439" s="375"/>
    </row>
    <row r="440" spans="2:20" s="373" customFormat="1" x14ac:dyDescent="0.25">
      <c r="B440" s="372"/>
      <c r="C440" s="372"/>
      <c r="G440" s="374"/>
      <c r="R440" s="375"/>
      <c r="T440" s="375"/>
    </row>
    <row r="441" spans="2:20" s="373" customFormat="1" x14ac:dyDescent="0.25">
      <c r="B441" s="372"/>
      <c r="C441" s="372"/>
      <c r="G441" s="374"/>
      <c r="R441" s="375"/>
      <c r="T441" s="375"/>
    </row>
    <row r="442" spans="2:20" s="373" customFormat="1" x14ac:dyDescent="0.25">
      <c r="B442" s="372"/>
      <c r="C442" s="372"/>
      <c r="G442" s="374"/>
      <c r="R442" s="375"/>
      <c r="T442" s="375"/>
    </row>
    <row r="443" spans="2:20" s="373" customFormat="1" x14ac:dyDescent="0.25">
      <c r="B443" s="372"/>
      <c r="C443" s="372"/>
      <c r="G443" s="374"/>
      <c r="R443" s="375"/>
      <c r="T443" s="375"/>
    </row>
    <row r="444" spans="2:20" s="373" customFormat="1" x14ac:dyDescent="0.25">
      <c r="B444" s="372"/>
      <c r="C444" s="372"/>
      <c r="G444" s="374"/>
      <c r="R444" s="375"/>
      <c r="T444" s="375"/>
    </row>
    <row r="445" spans="2:20" s="373" customFormat="1" x14ac:dyDescent="0.25">
      <c r="B445" s="372"/>
      <c r="C445" s="372"/>
      <c r="G445" s="374"/>
      <c r="R445" s="375"/>
      <c r="T445" s="375"/>
    </row>
    <row r="446" spans="2:20" s="373" customFormat="1" x14ac:dyDescent="0.25">
      <c r="B446" s="372"/>
      <c r="C446" s="372"/>
      <c r="G446" s="374"/>
      <c r="R446" s="375"/>
      <c r="T446" s="375"/>
    </row>
    <row r="447" spans="2:20" s="373" customFormat="1" x14ac:dyDescent="0.25">
      <c r="B447" s="372"/>
      <c r="C447" s="372"/>
      <c r="G447" s="374"/>
      <c r="R447" s="375"/>
      <c r="T447" s="375"/>
    </row>
    <row r="448" spans="2:20" s="373" customFormat="1" x14ac:dyDescent="0.25">
      <c r="B448" s="372"/>
      <c r="C448" s="372"/>
      <c r="G448" s="374"/>
      <c r="R448" s="375"/>
      <c r="T448" s="375"/>
    </row>
    <row r="449" spans="2:20" s="373" customFormat="1" x14ac:dyDescent="0.25">
      <c r="B449" s="372"/>
      <c r="C449" s="372"/>
      <c r="G449" s="374"/>
      <c r="R449" s="375"/>
      <c r="T449" s="375"/>
    </row>
    <row r="450" spans="2:20" s="373" customFormat="1" x14ac:dyDescent="0.25">
      <c r="B450" s="372"/>
      <c r="C450" s="372"/>
      <c r="G450" s="374"/>
      <c r="R450" s="375"/>
      <c r="T450" s="375"/>
    </row>
    <row r="451" spans="2:20" s="373" customFormat="1" x14ac:dyDescent="0.25">
      <c r="B451" s="372"/>
      <c r="C451" s="372"/>
      <c r="G451" s="374"/>
      <c r="R451" s="375"/>
      <c r="T451" s="375"/>
    </row>
    <row r="452" spans="2:20" s="373" customFormat="1" x14ac:dyDescent="0.25">
      <c r="B452" s="372"/>
      <c r="C452" s="372"/>
      <c r="G452" s="374"/>
      <c r="R452" s="375"/>
      <c r="T452" s="375"/>
    </row>
    <row r="453" spans="2:20" s="373" customFormat="1" x14ac:dyDescent="0.25">
      <c r="B453" s="372"/>
      <c r="C453" s="372"/>
      <c r="G453" s="374"/>
      <c r="R453" s="375"/>
      <c r="T453" s="375"/>
    </row>
    <row r="454" spans="2:20" s="373" customFormat="1" x14ac:dyDescent="0.25">
      <c r="B454" s="372"/>
      <c r="C454" s="372"/>
      <c r="G454" s="374"/>
      <c r="R454" s="375"/>
      <c r="T454" s="375"/>
    </row>
    <row r="455" spans="2:20" s="373" customFormat="1" x14ac:dyDescent="0.25">
      <c r="B455" s="372"/>
      <c r="C455" s="372"/>
      <c r="G455" s="374"/>
      <c r="R455" s="375"/>
      <c r="T455" s="375"/>
    </row>
    <row r="456" spans="2:20" s="373" customFormat="1" x14ac:dyDescent="0.25">
      <c r="B456" s="372"/>
      <c r="C456" s="372"/>
      <c r="G456" s="374"/>
      <c r="R456" s="375"/>
      <c r="T456" s="375"/>
    </row>
    <row r="457" spans="2:20" s="373" customFormat="1" x14ac:dyDescent="0.25">
      <c r="B457" s="372"/>
      <c r="C457" s="372"/>
      <c r="G457" s="374"/>
      <c r="R457" s="375"/>
      <c r="T457" s="375"/>
    </row>
    <row r="458" spans="2:20" s="373" customFormat="1" x14ac:dyDescent="0.25">
      <c r="B458" s="372"/>
      <c r="C458" s="372"/>
      <c r="G458" s="374"/>
      <c r="R458" s="375"/>
      <c r="T458" s="375"/>
    </row>
    <row r="459" spans="2:20" s="373" customFormat="1" x14ac:dyDescent="0.25">
      <c r="B459" s="372"/>
      <c r="C459" s="372"/>
      <c r="G459" s="374"/>
      <c r="R459" s="375"/>
      <c r="T459" s="375"/>
    </row>
    <row r="460" spans="2:20" s="373" customFormat="1" x14ac:dyDescent="0.25">
      <c r="B460" s="372"/>
      <c r="C460" s="372"/>
      <c r="G460" s="374"/>
      <c r="R460" s="375"/>
      <c r="T460" s="375"/>
    </row>
    <row r="461" spans="2:20" s="373" customFormat="1" x14ac:dyDescent="0.25">
      <c r="B461" s="372"/>
      <c r="C461" s="372"/>
      <c r="G461" s="374"/>
      <c r="R461" s="375"/>
      <c r="T461" s="375"/>
    </row>
    <row r="462" spans="2:20" s="373" customFormat="1" x14ac:dyDescent="0.25">
      <c r="B462" s="372"/>
      <c r="C462" s="372"/>
      <c r="G462" s="374"/>
      <c r="R462" s="375"/>
      <c r="T462" s="375"/>
    </row>
    <row r="463" spans="2:20" s="373" customFormat="1" x14ac:dyDescent="0.25">
      <c r="B463" s="372"/>
      <c r="C463" s="372"/>
      <c r="G463" s="374"/>
      <c r="R463" s="375"/>
      <c r="T463" s="375"/>
    </row>
    <row r="464" spans="2:20" s="373" customFormat="1" x14ac:dyDescent="0.25">
      <c r="B464" s="372"/>
      <c r="C464" s="372"/>
      <c r="G464" s="374"/>
      <c r="R464" s="375"/>
      <c r="T464" s="375"/>
    </row>
    <row r="465" spans="2:20" s="373" customFormat="1" x14ac:dyDescent="0.25">
      <c r="B465" s="372"/>
      <c r="C465" s="372"/>
      <c r="G465" s="374"/>
      <c r="R465" s="375"/>
      <c r="T465" s="375"/>
    </row>
    <row r="466" spans="2:20" s="373" customFormat="1" x14ac:dyDescent="0.25">
      <c r="B466" s="372"/>
      <c r="C466" s="372"/>
      <c r="G466" s="374"/>
      <c r="R466" s="375"/>
      <c r="T466" s="375"/>
    </row>
    <row r="467" spans="2:20" s="373" customFormat="1" x14ac:dyDescent="0.25">
      <c r="B467" s="372"/>
      <c r="C467" s="372"/>
      <c r="G467" s="374"/>
      <c r="R467" s="375"/>
      <c r="T467" s="375"/>
    </row>
    <row r="468" spans="2:20" s="373" customFormat="1" x14ac:dyDescent="0.25">
      <c r="B468" s="372"/>
      <c r="C468" s="372"/>
      <c r="G468" s="374"/>
      <c r="R468" s="375"/>
      <c r="T468" s="375"/>
    </row>
    <row r="469" spans="2:20" s="373" customFormat="1" x14ac:dyDescent="0.25">
      <c r="B469" s="372"/>
      <c r="C469" s="372"/>
      <c r="G469" s="374"/>
      <c r="R469" s="375"/>
      <c r="T469" s="375"/>
    </row>
    <row r="470" spans="2:20" s="373" customFormat="1" x14ac:dyDescent="0.25">
      <c r="B470" s="372"/>
      <c r="C470" s="372"/>
      <c r="G470" s="374"/>
      <c r="R470" s="375"/>
      <c r="T470" s="375"/>
    </row>
    <row r="471" spans="2:20" s="373" customFormat="1" x14ac:dyDescent="0.25">
      <c r="B471" s="372"/>
      <c r="C471" s="372"/>
      <c r="G471" s="374"/>
      <c r="R471" s="375"/>
      <c r="T471" s="375"/>
    </row>
    <row r="472" spans="2:20" s="373" customFormat="1" x14ac:dyDescent="0.25">
      <c r="B472" s="372"/>
      <c r="C472" s="372"/>
      <c r="G472" s="374"/>
      <c r="R472" s="375"/>
      <c r="T472" s="375"/>
    </row>
    <row r="473" spans="2:20" s="373" customFormat="1" x14ac:dyDescent="0.25">
      <c r="B473" s="372"/>
      <c r="C473" s="372"/>
      <c r="G473" s="374"/>
      <c r="R473" s="375"/>
      <c r="T473" s="375"/>
    </row>
    <row r="474" spans="2:20" s="373" customFormat="1" x14ac:dyDescent="0.25">
      <c r="B474" s="372"/>
      <c r="C474" s="372"/>
      <c r="G474" s="374"/>
      <c r="R474" s="375"/>
      <c r="T474" s="375"/>
    </row>
    <row r="475" spans="2:20" s="373" customFormat="1" x14ac:dyDescent="0.25">
      <c r="B475" s="372"/>
      <c r="C475" s="372"/>
      <c r="G475" s="374"/>
      <c r="R475" s="375"/>
      <c r="T475" s="375"/>
    </row>
    <row r="476" spans="2:20" s="373" customFormat="1" x14ac:dyDescent="0.25">
      <c r="B476" s="372"/>
      <c r="C476" s="372"/>
      <c r="G476" s="374"/>
      <c r="R476" s="375"/>
      <c r="T476" s="375"/>
    </row>
    <row r="477" spans="2:20" s="373" customFormat="1" x14ac:dyDescent="0.25">
      <c r="B477" s="372"/>
      <c r="C477" s="372"/>
      <c r="G477" s="374"/>
      <c r="R477" s="375"/>
      <c r="T477" s="375"/>
    </row>
    <row r="478" spans="2:20" s="373" customFormat="1" x14ac:dyDescent="0.25">
      <c r="B478" s="372"/>
      <c r="C478" s="372"/>
      <c r="G478" s="374"/>
      <c r="R478" s="375"/>
      <c r="T478" s="375"/>
    </row>
    <row r="479" spans="2:20" s="373" customFormat="1" x14ac:dyDescent="0.25">
      <c r="B479" s="372"/>
      <c r="C479" s="372"/>
      <c r="G479" s="374"/>
      <c r="R479" s="375"/>
      <c r="T479" s="375"/>
    </row>
    <row r="480" spans="2:20" s="373" customFormat="1" x14ac:dyDescent="0.25">
      <c r="B480" s="372"/>
      <c r="C480" s="372"/>
      <c r="G480" s="374"/>
      <c r="R480" s="375"/>
      <c r="T480" s="375"/>
    </row>
    <row r="481" spans="2:20" s="373" customFormat="1" x14ac:dyDescent="0.25">
      <c r="B481" s="372"/>
      <c r="C481" s="372"/>
      <c r="G481" s="374"/>
      <c r="R481" s="375"/>
      <c r="T481" s="375"/>
    </row>
    <row r="482" spans="2:20" s="373" customFormat="1" x14ac:dyDescent="0.25">
      <c r="B482" s="372"/>
      <c r="C482" s="372"/>
      <c r="G482" s="374"/>
      <c r="R482" s="375"/>
      <c r="T482" s="375"/>
    </row>
    <row r="483" spans="2:20" s="373" customFormat="1" x14ac:dyDescent="0.25">
      <c r="B483" s="372"/>
      <c r="C483" s="372"/>
      <c r="G483" s="374"/>
      <c r="R483" s="375"/>
      <c r="T483" s="375"/>
    </row>
    <row r="484" spans="2:20" s="373" customFormat="1" x14ac:dyDescent="0.25">
      <c r="B484" s="372"/>
      <c r="C484" s="372"/>
      <c r="G484" s="374"/>
      <c r="R484" s="375"/>
      <c r="T484" s="375"/>
    </row>
    <row r="485" spans="2:20" s="373" customFormat="1" x14ac:dyDescent="0.25">
      <c r="B485" s="372"/>
      <c r="C485" s="372"/>
      <c r="G485" s="374"/>
      <c r="R485" s="375"/>
      <c r="T485" s="375"/>
    </row>
    <row r="486" spans="2:20" s="373" customFormat="1" x14ac:dyDescent="0.25">
      <c r="B486" s="372"/>
      <c r="C486" s="372"/>
      <c r="G486" s="374"/>
      <c r="R486" s="375"/>
      <c r="T486" s="375"/>
    </row>
    <row r="487" spans="2:20" s="373" customFormat="1" x14ac:dyDescent="0.25">
      <c r="B487" s="372"/>
      <c r="C487" s="372"/>
      <c r="G487" s="374"/>
      <c r="R487" s="375"/>
      <c r="T487" s="375"/>
    </row>
    <row r="488" spans="2:20" s="373" customFormat="1" x14ac:dyDescent="0.25">
      <c r="B488" s="372"/>
      <c r="C488" s="372"/>
      <c r="G488" s="374"/>
      <c r="R488" s="375"/>
      <c r="T488" s="375"/>
    </row>
    <row r="489" spans="2:20" s="373" customFormat="1" x14ac:dyDescent="0.25">
      <c r="B489" s="372"/>
      <c r="C489" s="372"/>
      <c r="G489" s="374"/>
      <c r="R489" s="375"/>
      <c r="T489" s="375"/>
    </row>
    <row r="490" spans="2:20" s="373" customFormat="1" x14ac:dyDescent="0.25">
      <c r="B490" s="372"/>
      <c r="C490" s="372"/>
      <c r="G490" s="374"/>
      <c r="R490" s="375"/>
      <c r="T490" s="375"/>
    </row>
    <row r="491" spans="2:20" s="373" customFormat="1" x14ac:dyDescent="0.25">
      <c r="B491" s="372"/>
      <c r="C491" s="372"/>
      <c r="G491" s="374"/>
      <c r="R491" s="375"/>
      <c r="T491" s="375"/>
    </row>
    <row r="492" spans="2:20" s="373" customFormat="1" x14ac:dyDescent="0.25">
      <c r="B492" s="372"/>
      <c r="C492" s="372"/>
      <c r="G492" s="374"/>
      <c r="R492" s="375"/>
      <c r="T492" s="375"/>
    </row>
    <row r="493" spans="2:20" s="373" customFormat="1" x14ac:dyDescent="0.25">
      <c r="B493" s="372"/>
      <c r="C493" s="372"/>
      <c r="G493" s="374"/>
      <c r="R493" s="375"/>
      <c r="T493" s="375"/>
    </row>
    <row r="494" spans="2:20" s="373" customFormat="1" x14ac:dyDescent="0.25">
      <c r="B494" s="372"/>
      <c r="C494" s="372"/>
      <c r="G494" s="374"/>
      <c r="R494" s="375"/>
      <c r="T494" s="375"/>
    </row>
    <row r="495" spans="2:20" s="373" customFormat="1" x14ac:dyDescent="0.25">
      <c r="B495" s="372"/>
      <c r="C495" s="372"/>
      <c r="G495" s="374"/>
      <c r="R495" s="375"/>
      <c r="T495" s="375"/>
    </row>
    <row r="496" spans="2:20" s="373" customFormat="1" x14ac:dyDescent="0.25">
      <c r="B496" s="372"/>
      <c r="C496" s="372"/>
      <c r="G496" s="374"/>
      <c r="R496" s="375"/>
      <c r="T496" s="375"/>
    </row>
    <row r="497" spans="2:20" s="373" customFormat="1" x14ac:dyDescent="0.25">
      <c r="B497" s="372"/>
      <c r="C497" s="372"/>
      <c r="G497" s="374"/>
      <c r="R497" s="375"/>
      <c r="T497" s="375"/>
    </row>
    <row r="498" spans="2:20" s="373" customFormat="1" x14ac:dyDescent="0.25">
      <c r="B498" s="372"/>
      <c r="C498" s="372"/>
      <c r="G498" s="374"/>
      <c r="R498" s="375"/>
      <c r="T498" s="375"/>
    </row>
    <row r="499" spans="2:20" s="373" customFormat="1" x14ac:dyDescent="0.25">
      <c r="B499" s="372"/>
      <c r="C499" s="372"/>
      <c r="G499" s="374"/>
      <c r="R499" s="375"/>
      <c r="T499" s="375"/>
    </row>
    <row r="500" spans="2:20" s="373" customFormat="1" x14ac:dyDescent="0.25">
      <c r="B500" s="372"/>
      <c r="C500" s="372"/>
      <c r="G500" s="374"/>
      <c r="R500" s="375"/>
      <c r="T500" s="375"/>
    </row>
    <row r="501" spans="2:20" s="373" customFormat="1" x14ac:dyDescent="0.25">
      <c r="B501" s="372"/>
      <c r="C501" s="372"/>
      <c r="G501" s="374"/>
      <c r="R501" s="375"/>
      <c r="T501" s="375"/>
    </row>
    <row r="502" spans="2:20" s="373" customFormat="1" x14ac:dyDescent="0.25">
      <c r="B502" s="372"/>
      <c r="C502" s="372"/>
      <c r="G502" s="374"/>
      <c r="R502" s="375"/>
      <c r="T502" s="375"/>
    </row>
    <row r="503" spans="2:20" s="373" customFormat="1" x14ac:dyDescent="0.25">
      <c r="B503" s="372"/>
      <c r="C503" s="372"/>
      <c r="G503" s="374"/>
      <c r="R503" s="375"/>
      <c r="T503" s="375"/>
    </row>
    <row r="504" spans="2:20" s="373" customFormat="1" x14ac:dyDescent="0.25">
      <c r="B504" s="372"/>
      <c r="C504" s="372"/>
      <c r="G504" s="374"/>
      <c r="R504" s="375"/>
      <c r="T504" s="375"/>
    </row>
    <row r="505" spans="2:20" s="373" customFormat="1" x14ac:dyDescent="0.25">
      <c r="B505" s="372"/>
      <c r="C505" s="372"/>
      <c r="G505" s="374"/>
      <c r="R505" s="375"/>
      <c r="T505" s="375"/>
    </row>
    <row r="506" spans="2:20" s="373" customFormat="1" x14ac:dyDescent="0.25">
      <c r="B506" s="372"/>
      <c r="C506" s="372"/>
      <c r="G506" s="374"/>
      <c r="R506" s="375"/>
      <c r="T506" s="375"/>
    </row>
    <row r="507" spans="2:20" s="373" customFormat="1" x14ac:dyDescent="0.25">
      <c r="B507" s="372"/>
      <c r="C507" s="372"/>
      <c r="G507" s="374"/>
      <c r="R507" s="375"/>
      <c r="T507" s="375"/>
    </row>
    <row r="508" spans="2:20" s="373" customFormat="1" x14ac:dyDescent="0.25">
      <c r="B508" s="372"/>
      <c r="C508" s="372"/>
      <c r="G508" s="374"/>
      <c r="R508" s="375"/>
      <c r="T508" s="375"/>
    </row>
    <row r="509" spans="2:20" s="373" customFormat="1" x14ac:dyDescent="0.25">
      <c r="B509" s="372"/>
      <c r="C509" s="372"/>
      <c r="G509" s="374"/>
      <c r="R509" s="375"/>
      <c r="T509" s="375"/>
    </row>
    <row r="510" spans="2:20" s="373" customFormat="1" x14ac:dyDescent="0.25">
      <c r="B510" s="372"/>
      <c r="C510" s="372"/>
      <c r="G510" s="374"/>
      <c r="R510" s="375"/>
      <c r="T510" s="375"/>
    </row>
    <row r="511" spans="2:20" s="373" customFormat="1" x14ac:dyDescent="0.25">
      <c r="B511" s="372"/>
      <c r="C511" s="372"/>
      <c r="G511" s="374"/>
      <c r="R511" s="375"/>
      <c r="T511" s="375"/>
    </row>
    <row r="512" spans="2:20" s="373" customFormat="1" x14ac:dyDescent="0.25">
      <c r="B512" s="372"/>
      <c r="C512" s="372"/>
      <c r="G512" s="374"/>
      <c r="R512" s="375"/>
      <c r="T512" s="375"/>
    </row>
    <row r="513" spans="2:20" s="373" customFormat="1" x14ac:dyDescent="0.25">
      <c r="B513" s="372"/>
      <c r="C513" s="372"/>
      <c r="G513" s="374"/>
      <c r="R513" s="375"/>
      <c r="T513" s="375"/>
    </row>
    <row r="514" spans="2:20" s="373" customFormat="1" x14ac:dyDescent="0.25">
      <c r="B514" s="372"/>
      <c r="C514" s="372"/>
      <c r="G514" s="374"/>
      <c r="R514" s="375"/>
      <c r="T514" s="375"/>
    </row>
    <row r="515" spans="2:20" s="373" customFormat="1" x14ac:dyDescent="0.25">
      <c r="B515" s="372"/>
      <c r="C515" s="372"/>
      <c r="G515" s="374"/>
      <c r="R515" s="375"/>
      <c r="T515" s="375"/>
    </row>
    <row r="516" spans="2:20" s="373" customFormat="1" x14ac:dyDescent="0.25">
      <c r="B516" s="372"/>
      <c r="C516" s="372"/>
      <c r="G516" s="374"/>
      <c r="R516" s="375"/>
      <c r="T516" s="375"/>
    </row>
    <row r="517" spans="2:20" s="373" customFormat="1" x14ac:dyDescent="0.25">
      <c r="B517" s="372"/>
      <c r="C517" s="372"/>
      <c r="G517" s="374"/>
      <c r="R517" s="375"/>
      <c r="T517" s="375"/>
    </row>
    <row r="518" spans="2:20" s="373" customFormat="1" x14ac:dyDescent="0.25">
      <c r="B518" s="372"/>
      <c r="C518" s="372"/>
      <c r="G518" s="374"/>
      <c r="R518" s="375"/>
      <c r="T518" s="375"/>
    </row>
    <row r="519" spans="2:20" s="373" customFormat="1" x14ac:dyDescent="0.25">
      <c r="B519" s="372"/>
      <c r="C519" s="372"/>
      <c r="G519" s="374"/>
      <c r="R519" s="375"/>
      <c r="T519" s="375"/>
    </row>
    <row r="520" spans="2:20" s="373" customFormat="1" x14ac:dyDescent="0.25">
      <c r="B520" s="372"/>
      <c r="C520" s="372"/>
      <c r="G520" s="374"/>
      <c r="R520" s="375"/>
      <c r="T520" s="375"/>
    </row>
    <row r="521" spans="2:20" s="373" customFormat="1" x14ac:dyDescent="0.25">
      <c r="B521" s="372"/>
      <c r="C521" s="372"/>
      <c r="G521" s="374"/>
      <c r="R521" s="375"/>
      <c r="T521" s="375"/>
    </row>
    <row r="522" spans="2:20" s="373" customFormat="1" x14ac:dyDescent="0.25">
      <c r="B522" s="372"/>
      <c r="C522" s="372"/>
      <c r="G522" s="374"/>
      <c r="R522" s="375"/>
      <c r="T522" s="375"/>
    </row>
    <row r="523" spans="2:20" s="373" customFormat="1" x14ac:dyDescent="0.25">
      <c r="B523" s="372"/>
      <c r="C523" s="372"/>
      <c r="G523" s="374"/>
      <c r="R523" s="375"/>
      <c r="T523" s="375"/>
    </row>
    <row r="524" spans="2:20" s="373" customFormat="1" x14ac:dyDescent="0.25">
      <c r="B524" s="372"/>
      <c r="C524" s="372"/>
      <c r="G524" s="374"/>
      <c r="R524" s="375"/>
      <c r="T524" s="375"/>
    </row>
    <row r="525" spans="2:20" s="373" customFormat="1" x14ac:dyDescent="0.25">
      <c r="B525" s="372"/>
      <c r="C525" s="372"/>
      <c r="G525" s="374"/>
      <c r="R525" s="375"/>
      <c r="T525" s="375"/>
    </row>
    <row r="526" spans="2:20" s="373" customFormat="1" x14ac:dyDescent="0.25">
      <c r="B526" s="372"/>
      <c r="C526" s="372"/>
      <c r="G526" s="374"/>
      <c r="R526" s="375"/>
      <c r="T526" s="375"/>
    </row>
    <row r="527" spans="2:20" s="373" customFormat="1" x14ac:dyDescent="0.25">
      <c r="B527" s="372"/>
      <c r="C527" s="372"/>
      <c r="G527" s="374"/>
      <c r="R527" s="375"/>
      <c r="T527" s="375"/>
    </row>
    <row r="528" spans="2:20" s="373" customFormat="1" x14ac:dyDescent="0.25">
      <c r="B528" s="372"/>
      <c r="C528" s="372"/>
      <c r="G528" s="374"/>
      <c r="R528" s="375"/>
      <c r="T528" s="375"/>
    </row>
    <row r="529" spans="2:20" s="373" customFormat="1" x14ac:dyDescent="0.25">
      <c r="B529" s="372"/>
      <c r="C529" s="372"/>
      <c r="G529" s="374"/>
      <c r="R529" s="375"/>
      <c r="T529" s="375"/>
    </row>
    <row r="530" spans="2:20" s="373" customFormat="1" x14ac:dyDescent="0.25">
      <c r="B530" s="372"/>
      <c r="C530" s="372"/>
      <c r="G530" s="374"/>
      <c r="R530" s="375"/>
      <c r="T530" s="375"/>
    </row>
    <row r="531" spans="2:20" s="373" customFormat="1" x14ac:dyDescent="0.25">
      <c r="B531" s="372"/>
      <c r="C531" s="372"/>
      <c r="G531" s="374"/>
      <c r="R531" s="375"/>
      <c r="T531" s="375"/>
    </row>
    <row r="532" spans="2:20" s="373" customFormat="1" x14ac:dyDescent="0.25">
      <c r="B532" s="372"/>
      <c r="C532" s="372"/>
      <c r="G532" s="374"/>
      <c r="R532" s="375"/>
      <c r="T532" s="375"/>
    </row>
    <row r="533" spans="2:20" s="373" customFormat="1" x14ac:dyDescent="0.25">
      <c r="B533" s="372"/>
      <c r="C533" s="372"/>
      <c r="G533" s="374"/>
      <c r="R533" s="375"/>
      <c r="T533" s="375"/>
    </row>
    <row r="534" spans="2:20" s="373" customFormat="1" x14ac:dyDescent="0.25">
      <c r="B534" s="372"/>
      <c r="C534" s="372"/>
      <c r="G534" s="374"/>
      <c r="R534" s="375"/>
      <c r="T534" s="375"/>
    </row>
    <row r="535" spans="2:20" s="373" customFormat="1" x14ac:dyDescent="0.25">
      <c r="B535" s="372"/>
      <c r="C535" s="372"/>
      <c r="G535" s="374"/>
      <c r="R535" s="375"/>
      <c r="T535" s="375"/>
    </row>
    <row r="536" spans="2:20" s="373" customFormat="1" x14ac:dyDescent="0.25">
      <c r="B536" s="372"/>
      <c r="C536" s="372"/>
      <c r="G536" s="374"/>
      <c r="R536" s="375"/>
      <c r="T536" s="375"/>
    </row>
    <row r="537" spans="2:20" s="373" customFormat="1" x14ac:dyDescent="0.25">
      <c r="B537" s="372"/>
      <c r="C537" s="372"/>
      <c r="G537" s="374"/>
      <c r="R537" s="375"/>
      <c r="T537" s="375"/>
    </row>
    <row r="538" spans="2:20" s="373" customFormat="1" x14ac:dyDescent="0.25">
      <c r="B538" s="372"/>
      <c r="C538" s="372"/>
      <c r="G538" s="374"/>
      <c r="R538" s="375"/>
      <c r="T538" s="375"/>
    </row>
    <row r="539" spans="2:20" s="373" customFormat="1" x14ac:dyDescent="0.25">
      <c r="B539" s="372"/>
      <c r="C539" s="372"/>
      <c r="G539" s="374"/>
      <c r="R539" s="375"/>
      <c r="T539" s="375"/>
    </row>
    <row r="540" spans="2:20" s="373" customFormat="1" x14ac:dyDescent="0.25">
      <c r="B540" s="372"/>
      <c r="C540" s="372"/>
      <c r="G540" s="374"/>
      <c r="R540" s="375"/>
      <c r="T540" s="375"/>
    </row>
    <row r="541" spans="2:20" s="373" customFormat="1" x14ac:dyDescent="0.25">
      <c r="B541" s="372"/>
      <c r="C541" s="372"/>
      <c r="G541" s="374"/>
      <c r="R541" s="375"/>
      <c r="T541" s="375"/>
    </row>
    <row r="542" spans="2:20" s="373" customFormat="1" x14ac:dyDescent="0.25">
      <c r="B542" s="372"/>
      <c r="C542" s="372"/>
      <c r="G542" s="374"/>
      <c r="R542" s="375"/>
      <c r="T542" s="375"/>
    </row>
    <row r="543" spans="2:20" s="373" customFormat="1" x14ac:dyDescent="0.25">
      <c r="B543" s="372"/>
      <c r="C543" s="372"/>
      <c r="G543" s="374"/>
      <c r="R543" s="375"/>
      <c r="T543" s="375"/>
    </row>
    <row r="544" spans="2:20" s="373" customFormat="1" x14ac:dyDescent="0.25">
      <c r="B544" s="372"/>
      <c r="C544" s="372"/>
      <c r="G544" s="374"/>
      <c r="R544" s="375"/>
      <c r="T544" s="375"/>
    </row>
    <row r="545" spans="2:20" s="373" customFormat="1" x14ac:dyDescent="0.25">
      <c r="B545" s="372"/>
      <c r="C545" s="372"/>
      <c r="G545" s="374"/>
      <c r="R545" s="375"/>
      <c r="T545" s="375"/>
    </row>
    <row r="546" spans="2:20" s="373" customFormat="1" x14ac:dyDescent="0.25">
      <c r="B546" s="372"/>
      <c r="C546" s="372"/>
      <c r="G546" s="374"/>
      <c r="R546" s="375"/>
      <c r="T546" s="375"/>
    </row>
    <row r="547" spans="2:20" s="373" customFormat="1" x14ac:dyDescent="0.25">
      <c r="B547" s="372"/>
      <c r="C547" s="372"/>
      <c r="G547" s="374"/>
      <c r="R547" s="375"/>
      <c r="T547" s="375"/>
    </row>
    <row r="548" spans="2:20" s="373" customFormat="1" x14ac:dyDescent="0.25">
      <c r="B548" s="372"/>
      <c r="C548" s="372"/>
      <c r="G548" s="374"/>
      <c r="R548" s="375"/>
      <c r="T548" s="375"/>
    </row>
    <row r="549" spans="2:20" s="373" customFormat="1" x14ac:dyDescent="0.25">
      <c r="B549" s="372"/>
      <c r="C549" s="372"/>
      <c r="G549" s="374"/>
      <c r="R549" s="375"/>
      <c r="T549" s="375"/>
    </row>
    <row r="550" spans="2:20" s="373" customFormat="1" x14ac:dyDescent="0.25">
      <c r="B550" s="372"/>
      <c r="C550" s="372"/>
      <c r="G550" s="374"/>
      <c r="R550" s="375"/>
      <c r="T550" s="375"/>
    </row>
    <row r="551" spans="2:20" s="373" customFormat="1" x14ac:dyDescent="0.25">
      <c r="B551" s="372"/>
      <c r="C551" s="372"/>
      <c r="G551" s="374"/>
      <c r="R551" s="375"/>
      <c r="T551" s="375"/>
    </row>
    <row r="552" spans="2:20" s="373" customFormat="1" x14ac:dyDescent="0.25">
      <c r="B552" s="372"/>
      <c r="C552" s="372"/>
      <c r="G552" s="374"/>
      <c r="R552" s="375"/>
      <c r="T552" s="375"/>
    </row>
    <row r="553" spans="2:20" s="373" customFormat="1" x14ac:dyDescent="0.25">
      <c r="B553" s="372"/>
      <c r="C553" s="372"/>
      <c r="G553" s="374"/>
      <c r="R553" s="375"/>
      <c r="T553" s="375"/>
    </row>
    <row r="554" spans="2:20" s="373" customFormat="1" x14ac:dyDescent="0.25">
      <c r="B554" s="372"/>
      <c r="C554" s="372"/>
      <c r="G554" s="374"/>
      <c r="R554" s="375"/>
      <c r="T554" s="375"/>
    </row>
    <row r="555" spans="2:20" s="373" customFormat="1" x14ac:dyDescent="0.25">
      <c r="B555" s="372"/>
      <c r="C555" s="372"/>
      <c r="G555" s="374"/>
      <c r="R555" s="375"/>
      <c r="T555" s="375"/>
    </row>
    <row r="556" spans="2:20" s="373" customFormat="1" x14ac:dyDescent="0.25">
      <c r="B556" s="372"/>
      <c r="C556" s="372"/>
      <c r="G556" s="374"/>
      <c r="R556" s="375"/>
      <c r="T556" s="375"/>
    </row>
    <row r="557" spans="2:20" s="373" customFormat="1" x14ac:dyDescent="0.25">
      <c r="B557" s="372"/>
      <c r="C557" s="372"/>
      <c r="G557" s="374"/>
      <c r="R557" s="375"/>
      <c r="T557" s="375"/>
    </row>
    <row r="558" spans="2:20" s="373" customFormat="1" x14ac:dyDescent="0.25">
      <c r="B558" s="372"/>
      <c r="C558" s="372"/>
      <c r="G558" s="374"/>
      <c r="R558" s="375"/>
      <c r="T558" s="375"/>
    </row>
    <row r="559" spans="2:20" s="373" customFormat="1" x14ac:dyDescent="0.25">
      <c r="B559" s="372"/>
      <c r="C559" s="372"/>
      <c r="G559" s="374"/>
      <c r="R559" s="375"/>
      <c r="T559" s="375"/>
    </row>
    <row r="560" spans="2:20" s="373" customFormat="1" x14ac:dyDescent="0.25">
      <c r="B560" s="372"/>
      <c r="C560" s="372"/>
      <c r="G560" s="374"/>
      <c r="R560" s="375"/>
      <c r="T560" s="375"/>
    </row>
    <row r="561" spans="2:20" s="373" customFormat="1" x14ac:dyDescent="0.25">
      <c r="B561" s="372"/>
      <c r="C561" s="372"/>
      <c r="G561" s="374"/>
      <c r="R561" s="375"/>
      <c r="T561" s="375"/>
    </row>
    <row r="562" spans="2:20" s="373" customFormat="1" x14ac:dyDescent="0.25">
      <c r="B562" s="372"/>
      <c r="C562" s="372"/>
      <c r="G562" s="374"/>
      <c r="R562" s="375"/>
      <c r="T562" s="375"/>
    </row>
    <row r="563" spans="2:20" s="373" customFormat="1" x14ac:dyDescent="0.25">
      <c r="B563" s="372"/>
      <c r="C563" s="372"/>
      <c r="G563" s="374"/>
      <c r="R563" s="375"/>
      <c r="T563" s="375"/>
    </row>
    <row r="564" spans="2:20" s="373" customFormat="1" x14ac:dyDescent="0.25">
      <c r="B564" s="372"/>
      <c r="C564" s="372"/>
      <c r="G564" s="374"/>
      <c r="R564" s="375"/>
      <c r="T564" s="375"/>
    </row>
    <row r="565" spans="2:20" s="373" customFormat="1" x14ac:dyDescent="0.25">
      <c r="B565" s="372"/>
      <c r="C565" s="372"/>
      <c r="G565" s="374"/>
      <c r="R565" s="375"/>
      <c r="T565" s="375"/>
    </row>
    <row r="566" spans="2:20" s="373" customFormat="1" x14ac:dyDescent="0.25">
      <c r="B566" s="372"/>
      <c r="C566" s="372"/>
      <c r="G566" s="374"/>
      <c r="R566" s="375"/>
      <c r="T566" s="375"/>
    </row>
    <row r="567" spans="2:20" s="373" customFormat="1" x14ac:dyDescent="0.25">
      <c r="B567" s="372"/>
      <c r="C567" s="372"/>
      <c r="G567" s="374"/>
      <c r="R567" s="375"/>
      <c r="T567" s="375"/>
    </row>
    <row r="568" spans="2:20" s="373" customFormat="1" x14ac:dyDescent="0.25">
      <c r="B568" s="372"/>
      <c r="C568" s="372"/>
      <c r="G568" s="374"/>
      <c r="R568" s="375"/>
      <c r="T568" s="375"/>
    </row>
    <row r="569" spans="2:20" s="373" customFormat="1" x14ac:dyDescent="0.25">
      <c r="B569" s="372"/>
      <c r="C569" s="372"/>
      <c r="G569" s="374"/>
      <c r="R569" s="375"/>
      <c r="T569" s="375"/>
    </row>
    <row r="570" spans="2:20" s="373" customFormat="1" x14ac:dyDescent="0.25">
      <c r="B570" s="372"/>
      <c r="C570" s="372"/>
      <c r="G570" s="374"/>
      <c r="R570" s="375"/>
      <c r="T570" s="375"/>
    </row>
    <row r="571" spans="2:20" s="373" customFormat="1" x14ac:dyDescent="0.25">
      <c r="B571" s="372"/>
      <c r="C571" s="372"/>
      <c r="G571" s="374"/>
      <c r="R571" s="375"/>
      <c r="T571" s="375"/>
    </row>
    <row r="572" spans="2:20" s="373" customFormat="1" x14ac:dyDescent="0.25">
      <c r="B572" s="372"/>
      <c r="C572" s="372"/>
      <c r="G572" s="374"/>
      <c r="R572" s="375"/>
      <c r="T572" s="375"/>
    </row>
    <row r="573" spans="2:20" s="373" customFormat="1" x14ac:dyDescent="0.25">
      <c r="B573" s="372"/>
      <c r="C573" s="372"/>
      <c r="G573" s="374"/>
      <c r="R573" s="375"/>
      <c r="T573" s="375"/>
    </row>
    <row r="574" spans="2:20" s="373" customFormat="1" x14ac:dyDescent="0.25">
      <c r="B574" s="372"/>
      <c r="C574" s="372"/>
      <c r="G574" s="374"/>
      <c r="R574" s="375"/>
      <c r="T574" s="375"/>
    </row>
    <row r="575" spans="2:20" s="373" customFormat="1" x14ac:dyDescent="0.25">
      <c r="B575" s="372"/>
      <c r="C575" s="372"/>
      <c r="G575" s="374"/>
      <c r="R575" s="375"/>
      <c r="T575" s="375"/>
    </row>
    <row r="576" spans="2:20" s="373" customFormat="1" x14ac:dyDescent="0.25">
      <c r="B576" s="372"/>
      <c r="C576" s="372"/>
      <c r="G576" s="374"/>
      <c r="R576" s="375"/>
      <c r="T576" s="375"/>
    </row>
    <row r="577" spans="2:20" s="373" customFormat="1" x14ac:dyDescent="0.25">
      <c r="B577" s="372"/>
      <c r="C577" s="372"/>
      <c r="G577" s="374"/>
      <c r="R577" s="375"/>
      <c r="T577" s="375"/>
    </row>
    <row r="578" spans="2:20" s="373" customFormat="1" x14ac:dyDescent="0.25">
      <c r="B578" s="372"/>
      <c r="C578" s="372"/>
      <c r="G578" s="374"/>
      <c r="R578" s="375"/>
      <c r="T578" s="375"/>
    </row>
    <row r="579" spans="2:20" s="373" customFormat="1" x14ac:dyDescent="0.25">
      <c r="B579" s="372"/>
      <c r="C579" s="372"/>
      <c r="G579" s="374"/>
      <c r="R579" s="375"/>
      <c r="T579" s="375"/>
    </row>
    <row r="580" spans="2:20" s="373" customFormat="1" x14ac:dyDescent="0.25">
      <c r="B580" s="372"/>
      <c r="C580" s="372"/>
      <c r="G580" s="374"/>
      <c r="R580" s="375"/>
      <c r="T580" s="375"/>
    </row>
    <row r="581" spans="2:20" s="373" customFormat="1" x14ac:dyDescent="0.25">
      <c r="B581" s="372"/>
      <c r="C581" s="372"/>
      <c r="G581" s="374"/>
      <c r="R581" s="375"/>
      <c r="T581" s="375"/>
    </row>
    <row r="582" spans="2:20" s="373" customFormat="1" x14ac:dyDescent="0.25">
      <c r="B582" s="372"/>
      <c r="C582" s="372"/>
      <c r="G582" s="374"/>
      <c r="R582" s="375"/>
      <c r="T582" s="375"/>
    </row>
    <row r="583" spans="2:20" s="373" customFormat="1" x14ac:dyDescent="0.25">
      <c r="B583" s="372"/>
      <c r="C583" s="372"/>
      <c r="G583" s="374"/>
      <c r="R583" s="375"/>
      <c r="T583" s="375"/>
    </row>
    <row r="584" spans="2:20" s="373" customFormat="1" x14ac:dyDescent="0.25">
      <c r="B584" s="372"/>
      <c r="C584" s="372"/>
      <c r="G584" s="374"/>
      <c r="R584" s="375"/>
      <c r="T584" s="375"/>
    </row>
    <row r="585" spans="2:20" s="373" customFormat="1" x14ac:dyDescent="0.25">
      <c r="B585" s="372"/>
      <c r="C585" s="372"/>
      <c r="G585" s="374"/>
      <c r="R585" s="375"/>
      <c r="T585" s="375"/>
    </row>
    <row r="586" spans="2:20" s="373" customFormat="1" x14ac:dyDescent="0.25">
      <c r="B586" s="372"/>
      <c r="C586" s="372"/>
      <c r="G586" s="374"/>
      <c r="R586" s="375"/>
      <c r="T586" s="375"/>
    </row>
    <row r="587" spans="2:20" s="373" customFormat="1" x14ac:dyDescent="0.25">
      <c r="B587" s="372"/>
      <c r="C587" s="372"/>
      <c r="G587" s="374"/>
      <c r="R587" s="375"/>
      <c r="T587" s="375"/>
    </row>
    <row r="588" spans="2:20" s="373" customFormat="1" x14ac:dyDescent="0.25">
      <c r="B588" s="372"/>
      <c r="C588" s="372"/>
      <c r="G588" s="374"/>
      <c r="R588" s="375"/>
      <c r="T588" s="375"/>
    </row>
    <row r="589" spans="2:20" s="373" customFormat="1" x14ac:dyDescent="0.25">
      <c r="B589" s="372"/>
      <c r="C589" s="372"/>
      <c r="G589" s="374"/>
      <c r="R589" s="375"/>
      <c r="T589" s="375"/>
    </row>
    <row r="590" spans="2:20" s="373" customFormat="1" x14ac:dyDescent="0.25">
      <c r="B590" s="372"/>
      <c r="C590" s="372"/>
      <c r="G590" s="374"/>
      <c r="R590" s="375"/>
      <c r="T590" s="375"/>
    </row>
    <row r="591" spans="2:20" s="373" customFormat="1" x14ac:dyDescent="0.25">
      <c r="B591" s="372"/>
      <c r="C591" s="372"/>
      <c r="G591" s="374"/>
      <c r="R591" s="375"/>
      <c r="T591" s="375"/>
    </row>
    <row r="592" spans="2:20" s="373" customFormat="1" x14ac:dyDescent="0.25">
      <c r="B592" s="372"/>
      <c r="C592" s="372"/>
      <c r="G592" s="374"/>
      <c r="R592" s="375"/>
      <c r="T592" s="375"/>
    </row>
    <row r="593" spans="2:20" s="373" customFormat="1" x14ac:dyDescent="0.25">
      <c r="B593" s="372"/>
      <c r="C593" s="372"/>
      <c r="G593" s="374"/>
      <c r="R593" s="375"/>
      <c r="T593" s="375"/>
    </row>
    <row r="594" spans="2:20" s="373" customFormat="1" x14ac:dyDescent="0.25">
      <c r="B594" s="372"/>
      <c r="C594" s="372"/>
      <c r="G594" s="374"/>
      <c r="R594" s="375"/>
      <c r="T594" s="375"/>
    </row>
    <row r="595" spans="2:20" s="373" customFormat="1" x14ac:dyDescent="0.25">
      <c r="B595" s="372"/>
      <c r="C595" s="372"/>
      <c r="G595" s="374"/>
      <c r="R595" s="375"/>
      <c r="T595" s="375"/>
    </row>
    <row r="596" spans="2:20" s="373" customFormat="1" x14ac:dyDescent="0.25">
      <c r="B596" s="372"/>
      <c r="C596" s="372"/>
      <c r="G596" s="374"/>
      <c r="R596" s="375"/>
      <c r="T596" s="375"/>
    </row>
    <row r="597" spans="2:20" s="373" customFormat="1" x14ac:dyDescent="0.25">
      <c r="B597" s="372"/>
      <c r="C597" s="372"/>
      <c r="G597" s="374"/>
      <c r="R597" s="375"/>
      <c r="T597" s="375"/>
    </row>
    <row r="598" spans="2:20" s="373" customFormat="1" x14ac:dyDescent="0.25">
      <c r="B598" s="372"/>
      <c r="C598" s="372"/>
      <c r="G598" s="374"/>
      <c r="R598" s="375"/>
      <c r="T598" s="375"/>
    </row>
    <row r="599" spans="2:20" s="373" customFormat="1" x14ac:dyDescent="0.25">
      <c r="B599" s="372"/>
      <c r="C599" s="372"/>
      <c r="G599" s="374"/>
      <c r="R599" s="375"/>
      <c r="T599" s="375"/>
    </row>
    <row r="600" spans="2:20" s="373" customFormat="1" x14ac:dyDescent="0.25">
      <c r="B600" s="372"/>
      <c r="C600" s="372"/>
      <c r="G600" s="374"/>
      <c r="R600" s="375"/>
      <c r="T600" s="375"/>
    </row>
    <row r="601" spans="2:20" s="373" customFormat="1" x14ac:dyDescent="0.25">
      <c r="B601" s="372"/>
      <c r="C601" s="372"/>
      <c r="G601" s="374"/>
      <c r="R601" s="375"/>
      <c r="T601" s="375"/>
    </row>
    <row r="602" spans="2:20" s="373" customFormat="1" x14ac:dyDescent="0.25">
      <c r="B602" s="372"/>
      <c r="C602" s="372"/>
      <c r="G602" s="374"/>
      <c r="R602" s="375"/>
      <c r="T602" s="375"/>
    </row>
    <row r="603" spans="2:20" s="373" customFormat="1" x14ac:dyDescent="0.25">
      <c r="B603" s="372"/>
      <c r="C603" s="372"/>
      <c r="G603" s="374"/>
      <c r="R603" s="375"/>
      <c r="T603" s="375"/>
    </row>
    <row r="604" spans="2:20" s="373" customFormat="1" x14ac:dyDescent="0.25">
      <c r="B604" s="372"/>
      <c r="C604" s="372"/>
      <c r="G604" s="374"/>
      <c r="R604" s="375"/>
      <c r="T604" s="375"/>
    </row>
    <row r="605" spans="2:20" s="373" customFormat="1" x14ac:dyDescent="0.25">
      <c r="B605" s="372"/>
      <c r="C605" s="372"/>
      <c r="G605" s="374"/>
      <c r="R605" s="375"/>
      <c r="T605" s="375"/>
    </row>
    <row r="606" spans="2:20" s="373" customFormat="1" x14ac:dyDescent="0.25">
      <c r="B606" s="372"/>
      <c r="C606" s="372"/>
      <c r="G606" s="374"/>
      <c r="R606" s="375"/>
      <c r="T606" s="375"/>
    </row>
    <row r="607" spans="2:20" s="373" customFormat="1" x14ac:dyDescent="0.25">
      <c r="B607" s="372"/>
      <c r="C607" s="372"/>
      <c r="G607" s="374"/>
      <c r="R607" s="375"/>
      <c r="T607" s="375"/>
    </row>
    <row r="608" spans="2:20" s="373" customFormat="1" x14ac:dyDescent="0.25">
      <c r="B608" s="372"/>
      <c r="C608" s="372"/>
      <c r="G608" s="374"/>
      <c r="R608" s="375"/>
      <c r="T608" s="375"/>
    </row>
    <row r="609" spans="2:20" s="373" customFormat="1" x14ac:dyDescent="0.25">
      <c r="B609" s="372"/>
      <c r="C609" s="372"/>
      <c r="G609" s="374"/>
      <c r="R609" s="375"/>
      <c r="T609" s="375"/>
    </row>
    <row r="610" spans="2:20" s="373" customFormat="1" x14ac:dyDescent="0.25">
      <c r="B610" s="372"/>
      <c r="C610" s="372"/>
      <c r="G610" s="374"/>
      <c r="R610" s="375"/>
      <c r="T610" s="375"/>
    </row>
    <row r="611" spans="2:20" s="373" customFormat="1" x14ac:dyDescent="0.25">
      <c r="B611" s="372"/>
      <c r="C611" s="372"/>
      <c r="G611" s="374"/>
      <c r="R611" s="375"/>
      <c r="T611" s="375"/>
    </row>
    <row r="612" spans="2:20" s="373" customFormat="1" x14ac:dyDescent="0.25">
      <c r="B612" s="372"/>
      <c r="C612" s="372"/>
      <c r="G612" s="374"/>
      <c r="R612" s="375"/>
      <c r="T612" s="375"/>
    </row>
    <row r="613" spans="2:20" s="373" customFormat="1" x14ac:dyDescent="0.25">
      <c r="B613" s="372"/>
      <c r="C613" s="372"/>
      <c r="G613" s="374"/>
      <c r="R613" s="375"/>
      <c r="T613" s="375"/>
    </row>
    <row r="614" spans="2:20" s="373" customFormat="1" x14ac:dyDescent="0.25">
      <c r="B614" s="372"/>
      <c r="C614" s="372"/>
      <c r="G614" s="374"/>
      <c r="R614" s="375"/>
      <c r="T614" s="375"/>
    </row>
    <row r="615" spans="2:20" s="373" customFormat="1" x14ac:dyDescent="0.25">
      <c r="B615" s="372"/>
      <c r="C615" s="372"/>
      <c r="G615" s="374"/>
      <c r="R615" s="375"/>
      <c r="T615" s="375"/>
    </row>
    <row r="616" spans="2:20" s="373" customFormat="1" x14ac:dyDescent="0.25">
      <c r="B616" s="372"/>
      <c r="C616" s="372"/>
      <c r="G616" s="374"/>
      <c r="R616" s="375"/>
      <c r="T616" s="375"/>
    </row>
    <row r="617" spans="2:20" s="373" customFormat="1" x14ac:dyDescent="0.25">
      <c r="B617" s="372"/>
      <c r="C617" s="372"/>
      <c r="G617" s="374"/>
      <c r="R617" s="375"/>
      <c r="T617" s="375"/>
    </row>
    <row r="618" spans="2:20" s="373" customFormat="1" x14ac:dyDescent="0.25">
      <c r="B618" s="372"/>
      <c r="C618" s="372"/>
      <c r="G618" s="374"/>
      <c r="R618" s="375"/>
      <c r="T618" s="375"/>
    </row>
    <row r="619" spans="2:20" s="373" customFormat="1" x14ac:dyDescent="0.25">
      <c r="B619" s="372"/>
      <c r="C619" s="372"/>
      <c r="G619" s="374"/>
      <c r="R619" s="375"/>
      <c r="T619" s="375"/>
    </row>
    <row r="620" spans="2:20" s="373" customFormat="1" x14ac:dyDescent="0.25">
      <c r="B620" s="372"/>
      <c r="C620" s="372"/>
      <c r="G620" s="374"/>
      <c r="R620" s="375"/>
      <c r="T620" s="375"/>
    </row>
  </sheetData>
  <sheetProtection autoFilter="0" pivotTables="0"/>
  <autoFilter ref="A5:AR183" xr:uid="{00000000-0009-0000-0000-00000A000000}"/>
  <dataConsolidate/>
  <mergeCells count="9">
    <mergeCell ref="X3:AQ3"/>
    <mergeCell ref="X4:Y4"/>
    <mergeCell ref="Z4:AE4"/>
    <mergeCell ref="R4:W4"/>
    <mergeCell ref="B1:W1"/>
    <mergeCell ref="B2:W2"/>
    <mergeCell ref="B3:W3"/>
    <mergeCell ref="H4:J4"/>
    <mergeCell ref="K4:Q4"/>
  </mergeCells>
  <conditionalFormatting sqref="J6:J63">
    <cfRule type="containsText" dxfId="976" priority="459" operator="containsText" text="El   a través de ">
      <formula>NOT(ISERROR(SEARCH("El   a través de ",J6)))</formula>
    </cfRule>
  </conditionalFormatting>
  <conditionalFormatting sqref="K6:K63 M6:M63 O6:Q63">
    <cfRule type="cellIs" dxfId="975" priority="458" operator="equal">
      <formula>0</formula>
    </cfRule>
  </conditionalFormatting>
  <conditionalFormatting sqref="O128:Q129">
    <cfRule type="containsBlanks" dxfId="974" priority="457">
      <formula>LEN(TRIM(O128))=0</formula>
    </cfRule>
  </conditionalFormatting>
  <conditionalFormatting sqref="S6:S179">
    <cfRule type="cellIs" dxfId="973" priority="1" operator="equal">
      <formula>"Muy Alta"</formula>
    </cfRule>
    <cfRule type="cellIs" dxfId="972" priority="2" operator="equal">
      <formula>"Alta"</formula>
    </cfRule>
    <cfRule type="cellIs" dxfId="971" priority="3" operator="equal">
      <formula>"Media"</formula>
    </cfRule>
    <cfRule type="cellIs" dxfId="970" priority="4" operator="equal">
      <formula>"Baja"</formula>
    </cfRule>
    <cfRule type="cellIs" dxfId="969" priority="5" operator="equal">
      <formula>"Muy baja"</formula>
    </cfRule>
  </conditionalFormatting>
  <conditionalFormatting sqref="U6:U179">
    <cfRule type="cellIs" dxfId="968" priority="10" operator="equal">
      <formula>"Catastrófico"</formula>
    </cfRule>
    <cfRule type="cellIs" dxfId="967" priority="11" operator="equal">
      <formula>"Mayor"</formula>
    </cfRule>
    <cfRule type="cellIs" dxfId="966" priority="13" operator="equal">
      <formula>"Menor"</formula>
    </cfRule>
    <cfRule type="cellIs" dxfId="965" priority="14" operator="equal">
      <formula>"Leve"</formula>
    </cfRule>
  </conditionalFormatting>
  <conditionalFormatting sqref="U6:V179">
    <cfRule type="cellIs" dxfId="964" priority="8" operator="equal">
      <formula>"Moderado"</formula>
    </cfRule>
  </conditionalFormatting>
  <conditionalFormatting sqref="V6:V179">
    <cfRule type="cellIs" dxfId="963" priority="6" operator="equal">
      <formula>"Extremo"</formula>
    </cfRule>
    <cfRule type="cellIs" dxfId="962" priority="7" operator="equal">
      <formula>"Alto"</formula>
    </cfRule>
    <cfRule type="cellIs" dxfId="961" priority="9" operator="equal">
      <formula>"Bajo"</formula>
    </cfRule>
  </conditionalFormatting>
  <pageMargins left="0.7" right="0.7" top="0.75" bottom="0.75" header="0.3" footer="0.3"/>
  <pageSetup paperSize="14" orientation="portrait" r:id="rId1"/>
  <drawing r:id="rId2"/>
  <extLst>
    <ext xmlns:x14="http://schemas.microsoft.com/office/spreadsheetml/2009/9/main" uri="{CCE6A557-97BC-4b89-ADB6-D9C93CAAB3DF}">
      <x14:dataValidations xmlns:xm="http://schemas.microsoft.com/office/excel/2006/main" count="15">
        <x14:dataValidation type="list" allowBlank="1" showInputMessage="1" showErrorMessage="1" xr:uid="{00000000-0002-0000-0A00-000000000000}">
          <x14:formula1>
            <xm:f>'0 - Criterios'!$F$39:$F$40</xm:f>
          </x14:formula1>
          <xm:sqref>O6:O179</xm:sqref>
        </x14:dataValidation>
        <x14:dataValidation type="list" allowBlank="1" showInputMessage="1" showErrorMessage="1" xr:uid="{00000000-0002-0000-0A00-000001000000}">
          <x14:formula1>
            <xm:f>'0 - Criterios'!$G$39:$G$40</xm:f>
          </x14:formula1>
          <xm:sqref>P6:P179</xm:sqref>
        </x14:dataValidation>
        <x14:dataValidation type="list" allowBlank="1" showInputMessage="1" showErrorMessage="1" xr:uid="{00000000-0002-0000-0A00-000002000000}">
          <x14:formula1>
            <xm:f>'0 - Criterios'!$H$39:$H$40</xm:f>
          </x14:formula1>
          <xm:sqref>Q6:Q179</xm:sqref>
        </x14:dataValidation>
        <x14:dataValidation type="list" allowBlank="1" showInputMessage="1" showErrorMessage="1" xr:uid="{00000000-0002-0000-0A00-000003000000}">
          <x14:formula1>
            <xm:f>'0 - Criterios'!$H$32:$H$33</xm:f>
          </x14:formula1>
          <xm:sqref>M6:M179</xm:sqref>
        </x14:dataValidation>
        <x14:dataValidation type="list" allowBlank="1" showInputMessage="1" showErrorMessage="1" xr:uid="{00000000-0002-0000-0A00-000004000000}">
          <x14:formula1>
            <xm:f>'0 - Criterios'!$F$32:$F$34</xm:f>
          </x14:formula1>
          <xm:sqref>K6:K179</xm:sqref>
        </x14:dataValidation>
        <x14:dataValidation type="list" allowBlank="1" showInputMessage="1" showErrorMessage="1" xr:uid="{00000000-0002-0000-0A00-000005000000}">
          <x14:formula1>
            <xm:f>Listas!$C$2:$C$4</xm:f>
          </x14:formula1>
          <xm:sqref>AQ6:AQ179</xm:sqref>
        </x14:dataValidation>
        <x14:dataValidation type="list" allowBlank="1" showInputMessage="1" showErrorMessage="1" xr:uid="{00000000-0002-0000-0A00-000006000000}">
          <x14:formula1>
            <xm:f>Listas!$B$2:$B$3</xm:f>
          </x14:formula1>
          <xm:sqref>AL120:AL126 AL128:AL131 AL137:AL178 AL133:AL135</xm:sqref>
        </x14:dataValidation>
        <x14:dataValidation type="list" allowBlank="1" showInputMessage="1" showErrorMessage="1" xr:uid="{00000000-0002-0000-0A00-000007000000}">
          <x14:formula1>
            <xm:f>Listas!$A$2:$A$3</xm:f>
          </x14:formula1>
          <xm:sqref>AM156:AN157 AM177:AN177 AM123:AN123 AM125:AN125 AM127:AN128 AM130:AN130 AM173:AN175 AM133:AN134 AM140:AN140 AM142:AN142 AM144:AN144 AM137:AN138 AM146:AN146 AM148:AN148 AM152:AN152 AN150 AM154:AN154 AM159:AN160 AM162:AN163 AM165:AN165 AM167:AN167 AM169:AN169 AM171:AN171 AM120:AN121</xm:sqref>
        </x14:dataValidation>
        <x14:dataValidation type="list" allowBlank="1" showInputMessage="1" showErrorMessage="1" xr:uid="{00000000-0002-0000-0A00-000008000000}">
          <x14:formula1>
            <xm:f>Listas!$A$2:$A$5</xm:f>
          </x14:formula1>
          <xm:sqref>AP179 AM122:AN122 AM124:AN124 AM126:AN126 AM129:AN129 AM131:AN131 AM135:AN135 AM139:AN139 AM141:AN141 AM143:AN143 AM145:AN145 AM147:AN147 AM149:AN149 AM151:AN151 AM153:AN153 AM155:AN155 AM158:AN158 AM161:AN161 AM164:AN164 AM166:AN166 AM168:AN168 AM170:AN170 AM172:AN172 AM176:AN176 AM178:AN179 AL132:AN132 AL136:AN136 AM150 AL179 AI63:AJ63 X120:AJ179 AJ38:AJ46 AJ49:AJ51 AJ29:AJ36 AJ53 AJ55 AJ58:AJ62</xm:sqref>
        </x14:dataValidation>
        <x14:dataValidation type="list" allowBlank="1" showInputMessage="1" showErrorMessage="1" xr:uid="{00000000-0002-0000-0A00-000009000000}">
          <x14:formula1>
            <xm:f>Listas!$B$2:$B$5</xm:f>
          </x14:formula1>
          <xm:sqref>AL127 AP127 AP136</xm:sqref>
        </x14:dataValidation>
        <x14:dataValidation type="list" allowBlank="1" showInputMessage="1" showErrorMessage="1" xr:uid="{00000000-0002-0000-0A00-00000A000000}">
          <x14:formula1>
            <xm:f>'C:\Users\diana.bernalz\Downloads\[Papel de Trabajo Mapa-de-Riesgos-de-Gestion-ANT CARLOS.xlsx]Listas'!#REF!</xm:f>
          </x14:formula1>
          <xm:sqref>X63:AH63 X6:AI62 AM6:AN63 AJ47:AJ48 AJ56:AJ57 AJ37 AJ52 AJ54 AL44:AL63 AL7 AL9:AL10 AL12:AL18 AL21:AL42 AJ6:AJ28</xm:sqref>
        </x14:dataValidation>
        <x14:dataValidation type="list" allowBlank="1" showInputMessage="1" showErrorMessage="1" xr:uid="{00000000-0002-0000-0A00-00000B000000}">
          <x14:formula1>
            <xm:f>'C:\Users\diana.bernalz\Downloads\[Papel de Trabajo Mapa-de-Riesgos-de-Gestion-ANT Juan Baquero.xlsx]Listas'!#REF!</xm:f>
          </x14:formula1>
          <xm:sqref>X64:AJ119 AL64:AN119</xm:sqref>
        </x14:dataValidation>
        <x14:dataValidation type="list" allowBlank="1" showInputMessage="1" showErrorMessage="1" xr:uid="{00000000-0002-0000-0A00-00000C000000}">
          <x14:formula1>
            <xm:f>Listas!$B$2:$B$6</xm:f>
          </x14:formula1>
          <xm:sqref>AL6 AL8 AL11 AL19:AL20 AL43</xm:sqref>
        </x14:dataValidation>
        <x14:dataValidation type="list" allowBlank="1" showInputMessage="1" showErrorMessage="1" xr:uid="{00000000-0002-0000-0A00-00000D000000}">
          <x14:formula1>
            <xm:f>Listas!$B$2:$B$7</xm:f>
          </x14:formula1>
          <xm:sqref>AP137:AP178 AP128:AP135 AP6:AP79 AP81:AP126</xm:sqref>
        </x14:dataValidation>
        <x14:dataValidation type="list" allowBlank="1" showInputMessage="1" showErrorMessage="1" xr:uid="{00000000-0002-0000-0A00-00000E000000}">
          <x14:formula1>
            <xm:f>'C:\Users\diana.bernalz\Downloads\[Matriz Preliminar- MRG Consolidado V2 Ajuste Observaciones Juan.xlsx]Listas'!#REF!</xm:f>
          </x14:formula1>
          <xm:sqref>AP80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C3:C11"/>
  <sheetViews>
    <sheetView workbookViewId="0">
      <selection activeCell="E9" sqref="E9"/>
    </sheetView>
  </sheetViews>
  <sheetFormatPr baseColWidth="10" defaultRowHeight="15" x14ac:dyDescent="0.25"/>
  <cols>
    <col min="3" max="3" width="24" customWidth="1"/>
  </cols>
  <sheetData>
    <row r="3" spans="3:3" x14ac:dyDescent="0.25">
      <c r="C3" t="s">
        <v>2332</v>
      </c>
    </row>
    <row r="4" spans="3:3" x14ac:dyDescent="0.25">
      <c r="C4" t="s">
        <v>2333</v>
      </c>
    </row>
    <row r="5" spans="3:3" x14ac:dyDescent="0.25">
      <c r="C5" t="s">
        <v>2334</v>
      </c>
    </row>
    <row r="6" spans="3:3" x14ac:dyDescent="0.25">
      <c r="C6" t="s">
        <v>2335</v>
      </c>
    </row>
    <row r="7" spans="3:3" x14ac:dyDescent="0.25">
      <c r="C7" t="s">
        <v>2336</v>
      </c>
    </row>
    <row r="8" spans="3:3" x14ac:dyDescent="0.25">
      <c r="C8" t="s">
        <v>2337</v>
      </c>
    </row>
    <row r="9" spans="3:3" x14ac:dyDescent="0.25">
      <c r="C9" t="s">
        <v>2338</v>
      </c>
    </row>
    <row r="10" spans="3:3" x14ac:dyDescent="0.25">
      <c r="C10" t="s">
        <v>2339</v>
      </c>
    </row>
    <row r="11" spans="3:3" x14ac:dyDescent="0.25">
      <c r="C11" t="s">
        <v>2340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filterMode="1"/>
  <dimension ref="A2:AM188"/>
  <sheetViews>
    <sheetView topLeftCell="B1" zoomScale="60" zoomScaleNormal="60" workbookViewId="0">
      <pane ySplit="7" topLeftCell="A80" activePane="bottomLeft" state="frozen"/>
      <selection pane="bottomLeft" activeCell="E80" sqref="E80"/>
    </sheetView>
  </sheetViews>
  <sheetFormatPr baseColWidth="10" defaultColWidth="11.42578125" defaultRowHeight="15.75" x14ac:dyDescent="0.25"/>
  <cols>
    <col min="1" max="1" width="4.5703125" style="199" customWidth="1"/>
    <col min="2" max="2" width="30.5703125" style="56" customWidth="1"/>
    <col min="3" max="3" width="30.5703125" style="10" customWidth="1"/>
    <col min="4" max="4" width="60.5703125" style="10" customWidth="1"/>
    <col min="5" max="5" width="120.5703125" style="10" customWidth="1"/>
    <col min="6" max="6" width="30.5703125" style="10" customWidth="1"/>
    <col min="7" max="9" width="60.5703125" style="10" customWidth="1"/>
    <col min="10" max="10" width="30.5703125" style="10" customWidth="1"/>
    <col min="11" max="11" width="5.28515625" style="10" customWidth="1"/>
    <col min="12" max="13" width="5.85546875" style="10" customWidth="1"/>
    <col min="14" max="14" width="5.140625" style="10" customWidth="1"/>
    <col min="15" max="15" width="5" style="10" customWidth="1"/>
    <col min="16" max="16" width="5.7109375" style="10" customWidth="1"/>
    <col min="17" max="17" width="6" style="10" customWidth="1"/>
    <col min="18" max="18" width="5.28515625" style="10" customWidth="1"/>
    <col min="19" max="19" width="5.7109375" style="10" customWidth="1"/>
    <col min="20" max="20" width="5.28515625" style="10" customWidth="1"/>
    <col min="21" max="22" width="5.7109375" style="10" customWidth="1"/>
    <col min="23" max="23" width="5.28515625" style="10" customWidth="1"/>
    <col min="24" max="25" width="5.85546875" style="10" customWidth="1"/>
    <col min="26" max="26" width="5.140625" style="10" customWidth="1"/>
    <col min="27" max="27" width="5" style="10" customWidth="1"/>
    <col min="28" max="28" width="5.7109375" style="10" customWidth="1"/>
    <col min="29" max="29" width="6" style="10" customWidth="1"/>
    <col min="30" max="30" width="5.28515625" style="10" customWidth="1"/>
    <col min="31" max="31" width="5.7109375" style="10" customWidth="1"/>
    <col min="32" max="32" width="5.28515625" style="10" customWidth="1"/>
    <col min="33" max="34" width="5.7109375" style="10" customWidth="1"/>
    <col min="35" max="37" width="30.5703125" style="10" customWidth="1"/>
    <col min="38" max="38" width="120.5703125" style="262" customWidth="1"/>
    <col min="39" max="39" width="120.5703125" style="266" customWidth="1"/>
    <col min="40" max="16384" width="11.42578125" style="199"/>
  </cols>
  <sheetData>
    <row r="2" spans="1:39" ht="30" customHeight="1" x14ac:dyDescent="0.25">
      <c r="B2" s="551"/>
      <c r="C2" s="551"/>
      <c r="D2" s="7" t="s">
        <v>30</v>
      </c>
      <c r="E2" s="473" t="s">
        <v>75</v>
      </c>
      <c r="F2" s="555"/>
      <c r="G2" s="555"/>
      <c r="H2" s="555"/>
      <c r="I2" s="555"/>
      <c r="J2" s="555"/>
      <c r="K2" s="555"/>
      <c r="L2" s="555"/>
      <c r="M2" s="555"/>
      <c r="N2" s="555"/>
      <c r="O2" s="555"/>
      <c r="P2" s="555"/>
      <c r="Q2" s="555"/>
      <c r="R2" s="555"/>
      <c r="S2" s="555"/>
      <c r="T2" s="555"/>
      <c r="U2" s="555"/>
      <c r="V2" s="555"/>
      <c r="W2" s="555"/>
      <c r="X2" s="555"/>
      <c r="Y2" s="555"/>
      <c r="Z2" s="555"/>
      <c r="AA2" s="555"/>
      <c r="AB2" s="555"/>
      <c r="AC2" s="555"/>
      <c r="AD2" s="555"/>
      <c r="AE2" s="555"/>
      <c r="AF2" s="555"/>
      <c r="AG2" s="555"/>
      <c r="AH2" s="555"/>
      <c r="AI2" s="555"/>
      <c r="AJ2" s="555"/>
      <c r="AK2" s="474"/>
      <c r="AL2" s="22" t="s">
        <v>31</v>
      </c>
      <c r="AM2" s="57" t="s">
        <v>78</v>
      </c>
    </row>
    <row r="3" spans="1:39" ht="30" customHeight="1" x14ac:dyDescent="0.25">
      <c r="B3" s="551"/>
      <c r="C3" s="551"/>
      <c r="D3" s="7" t="s">
        <v>32</v>
      </c>
      <c r="E3" s="556" t="s">
        <v>76</v>
      </c>
      <c r="F3" s="557"/>
      <c r="G3" s="557"/>
      <c r="H3" s="557"/>
      <c r="I3" s="557"/>
      <c r="J3" s="557"/>
      <c r="K3" s="557"/>
      <c r="L3" s="557"/>
      <c r="M3" s="557"/>
      <c r="N3" s="557"/>
      <c r="O3" s="557"/>
      <c r="P3" s="557"/>
      <c r="Q3" s="557"/>
      <c r="R3" s="557"/>
      <c r="S3" s="557"/>
      <c r="T3" s="557"/>
      <c r="U3" s="557"/>
      <c r="V3" s="557"/>
      <c r="W3" s="557"/>
      <c r="X3" s="557"/>
      <c r="Y3" s="557"/>
      <c r="Z3" s="557"/>
      <c r="AA3" s="557"/>
      <c r="AB3" s="557"/>
      <c r="AC3" s="557"/>
      <c r="AD3" s="557"/>
      <c r="AE3" s="557"/>
      <c r="AF3" s="557"/>
      <c r="AG3" s="557"/>
      <c r="AH3" s="557"/>
      <c r="AI3" s="557"/>
      <c r="AJ3" s="557"/>
      <c r="AK3" s="558"/>
      <c r="AL3" s="22" t="s">
        <v>73</v>
      </c>
      <c r="AM3" s="125">
        <v>4</v>
      </c>
    </row>
    <row r="4" spans="1:39" ht="30" customHeight="1" x14ac:dyDescent="0.25">
      <c r="B4" s="551"/>
      <c r="C4" s="551"/>
      <c r="D4" s="7" t="s">
        <v>34</v>
      </c>
      <c r="E4" s="556" t="s">
        <v>77</v>
      </c>
      <c r="F4" s="557"/>
      <c r="G4" s="557"/>
      <c r="H4" s="557"/>
      <c r="I4" s="557"/>
      <c r="J4" s="557"/>
      <c r="K4" s="557"/>
      <c r="L4" s="557"/>
      <c r="M4" s="557"/>
      <c r="N4" s="557"/>
      <c r="O4" s="557"/>
      <c r="P4" s="557"/>
      <c r="Q4" s="557"/>
      <c r="R4" s="557"/>
      <c r="S4" s="557"/>
      <c r="T4" s="557"/>
      <c r="U4" s="557"/>
      <c r="V4" s="557"/>
      <c r="W4" s="557"/>
      <c r="X4" s="557"/>
      <c r="Y4" s="557"/>
      <c r="Z4" s="557"/>
      <c r="AA4" s="557"/>
      <c r="AB4" s="557"/>
      <c r="AC4" s="557"/>
      <c r="AD4" s="557"/>
      <c r="AE4" s="557"/>
      <c r="AF4" s="557"/>
      <c r="AG4" s="557"/>
      <c r="AH4" s="557"/>
      <c r="AI4" s="557"/>
      <c r="AJ4" s="557"/>
      <c r="AK4" s="558"/>
      <c r="AL4" s="22" t="s">
        <v>74</v>
      </c>
      <c r="AM4" s="65">
        <v>44636</v>
      </c>
    </row>
    <row r="5" spans="1:39" x14ac:dyDescent="0.25">
      <c r="B5" s="552" t="s">
        <v>665</v>
      </c>
      <c r="C5" s="409"/>
      <c r="D5" s="409"/>
      <c r="E5" s="409"/>
      <c r="F5" s="409"/>
      <c r="G5" s="409"/>
      <c r="H5" s="409"/>
      <c r="I5" s="409"/>
      <c r="J5" s="409"/>
      <c r="K5" s="409"/>
      <c r="L5" s="409"/>
      <c r="M5" s="409"/>
      <c r="N5" s="409"/>
      <c r="O5" s="409"/>
      <c r="P5" s="409"/>
      <c r="Q5" s="409"/>
      <c r="R5" s="409"/>
      <c r="S5" s="409"/>
      <c r="T5" s="409"/>
      <c r="U5" s="409"/>
      <c r="V5" s="409"/>
      <c r="W5" s="553"/>
      <c r="X5" s="553"/>
      <c r="Y5" s="553"/>
      <c r="Z5" s="553"/>
      <c r="AA5" s="553"/>
      <c r="AB5" s="553"/>
      <c r="AC5" s="553"/>
      <c r="AD5" s="553"/>
      <c r="AE5" s="553"/>
      <c r="AF5" s="553"/>
      <c r="AG5" s="553"/>
      <c r="AH5" s="553"/>
      <c r="AI5" s="553"/>
      <c r="AJ5" s="553"/>
      <c r="AK5" s="553"/>
      <c r="AL5" s="553"/>
      <c r="AM5" s="554"/>
    </row>
    <row r="6" spans="1:39" x14ac:dyDescent="0.25">
      <c r="B6" s="550" t="s">
        <v>98</v>
      </c>
      <c r="C6" s="559"/>
      <c r="D6" s="559"/>
      <c r="E6" s="560"/>
      <c r="F6" s="490" t="s">
        <v>102</v>
      </c>
      <c r="G6" s="490"/>
      <c r="H6" s="490"/>
      <c r="I6" s="490"/>
      <c r="J6" s="490"/>
      <c r="K6" s="490"/>
      <c r="L6" s="490"/>
      <c r="M6" s="490"/>
      <c r="N6" s="490"/>
      <c r="O6" s="490"/>
      <c r="P6" s="490"/>
      <c r="Q6" s="490"/>
      <c r="R6" s="490"/>
      <c r="S6" s="490"/>
      <c r="T6" s="490"/>
      <c r="U6" s="490"/>
      <c r="V6" s="550"/>
      <c r="W6" s="513" t="s">
        <v>180</v>
      </c>
      <c r="X6" s="514"/>
      <c r="Y6" s="514"/>
      <c r="Z6" s="514"/>
      <c r="AA6" s="514"/>
      <c r="AB6" s="514"/>
      <c r="AC6" s="514"/>
      <c r="AD6" s="514"/>
      <c r="AE6" s="514"/>
      <c r="AF6" s="514"/>
      <c r="AG6" s="514"/>
      <c r="AH6" s="514"/>
      <c r="AI6" s="514"/>
      <c r="AJ6" s="259"/>
      <c r="AK6" s="514" t="s">
        <v>434</v>
      </c>
      <c r="AL6" s="514"/>
      <c r="AM6" s="515"/>
    </row>
    <row r="7" spans="1:39" ht="89.25" customHeight="1" x14ac:dyDescent="0.25">
      <c r="B7" s="58" t="s">
        <v>34</v>
      </c>
      <c r="C7" s="58" t="s">
        <v>450</v>
      </c>
      <c r="D7" s="58" t="s">
        <v>596</v>
      </c>
      <c r="E7" s="58" t="s">
        <v>765</v>
      </c>
      <c r="F7" s="58" t="s">
        <v>470</v>
      </c>
      <c r="G7" s="58" t="s">
        <v>451</v>
      </c>
      <c r="H7" s="58" t="s">
        <v>452</v>
      </c>
      <c r="I7" s="58" t="s">
        <v>453</v>
      </c>
      <c r="J7" s="58" t="s">
        <v>454</v>
      </c>
      <c r="K7" s="60" t="s">
        <v>458</v>
      </c>
      <c r="L7" s="60" t="s">
        <v>459</v>
      </c>
      <c r="M7" s="60" t="s">
        <v>460</v>
      </c>
      <c r="N7" s="60" t="s">
        <v>461</v>
      </c>
      <c r="O7" s="60" t="s">
        <v>462</v>
      </c>
      <c r="P7" s="60" t="s">
        <v>463</v>
      </c>
      <c r="Q7" s="60" t="s">
        <v>464</v>
      </c>
      <c r="R7" s="60" t="s">
        <v>465</v>
      </c>
      <c r="S7" s="60" t="s">
        <v>466</v>
      </c>
      <c r="T7" s="60" t="s">
        <v>467</v>
      </c>
      <c r="U7" s="60" t="s">
        <v>468</v>
      </c>
      <c r="V7" s="60" t="s">
        <v>469</v>
      </c>
      <c r="W7" s="82" t="s">
        <v>458</v>
      </c>
      <c r="X7" s="82" t="s">
        <v>459</v>
      </c>
      <c r="Y7" s="82" t="s">
        <v>460</v>
      </c>
      <c r="Z7" s="82" t="s">
        <v>461</v>
      </c>
      <c r="AA7" s="82" t="s">
        <v>462</v>
      </c>
      <c r="AB7" s="82" t="s">
        <v>463</v>
      </c>
      <c r="AC7" s="82" t="s">
        <v>464</v>
      </c>
      <c r="AD7" s="82" t="s">
        <v>465</v>
      </c>
      <c r="AE7" s="82" t="s">
        <v>466</v>
      </c>
      <c r="AF7" s="82" t="s">
        <v>467</v>
      </c>
      <c r="AG7" s="82" t="s">
        <v>468</v>
      </c>
      <c r="AH7" s="82" t="s">
        <v>469</v>
      </c>
      <c r="AI7" s="83" t="s">
        <v>455</v>
      </c>
      <c r="AJ7" s="83" t="s">
        <v>597</v>
      </c>
      <c r="AK7" s="84" t="s">
        <v>435</v>
      </c>
      <c r="AL7" s="83" t="s">
        <v>456</v>
      </c>
      <c r="AM7" s="83" t="s">
        <v>457</v>
      </c>
    </row>
    <row r="8" spans="1:39" s="29" customFormat="1" ht="60" hidden="1" x14ac:dyDescent="0.25">
      <c r="A8" s="199"/>
      <c r="B8" s="225" t="str">
        <f>+'Preliminar PT. Control'!B6</f>
        <v>DIRECCIONAMIENTO ESTRATÉGICO</v>
      </c>
      <c r="C8" s="8" t="str">
        <f>+'Preliminar PT. Control'!D6</f>
        <v>R 1</v>
      </c>
      <c r="D8" s="225" t="str">
        <f>+'Preliminar PT. Control'!E6</f>
        <v>Aprobar planes no pertinentes a la entidad</v>
      </c>
      <c r="E8" s="225" t="str">
        <f>+'Preliminar PT. Control'!G6</f>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v>
      </c>
      <c r="F8" s="188" t="s">
        <v>1531</v>
      </c>
      <c r="G8" s="221" t="s">
        <v>806</v>
      </c>
      <c r="H8" s="221" t="s">
        <v>778</v>
      </c>
      <c r="I8" s="221" t="s">
        <v>807</v>
      </c>
      <c r="J8" s="222">
        <f t="shared" ref="J8:J46" si="0">SUM(K8:V8)</f>
        <v>3</v>
      </c>
      <c r="K8" s="222"/>
      <c r="L8" s="222"/>
      <c r="M8" s="222"/>
      <c r="N8" s="222"/>
      <c r="O8" s="222"/>
      <c r="P8" s="222"/>
      <c r="Q8" s="222"/>
      <c r="R8" s="222"/>
      <c r="S8" s="222"/>
      <c r="T8" s="222">
        <v>1</v>
      </c>
      <c r="U8" s="222">
        <v>1</v>
      </c>
      <c r="V8" s="222">
        <v>1</v>
      </c>
      <c r="W8" s="41"/>
      <c r="X8" s="41"/>
      <c r="Y8" s="41"/>
      <c r="Z8" s="41"/>
      <c r="AA8" s="41"/>
      <c r="AB8" s="41"/>
      <c r="AC8" s="41"/>
      <c r="AD8" s="41"/>
      <c r="AE8" s="41"/>
      <c r="AF8" s="41"/>
      <c r="AG8" s="41"/>
      <c r="AH8" s="41">
        <v>4</v>
      </c>
      <c r="AI8" s="41">
        <f>+SUM(W8:AH8)</f>
        <v>4</v>
      </c>
      <c r="AJ8" s="20">
        <v>1</v>
      </c>
      <c r="AK8" s="41" t="s">
        <v>437</v>
      </c>
      <c r="AL8" s="265" t="s">
        <v>2074</v>
      </c>
      <c r="AM8" s="256"/>
    </row>
    <row r="9" spans="1:39" s="29" customFormat="1" ht="45" hidden="1" x14ac:dyDescent="0.25">
      <c r="A9" s="199"/>
      <c r="B9" s="225" t="str">
        <f>+'Preliminar PT. Control'!B7</f>
        <v>DIRECCIONAMIENTO ESTRATÉGICO</v>
      </c>
      <c r="C9" s="8" t="str">
        <f>+'Preliminar PT. Control'!D7</f>
        <v>R 1</v>
      </c>
      <c r="D9" s="225" t="str">
        <f>+'Preliminar PT. Control'!E7</f>
        <v>Aprobar planes no pertinentes a la entidad</v>
      </c>
      <c r="E9" s="225" t="str">
        <f>+'Preliminar PT. Control'!G7</f>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v>
      </c>
      <c r="F9" s="188" t="s">
        <v>1532</v>
      </c>
      <c r="G9" s="221"/>
      <c r="H9" s="221" t="s">
        <v>808</v>
      </c>
      <c r="I9" s="221"/>
      <c r="J9" s="222">
        <f t="shared" si="0"/>
        <v>0</v>
      </c>
      <c r="K9" s="222"/>
      <c r="L9" s="222"/>
      <c r="M9" s="222"/>
      <c r="N9" s="222"/>
      <c r="O9" s="222"/>
      <c r="P9" s="222"/>
      <c r="Q9" s="222"/>
      <c r="R9" s="222"/>
      <c r="S9" s="222"/>
      <c r="T9" s="222"/>
      <c r="U9" s="222"/>
      <c r="V9" s="222"/>
      <c r="W9" s="172"/>
      <c r="X9" s="172"/>
      <c r="Y9" s="172"/>
      <c r="Z9" s="172"/>
      <c r="AA9" s="172"/>
      <c r="AB9" s="172"/>
      <c r="AC9" s="172"/>
      <c r="AD9" s="172"/>
      <c r="AE9" s="172"/>
      <c r="AF9" s="172"/>
      <c r="AG9" s="172"/>
      <c r="AH9" s="172"/>
      <c r="AI9" s="41"/>
      <c r="AJ9" s="20"/>
      <c r="AK9" s="172"/>
      <c r="AL9" s="256"/>
      <c r="AM9" s="181"/>
    </row>
    <row r="10" spans="1:39" s="29" customFormat="1" ht="90" hidden="1" x14ac:dyDescent="0.25">
      <c r="A10" s="199"/>
      <c r="B10" s="225" t="str">
        <f>+'Preliminar PT. Control'!B8</f>
        <v>DIRECCIONAMIENTO ESTRATÉGICO</v>
      </c>
      <c r="C10" s="8" t="str">
        <f>+'Preliminar PT. Control'!D8</f>
        <v>R 2</v>
      </c>
      <c r="D10" s="225" t="str">
        <f>+'Preliminar PT. Control'!E8</f>
        <v>Inscribir proyectos de inversión no adecuados a las necesidades de la entidad</v>
      </c>
      <c r="E10" s="225" t="str">
        <f>+'Preliminar PT. Control'!G8</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F10" s="188" t="s">
        <v>1533</v>
      </c>
      <c r="G10" s="221" t="s">
        <v>809</v>
      </c>
      <c r="H10" s="221" t="s">
        <v>778</v>
      </c>
      <c r="I10" s="221" t="s">
        <v>810</v>
      </c>
      <c r="J10" s="222">
        <f t="shared" si="0"/>
        <v>28</v>
      </c>
      <c r="K10" s="222"/>
      <c r="L10" s="222">
        <v>2</v>
      </c>
      <c r="M10" s="222">
        <v>3</v>
      </c>
      <c r="N10" s="222">
        <v>3</v>
      </c>
      <c r="O10" s="222">
        <v>3</v>
      </c>
      <c r="P10" s="222">
        <v>3</v>
      </c>
      <c r="Q10" s="222">
        <v>3</v>
      </c>
      <c r="R10" s="222">
        <v>2</v>
      </c>
      <c r="S10" s="222">
        <v>2</v>
      </c>
      <c r="T10" s="222">
        <v>2</v>
      </c>
      <c r="U10" s="222">
        <v>3</v>
      </c>
      <c r="V10" s="222">
        <v>2</v>
      </c>
      <c r="W10" s="41"/>
      <c r="X10" s="41"/>
      <c r="Y10" s="41"/>
      <c r="Z10" s="41"/>
      <c r="AA10" s="41">
        <v>7</v>
      </c>
      <c r="AB10" s="41"/>
      <c r="AC10" s="41"/>
      <c r="AD10" s="41">
        <v>2</v>
      </c>
      <c r="AE10" s="41"/>
      <c r="AF10" s="41"/>
      <c r="AG10" s="41"/>
      <c r="AH10" s="41">
        <v>5</v>
      </c>
      <c r="AI10" s="41">
        <f t="shared" ref="AI10:AI72" si="1">+SUM(W10:AH10)</f>
        <v>14</v>
      </c>
      <c r="AJ10" s="20">
        <f>+SUM(W10:AH10)/+SUM(K10:V10)</f>
        <v>0.5</v>
      </c>
      <c r="AK10" s="41" t="s">
        <v>436</v>
      </c>
      <c r="AL10" s="265" t="s">
        <v>2072</v>
      </c>
      <c r="AM10" s="256"/>
    </row>
    <row r="11" spans="1:39" s="29" customFormat="1" ht="105" hidden="1" x14ac:dyDescent="0.25">
      <c r="A11" s="199"/>
      <c r="B11" s="225" t="str">
        <f>+'Preliminar PT. Control'!B9</f>
        <v>DIRECCIONAMIENTO ESTRATÉGICO</v>
      </c>
      <c r="C11" s="8" t="str">
        <f>+'Preliminar PT. Control'!D9</f>
        <v>R 2</v>
      </c>
      <c r="D11" s="225" t="str">
        <f>+'Preliminar PT. Control'!E9</f>
        <v>Inscribir proyectos de inversión no adecuados a las necesidades de la entidad</v>
      </c>
      <c r="E11" s="225" t="str">
        <f>+'Preliminar PT. Control'!G9</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F11" s="188" t="s">
        <v>1534</v>
      </c>
      <c r="G11" s="221" t="s">
        <v>811</v>
      </c>
      <c r="H11" s="221" t="s">
        <v>778</v>
      </c>
      <c r="I11" s="221" t="s">
        <v>812</v>
      </c>
      <c r="J11" s="222">
        <f t="shared" si="0"/>
        <v>2</v>
      </c>
      <c r="K11" s="222"/>
      <c r="L11" s="222"/>
      <c r="M11" s="222"/>
      <c r="N11" s="222"/>
      <c r="O11" s="222"/>
      <c r="P11" s="222">
        <v>1</v>
      </c>
      <c r="Q11" s="222"/>
      <c r="R11" s="222"/>
      <c r="S11" s="222"/>
      <c r="T11" s="222"/>
      <c r="U11" s="222">
        <v>1</v>
      </c>
      <c r="V11" s="222"/>
      <c r="W11" s="41"/>
      <c r="X11" s="41"/>
      <c r="Y11" s="41"/>
      <c r="Z11" s="41"/>
      <c r="AA11" s="41"/>
      <c r="AB11" s="41"/>
      <c r="AC11" s="41"/>
      <c r="AD11" s="41">
        <v>1</v>
      </c>
      <c r="AE11" s="41">
        <v>1</v>
      </c>
      <c r="AF11" s="41"/>
      <c r="AG11" s="41"/>
      <c r="AH11" s="41"/>
      <c r="AI11" s="41">
        <f t="shared" si="1"/>
        <v>2</v>
      </c>
      <c r="AJ11" s="20">
        <v>1</v>
      </c>
      <c r="AK11" s="41" t="s">
        <v>437</v>
      </c>
      <c r="AL11" s="256" t="s">
        <v>1967</v>
      </c>
      <c r="AM11" s="256"/>
    </row>
    <row r="12" spans="1:39" s="29" customFormat="1" ht="90" hidden="1" x14ac:dyDescent="0.25">
      <c r="A12" s="199"/>
      <c r="B12" s="225" t="str">
        <f>+'Preliminar PT. Control'!B10</f>
        <v>DIRECCIONAMIENTO ESTRATÉGICO</v>
      </c>
      <c r="C12" s="8" t="str">
        <f>+'Preliminar PT. Control'!D10</f>
        <v>R 2</v>
      </c>
      <c r="D12" s="225" t="str">
        <f>+'Preliminar PT. Control'!E10</f>
        <v>Inscribir proyectos de inversión no adecuados a las necesidades de la entidad</v>
      </c>
      <c r="E12" s="225" t="str">
        <f>+'Preliminar PT. Control'!G10</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F12" s="188" t="s">
        <v>1535</v>
      </c>
      <c r="G12" s="221"/>
      <c r="H12" s="221" t="s">
        <v>808</v>
      </c>
      <c r="I12" s="221"/>
      <c r="J12" s="222">
        <f t="shared" si="0"/>
        <v>0</v>
      </c>
      <c r="K12" s="222"/>
      <c r="L12" s="222"/>
      <c r="M12" s="222"/>
      <c r="N12" s="222"/>
      <c r="O12" s="222"/>
      <c r="P12" s="222"/>
      <c r="Q12" s="222"/>
      <c r="R12" s="222"/>
      <c r="S12" s="222"/>
      <c r="T12" s="222"/>
      <c r="U12" s="222"/>
      <c r="V12" s="222"/>
      <c r="W12" s="172"/>
      <c r="X12" s="172"/>
      <c r="Y12" s="172"/>
      <c r="Z12" s="172"/>
      <c r="AA12" s="172"/>
      <c r="AB12" s="172"/>
      <c r="AC12" s="172"/>
      <c r="AD12" s="172"/>
      <c r="AE12" s="172"/>
      <c r="AF12" s="172"/>
      <c r="AG12" s="172"/>
      <c r="AH12" s="172"/>
      <c r="AI12" s="41"/>
      <c r="AJ12" s="20"/>
      <c r="AK12" s="172"/>
      <c r="AL12" s="256"/>
      <c r="AM12" s="181"/>
    </row>
    <row r="13" spans="1:39" s="29" customFormat="1" ht="60" hidden="1" x14ac:dyDescent="0.25">
      <c r="A13" s="199"/>
      <c r="B13" s="225" t="str">
        <f>+'Preliminar PT. Control'!B11</f>
        <v>DIRECCIONAMIENTO ESTRATÉGICO</v>
      </c>
      <c r="C13" s="8" t="str">
        <f>+'Preliminar PT. Control'!D11</f>
        <v>R 3</v>
      </c>
      <c r="D13" s="225" t="str">
        <f>+'Preliminar PT. Control'!E11</f>
        <v>Planeación inoportuna de cada vigencia</v>
      </c>
      <c r="E13" s="225" t="str">
        <f>+'Preliminar PT. Control'!G11</f>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v>
      </c>
      <c r="F13" s="188" t="s">
        <v>1536</v>
      </c>
      <c r="G13" s="221" t="s">
        <v>813</v>
      </c>
      <c r="H13" s="221" t="s">
        <v>778</v>
      </c>
      <c r="I13" s="221" t="s">
        <v>814</v>
      </c>
      <c r="J13" s="222">
        <f t="shared" si="0"/>
        <v>1</v>
      </c>
      <c r="K13" s="222"/>
      <c r="L13" s="222"/>
      <c r="M13" s="222"/>
      <c r="N13" s="222"/>
      <c r="O13" s="222"/>
      <c r="P13" s="222"/>
      <c r="Q13" s="222"/>
      <c r="R13" s="222"/>
      <c r="S13" s="222"/>
      <c r="T13" s="222"/>
      <c r="U13" s="222"/>
      <c r="V13" s="222">
        <v>1</v>
      </c>
      <c r="W13" s="172"/>
      <c r="X13" s="172"/>
      <c r="Y13" s="172"/>
      <c r="Z13" s="172"/>
      <c r="AA13" s="172"/>
      <c r="AB13" s="172"/>
      <c r="AC13" s="172"/>
      <c r="AD13" s="172"/>
      <c r="AE13" s="172"/>
      <c r="AF13" s="172"/>
      <c r="AG13" s="172"/>
      <c r="AH13" s="172">
        <v>1</v>
      </c>
      <c r="AI13" s="41">
        <f t="shared" si="1"/>
        <v>1</v>
      </c>
      <c r="AJ13" s="20">
        <v>1</v>
      </c>
      <c r="AK13" s="41" t="s">
        <v>437</v>
      </c>
      <c r="AL13" s="265" t="s">
        <v>2073</v>
      </c>
      <c r="AM13" s="181"/>
    </row>
    <row r="14" spans="1:39" s="29" customFormat="1" ht="60" hidden="1" x14ac:dyDescent="0.25">
      <c r="A14" s="199"/>
      <c r="B14" s="225" t="str">
        <f>+'Preliminar PT. Control'!B12</f>
        <v>DIRECCIONAMIENTO ESTRATÉGICO</v>
      </c>
      <c r="C14" s="8" t="str">
        <f>+'Preliminar PT. Control'!D12</f>
        <v>R 3</v>
      </c>
      <c r="D14" s="225" t="str">
        <f>+'Preliminar PT. Control'!E12</f>
        <v>Planeación inoportuna de cada vigencia</v>
      </c>
      <c r="E14" s="225" t="str">
        <f>+'Preliminar PT. Control'!G12</f>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v>
      </c>
      <c r="F14" s="188" t="s">
        <v>1537</v>
      </c>
      <c r="G14" s="221"/>
      <c r="H14" s="221" t="s">
        <v>808</v>
      </c>
      <c r="I14" s="221"/>
      <c r="J14" s="222">
        <f t="shared" si="0"/>
        <v>0</v>
      </c>
      <c r="K14" s="222"/>
      <c r="L14" s="222"/>
      <c r="M14" s="222"/>
      <c r="N14" s="222"/>
      <c r="O14" s="222"/>
      <c r="P14" s="222"/>
      <c r="Q14" s="222"/>
      <c r="R14" s="222"/>
      <c r="S14" s="222"/>
      <c r="T14" s="222"/>
      <c r="U14" s="222"/>
      <c r="V14" s="222"/>
      <c r="W14" s="172"/>
      <c r="X14" s="172"/>
      <c r="Y14" s="172"/>
      <c r="Z14" s="172"/>
      <c r="AA14" s="172"/>
      <c r="AB14" s="172"/>
      <c r="AC14" s="172"/>
      <c r="AD14" s="172"/>
      <c r="AE14" s="172"/>
      <c r="AF14" s="172"/>
      <c r="AG14" s="172"/>
      <c r="AH14" s="172"/>
      <c r="AI14" s="41"/>
      <c r="AJ14" s="20"/>
      <c r="AK14" s="172"/>
      <c r="AL14" s="256"/>
      <c r="AM14" s="181"/>
    </row>
    <row r="15" spans="1:39" s="29" customFormat="1" ht="120" hidden="1" x14ac:dyDescent="0.25">
      <c r="A15" s="199"/>
      <c r="B15" s="225" t="str">
        <f>+'Preliminar PT. Control'!B13</f>
        <v>DIRECCIONAMIENTO ESTRATÉGICO</v>
      </c>
      <c r="C15" s="8" t="str">
        <f>+'Preliminar PT. Control'!D13</f>
        <v>R 4</v>
      </c>
      <c r="D15" s="225" t="str">
        <f>+'Preliminar PT. Control'!E13</f>
        <v>Reporte de información no pertinente a las necesidades de la Dirección General</v>
      </c>
      <c r="E15" s="225" t="str">
        <f>+'Preliminar PT. Control'!G13</f>
        <v>Posibilidad de pérdida reputacional en la imagen institucional debido al desconocimiento de las dependencias en la metodología, roles, responsabilidades y los criterios explícitos para reporte de indicadores, y además tener los Sistemas de información no unificados</v>
      </c>
      <c r="F15" s="188" t="s">
        <v>1538</v>
      </c>
      <c r="G15" s="221" t="s">
        <v>815</v>
      </c>
      <c r="H15" s="221" t="s">
        <v>778</v>
      </c>
      <c r="I15" s="221" t="s">
        <v>816</v>
      </c>
      <c r="J15" s="222">
        <f t="shared" si="0"/>
        <v>10</v>
      </c>
      <c r="K15" s="222"/>
      <c r="L15" s="222"/>
      <c r="M15" s="222">
        <v>1</v>
      </c>
      <c r="N15" s="222">
        <v>1</v>
      </c>
      <c r="O15" s="222">
        <v>1</v>
      </c>
      <c r="P15" s="222">
        <v>1</v>
      </c>
      <c r="Q15" s="222">
        <v>1</v>
      </c>
      <c r="R15" s="222">
        <v>1</v>
      </c>
      <c r="S15" s="222">
        <v>1</v>
      </c>
      <c r="T15" s="222">
        <v>1</v>
      </c>
      <c r="U15" s="222">
        <v>1</v>
      </c>
      <c r="V15" s="222">
        <v>1</v>
      </c>
      <c r="W15" s="41"/>
      <c r="X15" s="41"/>
      <c r="Y15" s="41">
        <v>1</v>
      </c>
      <c r="Z15" s="41">
        <v>1</v>
      </c>
      <c r="AA15" s="41">
        <v>1</v>
      </c>
      <c r="AB15" s="41">
        <v>1</v>
      </c>
      <c r="AC15" s="41">
        <v>1</v>
      </c>
      <c r="AD15" s="41">
        <v>1</v>
      </c>
      <c r="AE15" s="41">
        <v>1</v>
      </c>
      <c r="AF15" s="41">
        <v>1</v>
      </c>
      <c r="AG15" s="41">
        <v>1</v>
      </c>
      <c r="AH15" s="41">
        <v>1</v>
      </c>
      <c r="AI15" s="41">
        <f t="shared" si="1"/>
        <v>10</v>
      </c>
      <c r="AJ15" s="20">
        <f>+SUM(W15:AH15)/+SUM(K15:V15)</f>
        <v>1</v>
      </c>
      <c r="AK15" s="41" t="s">
        <v>437</v>
      </c>
      <c r="AL15" s="265" t="s">
        <v>2077</v>
      </c>
      <c r="AM15" s="256"/>
    </row>
    <row r="16" spans="1:39" s="29" customFormat="1" ht="45" hidden="1" x14ac:dyDescent="0.25">
      <c r="A16" s="199"/>
      <c r="B16" s="225" t="str">
        <f>+'Preliminar PT. Control'!B14</f>
        <v>DIRECCIONAMIENTO ESTRATÉGICO</v>
      </c>
      <c r="C16" s="8" t="str">
        <f>+'Preliminar PT. Control'!D14</f>
        <v>R 4</v>
      </c>
      <c r="D16" s="225" t="str">
        <f>+'Preliminar PT. Control'!E14</f>
        <v>Reporte de información no pertinente a las necesidades de la Dirección General</v>
      </c>
      <c r="E16" s="225" t="str">
        <f>+'Preliminar PT. Control'!G14</f>
        <v>Posibilidad de pérdida reputacional en la imagen institucional debido al desconocimiento de las dependencias en la metodología, roles, responsabilidades y los criterios explícitos para reporte de indicadores, y además tener los Sistemas de información no unificados</v>
      </c>
      <c r="F16" s="188" t="s">
        <v>1539</v>
      </c>
      <c r="G16" s="221"/>
      <c r="H16" s="221" t="s">
        <v>808</v>
      </c>
      <c r="I16" s="221"/>
      <c r="J16" s="222">
        <f t="shared" si="0"/>
        <v>0</v>
      </c>
      <c r="K16" s="222"/>
      <c r="L16" s="222"/>
      <c r="M16" s="222"/>
      <c r="N16" s="222"/>
      <c r="O16" s="222"/>
      <c r="P16" s="222"/>
      <c r="Q16" s="222"/>
      <c r="R16" s="222"/>
      <c r="S16" s="222"/>
      <c r="T16" s="222"/>
      <c r="U16" s="222"/>
      <c r="V16" s="222"/>
      <c r="W16" s="172"/>
      <c r="X16" s="172"/>
      <c r="Y16" s="172"/>
      <c r="Z16" s="172"/>
      <c r="AA16" s="172"/>
      <c r="AB16" s="172"/>
      <c r="AC16" s="172"/>
      <c r="AD16" s="172"/>
      <c r="AE16" s="172"/>
      <c r="AF16" s="172"/>
      <c r="AG16" s="172"/>
      <c r="AH16" s="172"/>
      <c r="AI16" s="41"/>
      <c r="AJ16" s="20"/>
      <c r="AK16" s="172"/>
      <c r="AL16" s="256"/>
      <c r="AM16" s="181"/>
    </row>
    <row r="17" spans="1:39" s="29" customFormat="1" ht="30" hidden="1" x14ac:dyDescent="0.25">
      <c r="A17" s="199"/>
      <c r="B17" s="225" t="str">
        <f>+'Preliminar PT. Control'!B15</f>
        <v>DIRECCIONAMIENTO ESTRATÉGICO</v>
      </c>
      <c r="C17" s="8" t="str">
        <f>+'Preliminar PT. Control'!D15</f>
        <v>R 5</v>
      </c>
      <c r="D17" s="225" t="str">
        <f>+'Preliminar PT. Control'!E15</f>
        <v>Planeación y gestión de procesos con inadecuada valoración de riesgos y oportunidades</v>
      </c>
      <c r="E17" s="225" t="str">
        <f>+'Preliminar PT. Control'!G15</f>
        <v>Posibilidad de pérdida reputacional en la imagen institucional por la inadecuada identificación y control de riesgos que afectan los procesos de la entidad</v>
      </c>
      <c r="F17" s="188" t="s">
        <v>1540</v>
      </c>
      <c r="G17" s="221" t="s">
        <v>817</v>
      </c>
      <c r="H17" s="221" t="s">
        <v>778</v>
      </c>
      <c r="I17" s="221" t="s">
        <v>770</v>
      </c>
      <c r="J17" s="222">
        <f t="shared" si="0"/>
        <v>1</v>
      </c>
      <c r="K17" s="222"/>
      <c r="L17" s="222"/>
      <c r="M17" s="222"/>
      <c r="N17" s="222"/>
      <c r="O17" s="222"/>
      <c r="P17" s="222"/>
      <c r="Q17" s="222">
        <v>1</v>
      </c>
      <c r="R17" s="222"/>
      <c r="S17" s="222"/>
      <c r="T17" s="222"/>
      <c r="U17" s="222"/>
      <c r="V17" s="222"/>
      <c r="W17" s="172"/>
      <c r="X17" s="172"/>
      <c r="Y17" s="172"/>
      <c r="Z17" s="172"/>
      <c r="AA17" s="172"/>
      <c r="AB17" s="172"/>
      <c r="AC17" s="172"/>
      <c r="AD17" s="172"/>
      <c r="AE17" s="172">
        <v>1</v>
      </c>
      <c r="AF17" s="172"/>
      <c r="AG17" s="172"/>
      <c r="AH17" s="172"/>
      <c r="AI17" s="41">
        <f t="shared" si="1"/>
        <v>1</v>
      </c>
      <c r="AJ17" s="20">
        <v>1</v>
      </c>
      <c r="AK17" s="41" t="s">
        <v>437</v>
      </c>
      <c r="AL17" s="256" t="s">
        <v>1968</v>
      </c>
      <c r="AM17" s="181"/>
    </row>
    <row r="18" spans="1:39" s="29" customFormat="1" ht="45" hidden="1" x14ac:dyDescent="0.25">
      <c r="A18" s="199"/>
      <c r="B18" s="225" t="str">
        <f>+'Preliminar PT. Control'!B16</f>
        <v>DIRECCIONAMIENTO ESTRATÉGICO</v>
      </c>
      <c r="C18" s="8" t="str">
        <f>+'Preliminar PT. Control'!D16</f>
        <v>R 5</v>
      </c>
      <c r="D18" s="225" t="str">
        <f>+'Preliminar PT. Control'!E16</f>
        <v>Planeación y gestión de procesos con inadecuada valoración de riesgos y oportunidades</v>
      </c>
      <c r="E18" s="225" t="str">
        <f>+'Preliminar PT. Control'!G16</f>
        <v>Posibilidad de pérdida reputacional en la imagen institucional por la inadecuada identificación y control de riesgos que afectan los procesos de la entidad</v>
      </c>
      <c r="F18" s="188" t="s">
        <v>1541</v>
      </c>
      <c r="G18" s="221" t="s">
        <v>818</v>
      </c>
      <c r="H18" s="221" t="s">
        <v>778</v>
      </c>
      <c r="I18" s="221" t="s">
        <v>819</v>
      </c>
      <c r="J18" s="222">
        <f t="shared" si="0"/>
        <v>4</v>
      </c>
      <c r="K18" s="222"/>
      <c r="L18" s="222"/>
      <c r="M18" s="222"/>
      <c r="N18" s="222">
        <v>1</v>
      </c>
      <c r="O18" s="222"/>
      <c r="P18" s="222"/>
      <c r="Q18" s="222">
        <v>1</v>
      </c>
      <c r="R18" s="222"/>
      <c r="S18" s="222"/>
      <c r="T18" s="222">
        <v>1</v>
      </c>
      <c r="U18" s="222"/>
      <c r="V18" s="222">
        <v>1</v>
      </c>
      <c r="W18" s="41"/>
      <c r="X18" s="41"/>
      <c r="Y18" s="41"/>
      <c r="Z18" s="41"/>
      <c r="AA18" s="41">
        <v>1</v>
      </c>
      <c r="AB18" s="41"/>
      <c r="AC18" s="41">
        <v>1</v>
      </c>
      <c r="AD18" s="41"/>
      <c r="AE18" s="41"/>
      <c r="AF18" s="41">
        <v>1</v>
      </c>
      <c r="AG18" s="41"/>
      <c r="AH18" s="41"/>
      <c r="AI18" s="41">
        <f t="shared" si="1"/>
        <v>3</v>
      </c>
      <c r="AJ18" s="20">
        <f>+SUM(W18:AH18)/+SUM(K18:V18)</f>
        <v>0.75</v>
      </c>
      <c r="AK18" s="41" t="s">
        <v>436</v>
      </c>
      <c r="AL18" s="265" t="s">
        <v>2071</v>
      </c>
      <c r="AM18" s="256"/>
    </row>
    <row r="19" spans="1:39" s="29" customFormat="1" ht="120" hidden="1" x14ac:dyDescent="0.25">
      <c r="A19" s="199"/>
      <c r="B19" s="225" t="str">
        <f>+'Preliminar PT. Control'!B17</f>
        <v>COMUNICACIÓN Y GESTIÓN CON GRUPOS DE INTERÉS</v>
      </c>
      <c r="C19" s="8" t="str">
        <f>+'Preliminar PT. Control'!D17</f>
        <v>R 6</v>
      </c>
      <c r="D19" s="225" t="str">
        <f>+'Preliminar PT. Control'!E17</f>
        <v>Dar información imprecisa o errónea a la ciudadanía a través de cualquier medio de comunicación por parte de  personas autorizadas y NO autorizadas</v>
      </c>
      <c r="E19" s="225" t="str">
        <f>+'Preliminar PT. Control'!G17</f>
        <v>Posibilidad de pérdida reputacional en la credibilidad y mala imagen institucional por deficiencia en la información interna y externa de la entidad</v>
      </c>
      <c r="F19" s="188" t="s">
        <v>1542</v>
      </c>
      <c r="G19" s="221" t="s">
        <v>849</v>
      </c>
      <c r="H19" s="221" t="s">
        <v>850</v>
      </c>
      <c r="I19" s="221" t="s">
        <v>851</v>
      </c>
      <c r="J19" s="222">
        <f t="shared" si="0"/>
        <v>48</v>
      </c>
      <c r="K19" s="222">
        <v>4</v>
      </c>
      <c r="L19" s="222">
        <v>4</v>
      </c>
      <c r="M19" s="222">
        <v>4</v>
      </c>
      <c r="N19" s="222">
        <v>4</v>
      </c>
      <c r="O19" s="222">
        <v>4</v>
      </c>
      <c r="P19" s="222">
        <v>4</v>
      </c>
      <c r="Q19" s="222">
        <v>4</v>
      </c>
      <c r="R19" s="222">
        <v>4</v>
      </c>
      <c r="S19" s="222">
        <v>4</v>
      </c>
      <c r="T19" s="222">
        <v>4</v>
      </c>
      <c r="U19" s="222">
        <v>4</v>
      </c>
      <c r="V19" s="222">
        <v>4</v>
      </c>
      <c r="W19" s="41"/>
      <c r="X19" s="41">
        <v>4</v>
      </c>
      <c r="Y19" s="41">
        <v>1</v>
      </c>
      <c r="Z19" s="41">
        <v>5</v>
      </c>
      <c r="AA19" s="41">
        <v>8</v>
      </c>
      <c r="AB19" s="41">
        <v>13</v>
      </c>
      <c r="AC19" s="41">
        <v>1</v>
      </c>
      <c r="AD19" s="41">
        <v>1</v>
      </c>
      <c r="AE19" s="41">
        <v>1</v>
      </c>
      <c r="AF19" s="41">
        <v>3</v>
      </c>
      <c r="AG19" s="41">
        <v>3</v>
      </c>
      <c r="AH19" s="41">
        <v>1</v>
      </c>
      <c r="AI19" s="41">
        <f t="shared" si="1"/>
        <v>41</v>
      </c>
      <c r="AJ19" s="20">
        <f>+SUM(W19:AH19)/+SUM(K19:V19)</f>
        <v>0.85416666666666663</v>
      </c>
      <c r="AK19" s="41" t="s">
        <v>436</v>
      </c>
      <c r="AL19" s="265" t="s">
        <v>2006</v>
      </c>
      <c r="AM19" s="256"/>
    </row>
    <row r="20" spans="1:39" s="29" customFormat="1" ht="45" hidden="1" x14ac:dyDescent="0.25">
      <c r="A20" s="199"/>
      <c r="B20" s="225" t="str">
        <f>+'Preliminar PT. Control'!B18</f>
        <v>COMUNICACIÓN Y GESTIÓN CON GRUPOS DE INTERÉS</v>
      </c>
      <c r="C20" s="8" t="str">
        <f>+'Preliminar PT. Control'!D18</f>
        <v>R 6</v>
      </c>
      <c r="D20" s="225" t="str">
        <f>+'Preliminar PT. Control'!E18</f>
        <v>Dar información imprecisa o errónea a la ciudadanía a través de cualquier medio de comunicación por parte de  personas autorizadas y NO autorizadas</v>
      </c>
      <c r="E20" s="225" t="str">
        <f>+'Preliminar PT. Control'!G18</f>
        <v>Posibilidad de pérdida reputacional en la credibilidad y mala imagen institucional por deficiencia en la información interna y externa de la entidad</v>
      </c>
      <c r="F20" s="188" t="s">
        <v>1543</v>
      </c>
      <c r="G20" s="221" t="s">
        <v>852</v>
      </c>
      <c r="H20" s="221" t="s">
        <v>850</v>
      </c>
      <c r="I20" s="221" t="s">
        <v>853</v>
      </c>
      <c r="J20" s="222">
        <f t="shared" si="0"/>
        <v>1</v>
      </c>
      <c r="K20" s="222"/>
      <c r="L20" s="222"/>
      <c r="M20" s="222"/>
      <c r="N20" s="222"/>
      <c r="O20" s="222"/>
      <c r="P20" s="222"/>
      <c r="Q20" s="222"/>
      <c r="R20" s="222"/>
      <c r="S20" s="222"/>
      <c r="T20" s="222"/>
      <c r="U20" s="222">
        <v>1</v>
      </c>
      <c r="V20" s="222"/>
      <c r="W20" s="172"/>
      <c r="X20" s="172"/>
      <c r="Y20" s="172"/>
      <c r="Z20" s="172"/>
      <c r="AA20" s="172"/>
      <c r="AB20" s="172"/>
      <c r="AC20" s="172"/>
      <c r="AD20" s="172"/>
      <c r="AE20" s="172"/>
      <c r="AF20" s="172"/>
      <c r="AG20" s="172">
        <v>1</v>
      </c>
      <c r="AH20" s="172"/>
      <c r="AI20" s="41">
        <f t="shared" si="1"/>
        <v>1</v>
      </c>
      <c r="AJ20" s="20">
        <v>1</v>
      </c>
      <c r="AK20" s="41" t="s">
        <v>437</v>
      </c>
      <c r="AL20" s="265" t="s">
        <v>2002</v>
      </c>
      <c r="AM20" s="181"/>
    </row>
    <row r="21" spans="1:39" s="29" customFormat="1" ht="45" hidden="1" x14ac:dyDescent="0.25">
      <c r="A21" s="199"/>
      <c r="B21" s="225" t="str">
        <f>+'Preliminar PT. Control'!B19</f>
        <v>COMUNICACIÓN Y GESTIÓN CON GRUPOS DE INTERÉS</v>
      </c>
      <c r="C21" s="8" t="str">
        <f>+'Preliminar PT. Control'!D19</f>
        <v>R 6</v>
      </c>
      <c r="D21" s="225" t="str">
        <f>+'Preliminar PT. Control'!E19</f>
        <v>Dar información imprecisa o errónea a la ciudadanía a través de cualquier medio de comunicación por parte de  personas autorizadas y NO autorizadas</v>
      </c>
      <c r="E21" s="225" t="str">
        <f>+'Preliminar PT. Control'!G19</f>
        <v>Posibilidad de pérdida reputacional en la credibilidad y mala imagen institucional por deficiencia en la información interna y externa de la entidad</v>
      </c>
      <c r="F21" s="188" t="s">
        <v>1544</v>
      </c>
      <c r="G21" s="221" t="s">
        <v>854</v>
      </c>
      <c r="H21" s="221" t="s">
        <v>850</v>
      </c>
      <c r="I21" s="221" t="s">
        <v>855</v>
      </c>
      <c r="J21" s="222">
        <f t="shared" si="0"/>
        <v>1</v>
      </c>
      <c r="K21" s="222"/>
      <c r="L21" s="222"/>
      <c r="M21" s="222"/>
      <c r="N21" s="222"/>
      <c r="O21" s="222"/>
      <c r="P21" s="222"/>
      <c r="Q21" s="222"/>
      <c r="R21" s="222"/>
      <c r="S21" s="222"/>
      <c r="T21" s="222"/>
      <c r="U21" s="222">
        <v>1</v>
      </c>
      <c r="V21" s="222"/>
      <c r="W21" s="172"/>
      <c r="X21" s="172"/>
      <c r="Y21" s="172"/>
      <c r="Z21" s="172"/>
      <c r="AA21" s="172"/>
      <c r="AB21" s="172"/>
      <c r="AC21" s="172"/>
      <c r="AD21" s="172"/>
      <c r="AE21" s="172"/>
      <c r="AF21" s="172"/>
      <c r="AG21" s="172">
        <v>1</v>
      </c>
      <c r="AH21" s="172"/>
      <c r="AI21" s="41">
        <f t="shared" si="1"/>
        <v>1</v>
      </c>
      <c r="AJ21" s="20">
        <v>1</v>
      </c>
      <c r="AK21" s="41" t="s">
        <v>437</v>
      </c>
      <c r="AL21" s="265" t="s">
        <v>2003</v>
      </c>
      <c r="AM21" s="181"/>
    </row>
    <row r="22" spans="1:39" s="29" customFormat="1" ht="45" hidden="1" x14ac:dyDescent="0.25">
      <c r="A22" s="199"/>
      <c r="B22" s="225" t="str">
        <f>+'Preliminar PT. Control'!B20</f>
        <v>COMUNICACIÓN Y GESTIÓN CON GRUPOS DE INTERÉS</v>
      </c>
      <c r="C22" s="8" t="str">
        <f>+'Preliminar PT. Control'!D20</f>
        <v>R 7</v>
      </c>
      <c r="D22" s="225" t="str">
        <f>+'Preliminar PT. Control'!E20</f>
        <v>Inadecuada utilización de la imagen institucional</v>
      </c>
      <c r="E22" s="225" t="str">
        <f>+'Preliminar PT. Control'!G20</f>
        <v>Posibilidad de pérdida reputacional en la imagen institucional por el manejo inadecuado de la imagen institucional (símbolos, nombre, colores, manual de imagen, entre otros)</v>
      </c>
      <c r="F22" s="188" t="s">
        <v>1545</v>
      </c>
      <c r="G22" s="221" t="s">
        <v>856</v>
      </c>
      <c r="H22" s="221" t="s">
        <v>850</v>
      </c>
      <c r="I22" s="221" t="s">
        <v>857</v>
      </c>
      <c r="J22" s="222">
        <f t="shared" si="0"/>
        <v>1</v>
      </c>
      <c r="K22" s="222"/>
      <c r="L22" s="222"/>
      <c r="M22" s="222"/>
      <c r="N22" s="222"/>
      <c r="O22" s="222"/>
      <c r="P22" s="222"/>
      <c r="Q22" s="222"/>
      <c r="R22" s="222"/>
      <c r="S22" s="222"/>
      <c r="T22" s="222"/>
      <c r="U22" s="222">
        <v>1</v>
      </c>
      <c r="V22" s="222"/>
      <c r="W22" s="172"/>
      <c r="X22" s="172"/>
      <c r="Y22" s="172"/>
      <c r="Z22" s="172"/>
      <c r="AA22" s="172"/>
      <c r="AB22" s="172"/>
      <c r="AC22" s="172"/>
      <c r="AD22" s="172"/>
      <c r="AE22" s="172"/>
      <c r="AF22" s="172"/>
      <c r="AG22" s="172">
        <v>1</v>
      </c>
      <c r="AH22" s="172"/>
      <c r="AI22" s="41">
        <f t="shared" si="1"/>
        <v>1</v>
      </c>
      <c r="AJ22" s="20">
        <v>1</v>
      </c>
      <c r="AK22" s="41" t="s">
        <v>437</v>
      </c>
      <c r="AL22" s="265" t="s">
        <v>2004</v>
      </c>
      <c r="AM22" s="181"/>
    </row>
    <row r="23" spans="1:39" s="29" customFormat="1" ht="45" hidden="1" x14ac:dyDescent="0.25">
      <c r="A23" s="199"/>
      <c r="B23" s="225" t="str">
        <f>+'Preliminar PT. Control'!B21</f>
        <v>COMUNICACIÓN Y GESTIÓN CON GRUPOS DE INTERÉS</v>
      </c>
      <c r="C23" s="8" t="str">
        <f>+'Preliminar PT. Control'!D21</f>
        <v>R 7</v>
      </c>
      <c r="D23" s="225" t="str">
        <f>+'Preliminar PT. Control'!E21</f>
        <v>Inadecuada utilización de la imagen institucional</v>
      </c>
      <c r="E23" s="225" t="str">
        <f>+'Preliminar PT. Control'!G21</f>
        <v>Posibilidad de pérdida reputacional en la imagen institucional por el manejo inadecuado de la imagen institucional (símbolos, nombre, colores, manual de imagen, entre otros)</v>
      </c>
      <c r="F23" s="188" t="s">
        <v>1546</v>
      </c>
      <c r="G23" s="221" t="s">
        <v>858</v>
      </c>
      <c r="H23" s="221" t="s">
        <v>850</v>
      </c>
      <c r="I23" s="221" t="s">
        <v>859</v>
      </c>
      <c r="J23" s="222">
        <f t="shared" si="0"/>
        <v>1</v>
      </c>
      <c r="K23" s="222"/>
      <c r="L23" s="222"/>
      <c r="M23" s="222"/>
      <c r="N23" s="222"/>
      <c r="O23" s="222"/>
      <c r="P23" s="222"/>
      <c r="Q23" s="222"/>
      <c r="R23" s="222"/>
      <c r="S23" s="222"/>
      <c r="T23" s="222"/>
      <c r="U23" s="222">
        <v>1</v>
      </c>
      <c r="V23" s="222"/>
      <c r="W23" s="172"/>
      <c r="X23" s="172"/>
      <c r="Y23" s="172"/>
      <c r="Z23" s="172"/>
      <c r="AA23" s="172"/>
      <c r="AB23" s="172"/>
      <c r="AC23" s="172"/>
      <c r="AD23" s="172"/>
      <c r="AE23" s="172"/>
      <c r="AF23" s="172"/>
      <c r="AG23" s="172">
        <v>1</v>
      </c>
      <c r="AH23" s="172"/>
      <c r="AI23" s="41">
        <f t="shared" si="1"/>
        <v>1</v>
      </c>
      <c r="AJ23" s="20">
        <v>1</v>
      </c>
      <c r="AK23" s="41" t="s">
        <v>437</v>
      </c>
      <c r="AL23" s="265" t="s">
        <v>2005</v>
      </c>
      <c r="AM23" s="181"/>
    </row>
    <row r="24" spans="1:39" s="29" customFormat="1" ht="120" hidden="1" x14ac:dyDescent="0.25">
      <c r="A24" s="199"/>
      <c r="B24" s="225" t="str">
        <f>+'Preliminar PT. Control'!B22</f>
        <v>COMUNICACIÓN Y GESTIÓN CON GRUPOS DE INTERÉS</v>
      </c>
      <c r="C24" s="8" t="str">
        <f>+'Preliminar PT. Control'!D22</f>
        <v>R 8</v>
      </c>
      <c r="D24" s="225" t="str">
        <f>+'Preliminar PT. Control'!E22</f>
        <v>Información de la ANT no llega al público objetivo</v>
      </c>
      <c r="E24" s="225" t="str">
        <f>+'Preliminar PT. Control'!G22</f>
        <v>Posibilidad de pérdida reputacional en la imagen institucional en los grupo de interés por que los canales de comunicación no son efectivos y su es limitado</v>
      </c>
      <c r="F24" s="188" t="s">
        <v>1547</v>
      </c>
      <c r="G24" s="221" t="s">
        <v>860</v>
      </c>
      <c r="H24" s="221" t="s">
        <v>850</v>
      </c>
      <c r="I24" s="221" t="s">
        <v>861</v>
      </c>
      <c r="J24" s="222">
        <f t="shared" si="0"/>
        <v>12</v>
      </c>
      <c r="K24" s="222">
        <v>1</v>
      </c>
      <c r="L24" s="222">
        <v>1</v>
      </c>
      <c r="M24" s="222">
        <v>1</v>
      </c>
      <c r="N24" s="222">
        <v>1</v>
      </c>
      <c r="O24" s="222">
        <v>1</v>
      </c>
      <c r="P24" s="222">
        <v>1</v>
      </c>
      <c r="Q24" s="222">
        <v>1</v>
      </c>
      <c r="R24" s="222">
        <v>1</v>
      </c>
      <c r="S24" s="222">
        <v>1</v>
      </c>
      <c r="T24" s="222">
        <v>1</v>
      </c>
      <c r="U24" s="222">
        <v>1</v>
      </c>
      <c r="V24" s="222">
        <v>1</v>
      </c>
      <c r="W24" s="41"/>
      <c r="X24" s="41">
        <v>1</v>
      </c>
      <c r="Y24" s="41">
        <v>1</v>
      </c>
      <c r="Z24" s="41">
        <v>1</v>
      </c>
      <c r="AA24" s="41">
        <v>1</v>
      </c>
      <c r="AB24" s="41">
        <v>1</v>
      </c>
      <c r="AC24" s="41">
        <v>1</v>
      </c>
      <c r="AD24" s="41">
        <v>1</v>
      </c>
      <c r="AE24" s="41">
        <v>1</v>
      </c>
      <c r="AF24" s="41">
        <v>1</v>
      </c>
      <c r="AG24" s="41">
        <v>1</v>
      </c>
      <c r="AH24" s="41">
        <v>1</v>
      </c>
      <c r="AI24" s="41">
        <f t="shared" si="1"/>
        <v>11</v>
      </c>
      <c r="AJ24" s="20">
        <f>+SUM(W24:AH24)/+SUM(K24:V24)</f>
        <v>0.91666666666666663</v>
      </c>
      <c r="AK24" s="41" t="s">
        <v>436</v>
      </c>
      <c r="AL24" s="265" t="s">
        <v>2007</v>
      </c>
      <c r="AM24" s="256"/>
    </row>
    <row r="25" spans="1:39" s="29" customFormat="1" ht="75" hidden="1" x14ac:dyDescent="0.25">
      <c r="A25" s="199"/>
      <c r="B25" s="225" t="str">
        <f>+'Preliminar PT. Control'!B23</f>
        <v>COMUNICACIÓN Y GESTIÓN CON GRUPOS DE INTERÉS</v>
      </c>
      <c r="C25" s="8" t="str">
        <f>+'Preliminar PT. Control'!D23</f>
        <v>R 8</v>
      </c>
      <c r="D25" s="225" t="str">
        <f>+'Preliminar PT. Control'!E23</f>
        <v>Información de la ANT no llega al público objetivo</v>
      </c>
      <c r="E25" s="225" t="str">
        <f>+'Preliminar PT. Control'!G23</f>
        <v>Posibilidad de pérdida reputacional en la imagen institucional en los grupo de interés por que los canales de comunicación no son efectivos y su es limitado</v>
      </c>
      <c r="F25" s="188" t="s">
        <v>1548</v>
      </c>
      <c r="G25" s="221" t="s">
        <v>862</v>
      </c>
      <c r="H25" s="221" t="s">
        <v>850</v>
      </c>
      <c r="I25" s="221" t="s">
        <v>863</v>
      </c>
      <c r="J25" s="222">
        <f t="shared" si="0"/>
        <v>12</v>
      </c>
      <c r="K25" s="222">
        <v>1</v>
      </c>
      <c r="L25" s="222">
        <v>1</v>
      </c>
      <c r="M25" s="222">
        <v>1</v>
      </c>
      <c r="N25" s="222">
        <v>1</v>
      </c>
      <c r="O25" s="222">
        <v>1</v>
      </c>
      <c r="P25" s="222">
        <v>1</v>
      </c>
      <c r="Q25" s="222">
        <v>1</v>
      </c>
      <c r="R25" s="222">
        <v>1</v>
      </c>
      <c r="S25" s="222">
        <v>1</v>
      </c>
      <c r="T25" s="222">
        <v>1</v>
      </c>
      <c r="U25" s="222">
        <v>1</v>
      </c>
      <c r="V25" s="222">
        <v>1</v>
      </c>
      <c r="W25" s="41">
        <v>1</v>
      </c>
      <c r="X25" s="41"/>
      <c r="Y25" s="41"/>
      <c r="Z25" s="41">
        <v>1</v>
      </c>
      <c r="AA25" s="41">
        <v>1</v>
      </c>
      <c r="AB25" s="41"/>
      <c r="AC25" s="41">
        <v>1</v>
      </c>
      <c r="AD25" s="41">
        <v>1</v>
      </c>
      <c r="AE25" s="41"/>
      <c r="AF25" s="41"/>
      <c r="AG25" s="41"/>
      <c r="AH25" s="41"/>
      <c r="AI25" s="41">
        <f t="shared" si="1"/>
        <v>5</v>
      </c>
      <c r="AJ25" s="20">
        <f>+SUM(W25:AH25)/+SUM(K25:V25)</f>
        <v>0.41666666666666669</v>
      </c>
      <c r="AK25" s="41" t="s">
        <v>436</v>
      </c>
      <c r="AL25" s="256" t="s">
        <v>1969</v>
      </c>
      <c r="AM25" s="256"/>
    </row>
    <row r="26" spans="1:39" s="29" customFormat="1" ht="120" hidden="1" x14ac:dyDescent="0.25">
      <c r="A26" s="199"/>
      <c r="B26" s="225" t="str">
        <f>+'Preliminar PT. Control'!B24</f>
        <v>COMUNICACIÓN Y GESTIÓN CON GRUPOS DE INTERÉS</v>
      </c>
      <c r="C26" s="8" t="str">
        <f>+'Preliminar PT. Control'!D24</f>
        <v>R 8</v>
      </c>
      <c r="D26" s="225" t="str">
        <f>+'Preliminar PT. Control'!E24</f>
        <v>Información de la ANT no llega al público objetivo</v>
      </c>
      <c r="E26" s="225" t="str">
        <f>+'Preliminar PT. Control'!G24</f>
        <v>Posibilidad de pérdida reputacional en la imagen institucional en los grupo de interés por que los canales de comunicación no son efectivos y su es limitado</v>
      </c>
      <c r="F26" s="188" t="s">
        <v>1549</v>
      </c>
      <c r="G26" s="221" t="s">
        <v>864</v>
      </c>
      <c r="H26" s="221" t="s">
        <v>850</v>
      </c>
      <c r="I26" s="221" t="s">
        <v>865</v>
      </c>
      <c r="J26" s="222">
        <f t="shared" si="0"/>
        <v>12</v>
      </c>
      <c r="K26" s="222">
        <v>1</v>
      </c>
      <c r="L26" s="222">
        <v>1</v>
      </c>
      <c r="M26" s="222">
        <v>1</v>
      </c>
      <c r="N26" s="222">
        <v>1</v>
      </c>
      <c r="O26" s="222">
        <v>1</v>
      </c>
      <c r="P26" s="222">
        <v>1</v>
      </c>
      <c r="Q26" s="222">
        <v>1</v>
      </c>
      <c r="R26" s="222">
        <v>1</v>
      </c>
      <c r="S26" s="222">
        <v>1</v>
      </c>
      <c r="T26" s="222">
        <v>1</v>
      </c>
      <c r="U26" s="222">
        <v>1</v>
      </c>
      <c r="V26" s="222">
        <v>1</v>
      </c>
      <c r="W26" s="41">
        <v>1</v>
      </c>
      <c r="X26" s="41">
        <v>1</v>
      </c>
      <c r="Y26" s="41">
        <v>1</v>
      </c>
      <c r="Z26" s="41">
        <v>1</v>
      </c>
      <c r="AA26" s="41">
        <v>1</v>
      </c>
      <c r="AB26" s="41">
        <v>1</v>
      </c>
      <c r="AC26" s="41">
        <v>1</v>
      </c>
      <c r="AD26" s="41">
        <v>1</v>
      </c>
      <c r="AE26" s="41">
        <v>1</v>
      </c>
      <c r="AF26" s="41">
        <v>1</v>
      </c>
      <c r="AG26" s="41">
        <v>1</v>
      </c>
      <c r="AH26" s="41">
        <v>1</v>
      </c>
      <c r="AI26" s="41">
        <f t="shared" si="1"/>
        <v>12</v>
      </c>
      <c r="AJ26" s="20">
        <v>1</v>
      </c>
      <c r="AK26" s="41" t="s">
        <v>437</v>
      </c>
      <c r="AL26" s="265" t="s">
        <v>2008</v>
      </c>
      <c r="AM26" s="256"/>
    </row>
    <row r="27" spans="1:39" s="29" customFormat="1" ht="120" hidden="1" x14ac:dyDescent="0.25">
      <c r="A27" s="199"/>
      <c r="B27" s="225" t="str">
        <f>+'Preliminar PT. Control'!B25</f>
        <v>COMUNICACIÓN Y GESTIÓN CON GRUPOS DE INTERÉS</v>
      </c>
      <c r="C27" s="8" t="str">
        <f>+'Preliminar PT. Control'!D25</f>
        <v>R 9</v>
      </c>
      <c r="D27" s="225" t="str">
        <f>+'Preliminar PT. Control'!E25</f>
        <v>Omitir la gestión y/o respuesta  a las denuncias por posibles hechos de corrupción</v>
      </c>
      <c r="E27" s="225" t="str">
        <f>+'Preliminar PT. Control'!G25</f>
        <v>Posibilidad de pérdida reputacional en la imagen institucional por el desconocimiento en el registro, gestión y tramite de denuncias</v>
      </c>
      <c r="F27" s="188" t="s">
        <v>1550</v>
      </c>
      <c r="G27" s="221" t="s">
        <v>866</v>
      </c>
      <c r="H27" s="221" t="s">
        <v>867</v>
      </c>
      <c r="I27" s="221" t="s">
        <v>868</v>
      </c>
      <c r="J27" s="222">
        <f t="shared" si="0"/>
        <v>12</v>
      </c>
      <c r="K27" s="222">
        <v>1</v>
      </c>
      <c r="L27" s="222">
        <v>1</v>
      </c>
      <c r="M27" s="222">
        <v>1</v>
      </c>
      <c r="N27" s="222">
        <v>1</v>
      </c>
      <c r="O27" s="222">
        <v>1</v>
      </c>
      <c r="P27" s="222">
        <v>1</v>
      </c>
      <c r="Q27" s="222">
        <v>1</v>
      </c>
      <c r="R27" s="222">
        <v>1</v>
      </c>
      <c r="S27" s="222">
        <v>1</v>
      </c>
      <c r="T27" s="222">
        <v>1</v>
      </c>
      <c r="U27" s="222">
        <v>1</v>
      </c>
      <c r="V27" s="222">
        <v>1</v>
      </c>
      <c r="W27" s="41">
        <v>1</v>
      </c>
      <c r="X27" s="41">
        <v>1</v>
      </c>
      <c r="Y27" s="41">
        <v>1</v>
      </c>
      <c r="Z27" s="41">
        <v>1</v>
      </c>
      <c r="AA27" s="41">
        <v>1</v>
      </c>
      <c r="AB27" s="41">
        <v>1</v>
      </c>
      <c r="AC27" s="41">
        <v>1</v>
      </c>
      <c r="AD27" s="41">
        <v>1</v>
      </c>
      <c r="AE27" s="41">
        <v>1</v>
      </c>
      <c r="AF27" s="41">
        <v>1</v>
      </c>
      <c r="AG27" s="41">
        <v>1</v>
      </c>
      <c r="AH27" s="41"/>
      <c r="AI27" s="41">
        <f t="shared" si="1"/>
        <v>11</v>
      </c>
      <c r="AJ27" s="20">
        <f>+SUM(W27:AH27)/+SUM(K27:V27)</f>
        <v>0.91666666666666663</v>
      </c>
      <c r="AK27" s="41" t="s">
        <v>436</v>
      </c>
      <c r="AL27" s="265" t="s">
        <v>2070</v>
      </c>
      <c r="AM27" s="256"/>
    </row>
    <row r="28" spans="1:39" s="29" customFormat="1" ht="45" hidden="1" x14ac:dyDescent="0.25">
      <c r="A28" s="199"/>
      <c r="B28" s="225" t="str">
        <f>+'Preliminar PT. Control'!B26</f>
        <v>COMUNICACIÓN Y GESTIÓN CON GRUPOS DE INTERÉS</v>
      </c>
      <c r="C28" s="8" t="str">
        <f>+'Preliminar PT. Control'!D26</f>
        <v>R 9</v>
      </c>
      <c r="D28" s="225" t="str">
        <f>+'Preliminar PT. Control'!E26</f>
        <v>Omitir la gestión y/o respuesta  a las denuncias por posibles hechos de corrupción</v>
      </c>
      <c r="E28" s="225" t="str">
        <f>+'Preliminar PT. Control'!G26</f>
        <v>Posibilidad de pérdida reputacional en la imagen institucional por el desconocimiento en el registro, gestión y tramite de denuncias</v>
      </c>
      <c r="F28" s="188" t="s">
        <v>1551</v>
      </c>
      <c r="G28" s="221"/>
      <c r="H28" s="221" t="s">
        <v>808</v>
      </c>
      <c r="I28" s="221"/>
      <c r="J28" s="222">
        <f t="shared" si="0"/>
        <v>0</v>
      </c>
      <c r="K28" s="222"/>
      <c r="L28" s="222"/>
      <c r="M28" s="222"/>
      <c r="N28" s="222"/>
      <c r="O28" s="222"/>
      <c r="P28" s="222"/>
      <c r="Q28" s="222"/>
      <c r="R28" s="222"/>
      <c r="S28" s="222"/>
      <c r="T28" s="222"/>
      <c r="U28" s="222"/>
      <c r="V28" s="222"/>
      <c r="W28" s="172"/>
      <c r="X28" s="172"/>
      <c r="Y28" s="172"/>
      <c r="Z28" s="172"/>
      <c r="AA28" s="172"/>
      <c r="AB28" s="172"/>
      <c r="AC28" s="172"/>
      <c r="AD28" s="172"/>
      <c r="AE28" s="172"/>
      <c r="AF28" s="172"/>
      <c r="AG28" s="172"/>
      <c r="AH28" s="172"/>
      <c r="AI28" s="41"/>
      <c r="AJ28" s="20"/>
      <c r="AK28" s="172"/>
      <c r="AL28" s="256"/>
      <c r="AM28" s="181"/>
    </row>
    <row r="29" spans="1:39" s="29" customFormat="1" ht="45" hidden="1" x14ac:dyDescent="0.25">
      <c r="A29" s="199"/>
      <c r="B29" s="225" t="str">
        <f>+'Preliminar PT. Control'!B27</f>
        <v>INTELIGENCIA DE LA INFORMACIÓN</v>
      </c>
      <c r="C29" s="8" t="str">
        <f>+'Preliminar PT. Control'!D27</f>
        <v>R 10</v>
      </c>
      <c r="D29" s="225" t="str">
        <f>+'Preliminar PT. Control'!E27</f>
        <v>Aprobación y publicación de información documentada no pertinente a los Procesos de la entidad</v>
      </c>
      <c r="E29" s="225" t="str">
        <f>+'Preliminar PT. Control'!G27</f>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v>
      </c>
      <c r="F29" s="188" t="s">
        <v>1552</v>
      </c>
      <c r="G29" s="221" t="s">
        <v>1102</v>
      </c>
      <c r="H29" s="221" t="s">
        <v>778</v>
      </c>
      <c r="I29" s="221" t="s">
        <v>1103</v>
      </c>
      <c r="J29" s="222">
        <f t="shared" si="0"/>
        <v>1</v>
      </c>
      <c r="K29" s="222"/>
      <c r="L29" s="222"/>
      <c r="M29" s="222"/>
      <c r="N29" s="222"/>
      <c r="O29" s="222"/>
      <c r="P29" s="222"/>
      <c r="Q29" s="222"/>
      <c r="R29" s="222"/>
      <c r="S29" s="222"/>
      <c r="T29" s="222"/>
      <c r="U29" s="222">
        <v>1</v>
      </c>
      <c r="V29" s="222"/>
      <c r="W29" s="41"/>
      <c r="X29" s="41"/>
      <c r="Y29" s="41"/>
      <c r="Z29" s="41"/>
      <c r="AA29" s="41"/>
      <c r="AB29" s="41"/>
      <c r="AC29" s="41">
        <v>1</v>
      </c>
      <c r="AD29" s="41"/>
      <c r="AE29" s="41"/>
      <c r="AF29" s="41"/>
      <c r="AG29" s="41"/>
      <c r="AH29" s="41"/>
      <c r="AI29" s="41">
        <f t="shared" si="1"/>
        <v>1</v>
      </c>
      <c r="AJ29" s="20">
        <v>1</v>
      </c>
      <c r="AK29" s="41" t="s">
        <v>437</v>
      </c>
      <c r="AL29" s="256" t="s">
        <v>1970</v>
      </c>
      <c r="AM29" s="256"/>
    </row>
    <row r="30" spans="1:39" s="29" customFormat="1" ht="45" hidden="1" x14ac:dyDescent="0.25">
      <c r="A30" s="199"/>
      <c r="B30" s="225" t="str">
        <f>+'Preliminar PT. Control'!B28</f>
        <v>INTELIGENCIA DE LA INFORMACIÓN</v>
      </c>
      <c r="C30" s="8" t="str">
        <f>+'Preliminar PT. Control'!D28</f>
        <v>R 10</v>
      </c>
      <c r="D30" s="225" t="str">
        <f>+'Preliminar PT. Control'!E28</f>
        <v>Aprobación y publicación de información documentada no pertinente a los Procesos de la entidad</v>
      </c>
      <c r="E30" s="225" t="str">
        <f>+'Preliminar PT. Control'!G28</f>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v>
      </c>
      <c r="F30" s="188" t="s">
        <v>1553</v>
      </c>
      <c r="G30" s="221"/>
      <c r="H30" s="221" t="s">
        <v>808</v>
      </c>
      <c r="I30" s="221"/>
      <c r="J30" s="222">
        <f t="shared" si="0"/>
        <v>0</v>
      </c>
      <c r="K30" s="222"/>
      <c r="L30" s="222"/>
      <c r="M30" s="222"/>
      <c r="N30" s="222"/>
      <c r="O30" s="222"/>
      <c r="P30" s="222"/>
      <c r="Q30" s="222"/>
      <c r="R30" s="222"/>
      <c r="S30" s="222"/>
      <c r="T30" s="222"/>
      <c r="U30" s="222"/>
      <c r="V30" s="222"/>
      <c r="W30" s="172"/>
      <c r="X30" s="172"/>
      <c r="Y30" s="172"/>
      <c r="Z30" s="172"/>
      <c r="AA30" s="172"/>
      <c r="AB30" s="172"/>
      <c r="AC30" s="172"/>
      <c r="AD30" s="172"/>
      <c r="AE30" s="172"/>
      <c r="AF30" s="172"/>
      <c r="AG30" s="172"/>
      <c r="AH30" s="172"/>
      <c r="AI30" s="41"/>
      <c r="AJ30" s="20"/>
      <c r="AK30" s="172"/>
      <c r="AL30" s="256"/>
      <c r="AM30" s="181"/>
    </row>
    <row r="31" spans="1:39" ht="120" hidden="1" x14ac:dyDescent="0.25">
      <c r="B31" s="225" t="str">
        <f>+'Preliminar PT. Control'!B29</f>
        <v>INTELIGENCIA DE LA INFORMACIÓN</v>
      </c>
      <c r="C31" s="8" t="str">
        <f>+'Preliminar PT. Control'!D29</f>
        <v>R 11</v>
      </c>
      <c r="D31" s="225" t="str">
        <f>+'Preliminar PT. Control'!E29</f>
        <v>Fuga parcial o completa del conocimiento tácito o explicito de la Entidad</v>
      </c>
      <c r="E31" s="225" t="str">
        <f>+'Preliminar PT. Control'!G29</f>
        <v>Posibilidad de pérdida reputacional en la desaparición del conocimiento organizacional por falta de mecanismos que permitan retener el conocimiento tácito y explícito tanto individual como grupal u organizacional</v>
      </c>
      <c r="F31" s="188" t="s">
        <v>1554</v>
      </c>
      <c r="G31" s="221" t="s">
        <v>1104</v>
      </c>
      <c r="H31" s="221" t="s">
        <v>1105</v>
      </c>
      <c r="I31" s="221" t="s">
        <v>1106</v>
      </c>
      <c r="J31" s="222">
        <f t="shared" si="0"/>
        <v>4</v>
      </c>
      <c r="K31" s="222"/>
      <c r="L31" s="222"/>
      <c r="M31" s="222">
        <v>1</v>
      </c>
      <c r="N31" s="222"/>
      <c r="O31" s="222"/>
      <c r="P31" s="222">
        <v>1</v>
      </c>
      <c r="Q31" s="222"/>
      <c r="R31" s="222"/>
      <c r="S31" s="222">
        <v>1</v>
      </c>
      <c r="T31" s="222"/>
      <c r="U31" s="222">
        <v>1</v>
      </c>
      <c r="V31" s="222"/>
      <c r="W31" s="41"/>
      <c r="X31" s="41"/>
      <c r="Y31" s="41">
        <v>1</v>
      </c>
      <c r="Z31" s="41"/>
      <c r="AA31" s="41"/>
      <c r="AB31" s="41">
        <v>1</v>
      </c>
      <c r="AC31" s="41"/>
      <c r="AD31" s="41"/>
      <c r="AE31" s="41">
        <v>1</v>
      </c>
      <c r="AF31" s="41"/>
      <c r="AG31" s="41">
        <v>1</v>
      </c>
      <c r="AH31" s="41"/>
      <c r="AI31" s="41">
        <f t="shared" si="1"/>
        <v>4</v>
      </c>
      <c r="AJ31" s="20">
        <v>1</v>
      </c>
      <c r="AK31" s="41" t="s">
        <v>437</v>
      </c>
      <c r="AL31" s="265" t="s">
        <v>2009</v>
      </c>
      <c r="AM31" s="256" t="s">
        <v>1971</v>
      </c>
    </row>
    <row r="32" spans="1:39" ht="105" hidden="1" x14ac:dyDescent="0.25">
      <c r="B32" s="225" t="str">
        <f>+'Preliminar PT. Control'!B30</f>
        <v>INTELIGENCIA DE LA INFORMACIÓN</v>
      </c>
      <c r="C32" s="8" t="str">
        <f>+'Preliminar PT. Control'!D30</f>
        <v>R 11</v>
      </c>
      <c r="D32" s="225" t="str">
        <f>+'Preliminar PT. Control'!E30</f>
        <v>Fuga parcial o completa del conocimiento tácito o explicito de la Entidad</v>
      </c>
      <c r="E32" s="225" t="str">
        <f>+'Preliminar PT. Control'!G30</f>
        <v>Posibilidad de pérdida reputacional en la desaparición del conocimiento organizacional por falta de mecanismos que permitan retener el conocimiento tácito y explícito tanto individual como grupal u organizacional</v>
      </c>
      <c r="F32" s="188" t="s">
        <v>1555</v>
      </c>
      <c r="G32" s="221" t="s">
        <v>1107</v>
      </c>
      <c r="H32" s="221" t="s">
        <v>1108</v>
      </c>
      <c r="I32" s="221" t="s">
        <v>1109</v>
      </c>
      <c r="J32" s="222">
        <f t="shared" si="0"/>
        <v>2</v>
      </c>
      <c r="K32" s="222"/>
      <c r="L32" s="222"/>
      <c r="M32" s="222"/>
      <c r="N32" s="222"/>
      <c r="O32" s="222"/>
      <c r="P32" s="222">
        <v>1</v>
      </c>
      <c r="Q32" s="222"/>
      <c r="R32" s="222"/>
      <c r="S32" s="222"/>
      <c r="T32" s="222"/>
      <c r="U32" s="222">
        <v>1</v>
      </c>
      <c r="V32" s="222"/>
      <c r="W32" s="41"/>
      <c r="X32" s="41"/>
      <c r="Y32" s="41"/>
      <c r="Z32" s="41"/>
      <c r="AA32" s="41"/>
      <c r="AB32" s="41">
        <v>1</v>
      </c>
      <c r="AC32" s="41"/>
      <c r="AD32" s="41"/>
      <c r="AE32" s="41"/>
      <c r="AF32" s="41"/>
      <c r="AG32" s="41"/>
      <c r="AH32" s="41">
        <v>1</v>
      </c>
      <c r="AI32" s="41">
        <f t="shared" si="1"/>
        <v>2</v>
      </c>
      <c r="AJ32" s="20">
        <v>1</v>
      </c>
      <c r="AK32" s="41" t="s">
        <v>437</v>
      </c>
      <c r="AL32" s="265" t="s">
        <v>2010</v>
      </c>
      <c r="AM32" s="256" t="s">
        <v>1972</v>
      </c>
    </row>
    <row r="33" spans="1:39" s="29" customFormat="1" ht="45" hidden="1" x14ac:dyDescent="0.25">
      <c r="A33" s="199"/>
      <c r="B33" s="225" t="str">
        <f>+'Preliminar PT. Control'!B31</f>
        <v>INTELIGENCIA DE LA INFORMACIÓN</v>
      </c>
      <c r="C33" s="8" t="str">
        <f>+'Preliminar PT. Control'!D31</f>
        <v>R 12</v>
      </c>
      <c r="D33" s="225" t="str">
        <f>+'Preliminar PT. Control'!E31</f>
        <v>Incumplimiento en la implementación del PETI</v>
      </c>
      <c r="E33" s="225" t="str">
        <f>+'Preliminar PT. Control'!G31</f>
        <v>Posibilidad de afectación económica en los costos de la ejecución de las actividades de la política de gobierno digital y arquitectura de TI  de la entidad por una ejecución inadecuada debido a inconsistencias presupuestales en la planeación de los proyectos PETI</v>
      </c>
      <c r="F33" s="188" t="s">
        <v>1556</v>
      </c>
      <c r="G33" s="221" t="s">
        <v>1110</v>
      </c>
      <c r="H33" s="221" t="s">
        <v>898</v>
      </c>
      <c r="I33" s="221" t="s">
        <v>1111</v>
      </c>
      <c r="J33" s="222">
        <f t="shared" si="0"/>
        <v>4</v>
      </c>
      <c r="K33" s="222"/>
      <c r="L33" s="222"/>
      <c r="M33" s="222"/>
      <c r="N33" s="222">
        <v>1</v>
      </c>
      <c r="O33" s="222"/>
      <c r="P33" s="222"/>
      <c r="Q33" s="222">
        <v>1</v>
      </c>
      <c r="R33" s="222"/>
      <c r="S33" s="222"/>
      <c r="T33" s="222">
        <v>1</v>
      </c>
      <c r="U33" s="222"/>
      <c r="V33" s="222">
        <v>1</v>
      </c>
      <c r="W33" s="41"/>
      <c r="X33" s="41"/>
      <c r="Y33" s="41">
        <v>1</v>
      </c>
      <c r="Z33" s="41"/>
      <c r="AA33" s="41"/>
      <c r="AB33" s="41"/>
      <c r="AC33" s="41">
        <v>1</v>
      </c>
      <c r="AD33" s="41"/>
      <c r="AE33" s="41"/>
      <c r="AF33" s="41">
        <v>1</v>
      </c>
      <c r="AG33" s="41"/>
      <c r="AH33" s="41"/>
      <c r="AI33" s="41">
        <f t="shared" si="1"/>
        <v>3</v>
      </c>
      <c r="AJ33" s="20">
        <f>+SUM(W33:AH33)/+SUM(K33:V33)</f>
        <v>0.75</v>
      </c>
      <c r="AK33" s="41" t="s">
        <v>436</v>
      </c>
      <c r="AL33" s="265" t="s">
        <v>2034</v>
      </c>
      <c r="AM33" s="256"/>
    </row>
    <row r="34" spans="1:39" s="29" customFormat="1" ht="45" hidden="1" x14ac:dyDescent="0.25">
      <c r="A34" s="199"/>
      <c r="B34" s="225" t="str">
        <f>+'Preliminar PT. Control'!B32</f>
        <v>INTELIGENCIA DE LA INFORMACIÓN</v>
      </c>
      <c r="C34" s="8" t="str">
        <f>+'Preliminar PT. Control'!D32</f>
        <v>R 12</v>
      </c>
      <c r="D34" s="225" t="str">
        <f>+'Preliminar PT. Control'!E32</f>
        <v>Incumplimiento en la implementación del PETI</v>
      </c>
      <c r="E34" s="225" t="str">
        <f>+'Preliminar PT. Control'!G32</f>
        <v>Posibilidad de afectación económica en los costos de la ejecución de las actividades de la política de gobierno digital y arquitectura de TI  de la entidad por una ejecución inadecuada debido a inconsistencias presupuestales en la planeación de los proyectos PETI</v>
      </c>
      <c r="F34" s="188" t="s">
        <v>1557</v>
      </c>
      <c r="G34" s="221"/>
      <c r="H34" s="221" t="s">
        <v>808</v>
      </c>
      <c r="I34" s="221"/>
      <c r="J34" s="222">
        <f t="shared" si="0"/>
        <v>0</v>
      </c>
      <c r="K34" s="222"/>
      <c r="L34" s="222"/>
      <c r="M34" s="222"/>
      <c r="N34" s="222"/>
      <c r="O34" s="222"/>
      <c r="P34" s="222"/>
      <c r="Q34" s="222"/>
      <c r="R34" s="222"/>
      <c r="S34" s="222"/>
      <c r="T34" s="222"/>
      <c r="U34" s="222"/>
      <c r="V34" s="222"/>
      <c r="W34" s="172"/>
      <c r="X34" s="172"/>
      <c r="Y34" s="172"/>
      <c r="Z34" s="172"/>
      <c r="AA34" s="172"/>
      <c r="AB34" s="172"/>
      <c r="AC34" s="172"/>
      <c r="AD34" s="172"/>
      <c r="AE34" s="172"/>
      <c r="AF34" s="172"/>
      <c r="AG34" s="172"/>
      <c r="AH34" s="172"/>
      <c r="AI34" s="41"/>
      <c r="AJ34" s="20"/>
      <c r="AK34" s="172"/>
      <c r="AL34" s="256"/>
      <c r="AM34" s="181"/>
    </row>
    <row r="35" spans="1:39" s="29" customFormat="1" ht="45" hidden="1" x14ac:dyDescent="0.25">
      <c r="A35" s="199"/>
      <c r="B35" s="225" t="str">
        <f>+'Preliminar PT. Control'!B33</f>
        <v>INTELIGENCIA DE LA INFORMACIÓN</v>
      </c>
      <c r="C35" s="8" t="str">
        <f>+'Preliminar PT. Control'!D33</f>
        <v>R 13</v>
      </c>
      <c r="D35" s="225" t="str">
        <f>+'Preliminar PT. Control'!E33</f>
        <v>Definición y evolución de la arquitectura empresarial de TI que no responda a las necesidades de la entidad</v>
      </c>
      <c r="E35" s="225" t="str">
        <f>+'Preliminar PT. Control'!G33</f>
        <v>Posibilidad de pérdida reputacional en la imagen institucional para los usuarios dado el incumplimiento en la misión y visión, afectando la prestación de los servicios debido a un diagnóstico equivocado e incompleto de las necesidades de la entidad y su entorno</v>
      </c>
      <c r="F35" s="188" t="s">
        <v>1558</v>
      </c>
      <c r="G35" s="221" t="s">
        <v>1112</v>
      </c>
      <c r="H35" s="221" t="s">
        <v>898</v>
      </c>
      <c r="I35" s="221" t="s">
        <v>1113</v>
      </c>
      <c r="J35" s="222">
        <f t="shared" si="0"/>
        <v>1</v>
      </c>
      <c r="K35" s="222"/>
      <c r="L35" s="222"/>
      <c r="M35" s="222"/>
      <c r="N35" s="222"/>
      <c r="O35" s="222"/>
      <c r="P35" s="222"/>
      <c r="Q35" s="222"/>
      <c r="R35" s="222"/>
      <c r="S35" s="222"/>
      <c r="T35" s="222"/>
      <c r="U35" s="222">
        <v>1</v>
      </c>
      <c r="V35" s="222"/>
      <c r="W35" s="172"/>
      <c r="X35" s="172"/>
      <c r="Y35" s="172"/>
      <c r="Z35" s="172"/>
      <c r="AA35" s="172"/>
      <c r="AB35" s="172"/>
      <c r="AC35" s="172"/>
      <c r="AD35" s="172"/>
      <c r="AE35" s="172"/>
      <c r="AF35" s="172"/>
      <c r="AG35" s="172">
        <v>1</v>
      </c>
      <c r="AH35" s="172"/>
      <c r="AI35" s="41">
        <f t="shared" si="1"/>
        <v>1</v>
      </c>
      <c r="AJ35" s="20">
        <v>1</v>
      </c>
      <c r="AK35" s="41" t="s">
        <v>437</v>
      </c>
      <c r="AL35" s="265" t="s">
        <v>2037</v>
      </c>
      <c r="AM35" s="181"/>
    </row>
    <row r="36" spans="1:39" s="29" customFormat="1" ht="45" hidden="1" x14ac:dyDescent="0.25">
      <c r="A36" s="199"/>
      <c r="B36" s="225" t="str">
        <f>+'Preliminar PT. Control'!B34</f>
        <v>INTELIGENCIA DE LA INFORMACIÓN</v>
      </c>
      <c r="C36" s="8" t="str">
        <f>+'Preliminar PT. Control'!D34</f>
        <v>R 13</v>
      </c>
      <c r="D36" s="225" t="str">
        <f>+'Preliminar PT. Control'!E34</f>
        <v>Definición y evolución de la arquitectura empresarial de TI que no responda a las necesidades de la entidad</v>
      </c>
      <c r="E36" s="225" t="str">
        <f>+'Preliminar PT. Control'!G34</f>
        <v>Posibilidad de pérdida reputacional en la imagen institucional para los usuarios dado el incumplimiento en la misión y visión, afectando la prestación de los servicios debido a un diagnóstico equivocado e incompleto de las necesidades de la entidad y su entorno</v>
      </c>
      <c r="F36" s="188" t="s">
        <v>1559</v>
      </c>
      <c r="G36" s="221"/>
      <c r="H36" s="221" t="s">
        <v>808</v>
      </c>
      <c r="I36" s="221"/>
      <c r="J36" s="222">
        <f t="shared" si="0"/>
        <v>0</v>
      </c>
      <c r="K36" s="222"/>
      <c r="L36" s="222"/>
      <c r="M36" s="222"/>
      <c r="N36" s="222"/>
      <c r="O36" s="222"/>
      <c r="P36" s="222"/>
      <c r="Q36" s="222"/>
      <c r="R36" s="222"/>
      <c r="S36" s="222"/>
      <c r="T36" s="222"/>
      <c r="U36" s="222"/>
      <c r="V36" s="222"/>
      <c r="W36" s="172"/>
      <c r="X36" s="172"/>
      <c r="Y36" s="172"/>
      <c r="Z36" s="172"/>
      <c r="AA36" s="172"/>
      <c r="AB36" s="172"/>
      <c r="AC36" s="172"/>
      <c r="AD36" s="172"/>
      <c r="AE36" s="172"/>
      <c r="AF36" s="172"/>
      <c r="AG36" s="172"/>
      <c r="AH36" s="172"/>
      <c r="AI36" s="41"/>
      <c r="AJ36" s="20"/>
      <c r="AK36" s="172"/>
      <c r="AL36" s="256"/>
      <c r="AM36" s="181"/>
    </row>
    <row r="37" spans="1:39" s="29" customFormat="1" ht="45" hidden="1" x14ac:dyDescent="0.25">
      <c r="A37" s="199"/>
      <c r="B37" s="225" t="str">
        <f>+'Preliminar PT. Control'!B35</f>
        <v>INTELIGENCIA DE LA INFORMACIÓN</v>
      </c>
      <c r="C37" s="8" t="str">
        <f>+'Preliminar PT. Control'!D35</f>
        <v>R 13</v>
      </c>
      <c r="D37" s="225" t="str">
        <f>+'Preliminar PT. Control'!E35</f>
        <v>Definición y evolución de la arquitectura empresarial de TI que no responda a las necesidades de la entidad</v>
      </c>
      <c r="E37" s="225" t="str">
        <f>+'Preliminar PT. Control'!G35</f>
        <v>Posibilidad de pérdida reputacional en la imagen institucional para los usuarios dado el incumplimiento en la misión y visión, afectando la prestación de los servicios debido a un diagnóstico equivocado e incompleto de las necesidades de la entidad y su entorno</v>
      </c>
      <c r="F37" s="188" t="s">
        <v>1560</v>
      </c>
      <c r="G37" s="221"/>
      <c r="H37" s="221" t="s">
        <v>808</v>
      </c>
      <c r="I37" s="221"/>
      <c r="J37" s="222">
        <f t="shared" si="0"/>
        <v>0</v>
      </c>
      <c r="K37" s="222"/>
      <c r="L37" s="222"/>
      <c r="M37" s="222"/>
      <c r="N37" s="222"/>
      <c r="O37" s="222"/>
      <c r="P37" s="222"/>
      <c r="Q37" s="222"/>
      <c r="R37" s="222"/>
      <c r="S37" s="222"/>
      <c r="T37" s="222"/>
      <c r="U37" s="222"/>
      <c r="V37" s="222"/>
      <c r="W37" s="172"/>
      <c r="X37" s="172"/>
      <c r="Y37" s="172"/>
      <c r="Z37" s="172"/>
      <c r="AA37" s="172"/>
      <c r="AB37" s="172"/>
      <c r="AC37" s="172"/>
      <c r="AD37" s="172"/>
      <c r="AE37" s="172"/>
      <c r="AF37" s="172"/>
      <c r="AG37" s="172"/>
      <c r="AH37" s="172"/>
      <c r="AI37" s="41"/>
      <c r="AJ37" s="20"/>
      <c r="AK37" s="172"/>
      <c r="AL37" s="256"/>
      <c r="AM37" s="181"/>
    </row>
    <row r="38" spans="1:39" s="29" customFormat="1" ht="45" hidden="1" x14ac:dyDescent="0.25">
      <c r="A38" s="199"/>
      <c r="B38" s="225" t="str">
        <f>+'Preliminar PT. Control'!B36</f>
        <v>INTELIGENCIA DE LA INFORMACIÓN</v>
      </c>
      <c r="C38" s="8" t="str">
        <f>+'Preliminar PT. Control'!D36</f>
        <v>R 14</v>
      </c>
      <c r="D38" s="225" t="str">
        <f>+'Preliminar PT. Control'!E36</f>
        <v>Incumplimiento en la implementación del Modelo de Seguridad y Privacidad  de la información de la estrategia de Gobierno Digital</v>
      </c>
      <c r="E38" s="225" t="str">
        <f>+'Preliminar PT. Control'!G36</f>
        <v>Posibilidad de pérdida reputacional en la imagen institucional debido a la inadecuada priorización de las tareas necesarias para planificar e implementar el componente de seguridad digital de la estrategia de gobierno digital</v>
      </c>
      <c r="F38" s="188" t="s">
        <v>1561</v>
      </c>
      <c r="G38" s="221" t="s">
        <v>1114</v>
      </c>
      <c r="H38" s="221" t="s">
        <v>898</v>
      </c>
      <c r="I38" s="221" t="s">
        <v>1115</v>
      </c>
      <c r="J38" s="222">
        <f t="shared" si="0"/>
        <v>1</v>
      </c>
      <c r="K38" s="222"/>
      <c r="L38" s="222"/>
      <c r="M38" s="222"/>
      <c r="N38" s="222"/>
      <c r="O38" s="222"/>
      <c r="P38" s="222"/>
      <c r="Q38" s="222"/>
      <c r="R38" s="222"/>
      <c r="S38" s="222"/>
      <c r="T38" s="222"/>
      <c r="U38" s="222">
        <v>1</v>
      </c>
      <c r="V38" s="222"/>
      <c r="W38" s="172"/>
      <c r="X38" s="172"/>
      <c r="Y38" s="172"/>
      <c r="Z38" s="172"/>
      <c r="AA38" s="172"/>
      <c r="AB38" s="172"/>
      <c r="AC38" s="172"/>
      <c r="AD38" s="172"/>
      <c r="AE38" s="172"/>
      <c r="AF38" s="172"/>
      <c r="AG38" s="172">
        <v>1</v>
      </c>
      <c r="AH38" s="172"/>
      <c r="AI38" s="41">
        <f t="shared" si="1"/>
        <v>1</v>
      </c>
      <c r="AJ38" s="20">
        <v>1</v>
      </c>
      <c r="AK38" s="41" t="s">
        <v>437</v>
      </c>
      <c r="AL38" s="265" t="s">
        <v>2038</v>
      </c>
      <c r="AM38" s="181"/>
    </row>
    <row r="39" spans="1:39" s="29" customFormat="1" ht="45" hidden="1" x14ac:dyDescent="0.25">
      <c r="A39" s="199"/>
      <c r="B39" s="225" t="str">
        <f>+'Preliminar PT. Control'!B37</f>
        <v>INTELIGENCIA DE LA INFORMACIÓN</v>
      </c>
      <c r="C39" s="8" t="str">
        <f>+'Preliminar PT. Control'!D37</f>
        <v>R 14</v>
      </c>
      <c r="D39" s="225" t="str">
        <f>+'Preliminar PT. Control'!E37</f>
        <v>Incumplimiento en la implementación del Modelo de Seguridad y Privacidad  de la información de la estrategia de Gobierno Digital</v>
      </c>
      <c r="E39" s="225" t="str">
        <f>+'Preliminar PT. Control'!G37</f>
        <v>Posibilidad de pérdida reputacional en la imagen institucional debido a la inadecuada priorización de las tareas necesarias para planificar e implementar el componente de seguridad digital de la estrategia de gobierno digital</v>
      </c>
      <c r="F39" s="188" t="s">
        <v>1562</v>
      </c>
      <c r="G39" s="221" t="s">
        <v>1116</v>
      </c>
      <c r="H39" s="221" t="s">
        <v>898</v>
      </c>
      <c r="I39" s="221" t="s">
        <v>1117</v>
      </c>
      <c r="J39" s="222">
        <f t="shared" si="0"/>
        <v>1</v>
      </c>
      <c r="K39" s="222"/>
      <c r="L39" s="222"/>
      <c r="M39" s="222"/>
      <c r="N39" s="222"/>
      <c r="O39" s="222"/>
      <c r="P39" s="222"/>
      <c r="Q39" s="222"/>
      <c r="R39" s="222"/>
      <c r="S39" s="222"/>
      <c r="T39" s="222">
        <v>1</v>
      </c>
      <c r="U39" s="222"/>
      <c r="V39" s="222"/>
      <c r="W39" s="172"/>
      <c r="X39" s="172"/>
      <c r="Y39" s="172"/>
      <c r="Z39" s="172"/>
      <c r="AA39" s="172"/>
      <c r="AB39" s="172"/>
      <c r="AC39" s="172"/>
      <c r="AD39" s="172"/>
      <c r="AE39" s="172"/>
      <c r="AF39" s="172">
        <v>1</v>
      </c>
      <c r="AG39" s="172"/>
      <c r="AH39" s="172"/>
      <c r="AI39" s="41">
        <f t="shared" si="1"/>
        <v>1</v>
      </c>
      <c r="AJ39" s="20">
        <v>1</v>
      </c>
      <c r="AK39" s="41" t="s">
        <v>437</v>
      </c>
      <c r="AL39" s="265" t="s">
        <v>2035</v>
      </c>
      <c r="AM39" s="181"/>
    </row>
    <row r="40" spans="1:39" s="29" customFormat="1" ht="45" hidden="1" x14ac:dyDescent="0.25">
      <c r="A40" s="199"/>
      <c r="B40" s="225" t="str">
        <f>+'Preliminar PT. Control'!B38</f>
        <v>GESTIÓN DEL MODELO DE ATENCIÓN</v>
      </c>
      <c r="C40" s="8" t="str">
        <f>+'Preliminar PT. Control'!D38</f>
        <v>R 15</v>
      </c>
      <c r="D40" s="225" t="str">
        <f>+'Preliminar PT. Control'!E38</f>
        <v>Programar municipios que posteriormente presenten limitantes para su intervención</v>
      </c>
      <c r="E40" s="225" t="str">
        <f>+'Preliminar PT. Control'!G38</f>
        <v>Posibilidad de afectación económica en los sobrecostos de la operación debido a las Inconsistencias de la información considerada para la programación de los municipios frente a la situación real del territorio</v>
      </c>
      <c r="F40" s="188" t="s">
        <v>1563</v>
      </c>
      <c r="G40" s="221" t="s">
        <v>1118</v>
      </c>
      <c r="H40" s="221" t="s">
        <v>901</v>
      </c>
      <c r="I40" s="221" t="s">
        <v>1119</v>
      </c>
      <c r="J40" s="222">
        <f t="shared" si="0"/>
        <v>1</v>
      </c>
      <c r="K40" s="222"/>
      <c r="L40" s="222"/>
      <c r="M40" s="222"/>
      <c r="N40" s="222"/>
      <c r="O40" s="222"/>
      <c r="P40" s="222"/>
      <c r="Q40" s="222"/>
      <c r="R40" s="222"/>
      <c r="S40" s="222">
        <v>1</v>
      </c>
      <c r="T40" s="222"/>
      <c r="U40" s="222"/>
      <c r="V40" s="222"/>
      <c r="W40" s="172"/>
      <c r="X40" s="172"/>
      <c r="Y40" s="172"/>
      <c r="Z40" s="172"/>
      <c r="AA40" s="172"/>
      <c r="AB40" s="172"/>
      <c r="AC40" s="172"/>
      <c r="AD40" s="172"/>
      <c r="AE40" s="172">
        <v>1</v>
      </c>
      <c r="AF40" s="172"/>
      <c r="AG40" s="172"/>
      <c r="AH40" s="172"/>
      <c r="AI40" s="41">
        <f t="shared" si="1"/>
        <v>1</v>
      </c>
      <c r="AJ40" s="20">
        <v>1</v>
      </c>
      <c r="AK40" s="41" t="s">
        <v>437</v>
      </c>
      <c r="AL40" s="256" t="s">
        <v>1973</v>
      </c>
      <c r="AM40" s="181"/>
    </row>
    <row r="41" spans="1:39" s="29" customFormat="1" ht="30" hidden="1" x14ac:dyDescent="0.25">
      <c r="A41" s="199"/>
      <c r="B41" s="225" t="str">
        <f>+'Preliminar PT. Control'!B39</f>
        <v>GESTIÓN DEL MODELO DE ATENCIÓN</v>
      </c>
      <c r="C41" s="8" t="str">
        <f>+'Preliminar PT. Control'!D39</f>
        <v>R 15</v>
      </c>
      <c r="D41" s="225" t="str">
        <f>+'Preliminar PT. Control'!E39</f>
        <v>Programar municipios que posteriormente presenten limitantes para su intervención</v>
      </c>
      <c r="E41" s="225" t="str">
        <f>+'Preliminar PT. Control'!G39</f>
        <v>Posibilidad de afectación económica en los sobrecostos de la operación debido a las Inconsistencias de la información considerada para la programación de los municipios frente a la situación real del territorio</v>
      </c>
      <c r="F41" s="188" t="s">
        <v>1564</v>
      </c>
      <c r="G41" s="221"/>
      <c r="H41" s="221" t="s">
        <v>808</v>
      </c>
      <c r="I41" s="221"/>
      <c r="J41" s="222">
        <f t="shared" si="0"/>
        <v>0</v>
      </c>
      <c r="K41" s="222"/>
      <c r="L41" s="222"/>
      <c r="M41" s="222"/>
      <c r="N41" s="222"/>
      <c r="O41" s="222"/>
      <c r="P41" s="222"/>
      <c r="Q41" s="222"/>
      <c r="R41" s="222"/>
      <c r="S41" s="222"/>
      <c r="T41" s="222"/>
      <c r="U41" s="222"/>
      <c r="V41" s="222"/>
      <c r="W41" s="172"/>
      <c r="X41" s="172"/>
      <c r="Y41" s="172"/>
      <c r="Z41" s="172"/>
      <c r="AA41" s="172"/>
      <c r="AB41" s="172"/>
      <c r="AC41" s="172"/>
      <c r="AD41" s="172"/>
      <c r="AE41" s="172"/>
      <c r="AF41" s="172"/>
      <c r="AG41" s="172"/>
      <c r="AH41" s="172"/>
      <c r="AI41" s="41"/>
      <c r="AJ41" s="20"/>
      <c r="AK41" s="172"/>
      <c r="AL41" s="256"/>
      <c r="AM41" s="181"/>
    </row>
    <row r="42" spans="1:39" s="29" customFormat="1" ht="120" hidden="1" x14ac:dyDescent="0.25">
      <c r="A42" s="199"/>
      <c r="B42" s="225" t="str">
        <f>+'Preliminar PT. Control'!B40</f>
        <v>GESTIÓN DEL MODELO DE ATENCIÓN</v>
      </c>
      <c r="C42" s="8" t="str">
        <f>+'Preliminar PT. Control'!D40</f>
        <v>R 16</v>
      </c>
      <c r="D42" s="225" t="str">
        <f>+'Preliminar PT. Control'!E40</f>
        <v>Respuesta inoportuna a las PQRSD</v>
      </c>
      <c r="E42" s="225" t="str">
        <f>+'Preliminar PT. Control'!G40</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F42" s="188" t="s">
        <v>1565</v>
      </c>
      <c r="G42" s="221" t="s">
        <v>1120</v>
      </c>
      <c r="H42" s="221" t="s">
        <v>900</v>
      </c>
      <c r="I42" s="221" t="s">
        <v>1121</v>
      </c>
      <c r="J42" s="222">
        <f t="shared" si="0"/>
        <v>11</v>
      </c>
      <c r="K42" s="222">
        <v>1</v>
      </c>
      <c r="L42" s="222">
        <v>1</v>
      </c>
      <c r="M42" s="222">
        <v>1</v>
      </c>
      <c r="N42" s="222">
        <v>1</v>
      </c>
      <c r="O42" s="222">
        <v>1</v>
      </c>
      <c r="P42" s="222">
        <v>1</v>
      </c>
      <c r="Q42" s="222">
        <v>1</v>
      </c>
      <c r="R42" s="222">
        <v>1</v>
      </c>
      <c r="S42" s="222">
        <v>1</v>
      </c>
      <c r="T42" s="222">
        <v>1</v>
      </c>
      <c r="U42" s="222">
        <v>1</v>
      </c>
      <c r="V42" s="222"/>
      <c r="W42" s="41">
        <v>1</v>
      </c>
      <c r="X42" s="41">
        <v>1</v>
      </c>
      <c r="Y42" s="41">
        <v>1</v>
      </c>
      <c r="Z42" s="41">
        <v>1</v>
      </c>
      <c r="AA42" s="41">
        <v>1</v>
      </c>
      <c r="AB42" s="41">
        <v>1</v>
      </c>
      <c r="AC42" s="41">
        <v>1</v>
      </c>
      <c r="AD42" s="41">
        <v>1</v>
      </c>
      <c r="AE42" s="41">
        <v>1</v>
      </c>
      <c r="AF42" s="41">
        <v>1</v>
      </c>
      <c r="AG42" s="41">
        <v>1</v>
      </c>
      <c r="AH42" s="41">
        <v>1</v>
      </c>
      <c r="AI42" s="41">
        <f t="shared" si="1"/>
        <v>12</v>
      </c>
      <c r="AJ42" s="20">
        <v>1</v>
      </c>
      <c r="AK42" s="41" t="s">
        <v>437</v>
      </c>
      <c r="AL42" s="265" t="s">
        <v>2030</v>
      </c>
      <c r="AM42" s="256"/>
    </row>
    <row r="43" spans="1:39" s="29" customFormat="1" ht="45" hidden="1" x14ac:dyDescent="0.25">
      <c r="A43" s="199"/>
      <c r="B43" s="225" t="str">
        <f>+'Preliminar PT. Control'!B41</f>
        <v>GESTIÓN DEL MODELO DE ATENCIÓN</v>
      </c>
      <c r="C43" s="8" t="str">
        <f>+'Preliminar PT. Control'!D41</f>
        <v>R 16</v>
      </c>
      <c r="D43" s="225" t="str">
        <f>+'Preliminar PT. Control'!E41</f>
        <v>Respuesta inoportuna a las PQRSD</v>
      </c>
      <c r="E43" s="225" t="str">
        <f>+'Preliminar PT. Control'!G41</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F43" s="188" t="s">
        <v>1566</v>
      </c>
      <c r="G43" s="221"/>
      <c r="H43" s="221" t="s">
        <v>808</v>
      </c>
      <c r="I43" s="221"/>
      <c r="J43" s="222">
        <f t="shared" si="0"/>
        <v>0</v>
      </c>
      <c r="K43" s="222"/>
      <c r="L43" s="222"/>
      <c r="M43" s="222"/>
      <c r="N43" s="222"/>
      <c r="O43" s="222"/>
      <c r="P43" s="222"/>
      <c r="Q43" s="222"/>
      <c r="R43" s="222"/>
      <c r="S43" s="222"/>
      <c r="T43" s="222"/>
      <c r="U43" s="222"/>
      <c r="V43" s="222"/>
      <c r="W43" s="172"/>
      <c r="X43" s="172"/>
      <c r="Y43" s="172"/>
      <c r="Z43" s="172"/>
      <c r="AA43" s="172"/>
      <c r="AB43" s="172"/>
      <c r="AC43" s="172"/>
      <c r="AD43" s="172"/>
      <c r="AE43" s="172"/>
      <c r="AF43" s="172"/>
      <c r="AG43" s="172"/>
      <c r="AH43" s="172"/>
      <c r="AI43" s="41"/>
      <c r="AJ43" s="20"/>
      <c r="AK43" s="172"/>
      <c r="AL43" s="256"/>
      <c r="AM43" s="181"/>
    </row>
    <row r="44" spans="1:39" s="29" customFormat="1" ht="45" hidden="1" x14ac:dyDescent="0.25">
      <c r="A44" s="199"/>
      <c r="B44" s="225" t="str">
        <f>+'Preliminar PT. Control'!B42</f>
        <v>GESTIÓN DEL MODELO DE ATENCIÓN</v>
      </c>
      <c r="C44" s="8" t="str">
        <f>+'Preliminar PT. Control'!D42</f>
        <v>R 16</v>
      </c>
      <c r="D44" s="225" t="str">
        <f>+'Preliminar PT. Control'!E42</f>
        <v>Respuesta inoportuna a las PQRSD</v>
      </c>
      <c r="E44" s="225" t="str">
        <f>+'Preliminar PT. Control'!G42</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F44" s="188" t="s">
        <v>1567</v>
      </c>
      <c r="G44" s="221"/>
      <c r="H44" s="221" t="s">
        <v>808</v>
      </c>
      <c r="I44" s="221"/>
      <c r="J44" s="222">
        <f t="shared" si="0"/>
        <v>0</v>
      </c>
      <c r="K44" s="222"/>
      <c r="L44" s="222"/>
      <c r="M44" s="222"/>
      <c r="N44" s="222"/>
      <c r="O44" s="222"/>
      <c r="P44" s="222"/>
      <c r="Q44" s="222"/>
      <c r="R44" s="222"/>
      <c r="S44" s="222"/>
      <c r="T44" s="222"/>
      <c r="U44" s="222"/>
      <c r="V44" s="222"/>
      <c r="W44" s="172"/>
      <c r="X44" s="172"/>
      <c r="Y44" s="172"/>
      <c r="Z44" s="172"/>
      <c r="AA44" s="172"/>
      <c r="AB44" s="172"/>
      <c r="AC44" s="172"/>
      <c r="AD44" s="172"/>
      <c r="AE44" s="172"/>
      <c r="AF44" s="172"/>
      <c r="AG44" s="172"/>
      <c r="AH44" s="172"/>
      <c r="AI44" s="41"/>
      <c r="AJ44" s="20"/>
      <c r="AK44" s="172"/>
      <c r="AL44" s="256"/>
      <c r="AM44" s="181"/>
    </row>
    <row r="45" spans="1:39" s="29" customFormat="1" ht="75" hidden="1" x14ac:dyDescent="0.25">
      <c r="A45" s="199"/>
      <c r="B45" s="225" t="str">
        <f>+'Preliminar PT. Control'!B43</f>
        <v>PLANIFICACIÓN DEL ORDENAMIENTO SOCIAL DE LA PROPIEDAD</v>
      </c>
      <c r="C45" s="8" t="str">
        <f>+'Preliminar PT. Control'!D43</f>
        <v>R 17</v>
      </c>
      <c r="D45" s="225" t="str">
        <f>+'Preliminar PT. Control'!E43</f>
        <v xml:space="preserve">Expedir Acto administrativo que resuelve solicitud de inclusión en el RESO, sin la completitud del análisis dentro del proceso de valoración para determinar el cumplimiento de requisitos mínimos (omisión de validaciones en bases de datos/soportes documentales) </v>
      </c>
      <c r="E45" s="225" t="str">
        <f>+'Preliminar PT. Control'!G43</f>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v>
      </c>
      <c r="F45" s="188" t="s">
        <v>1568</v>
      </c>
      <c r="G45" s="221" t="s">
        <v>1122</v>
      </c>
      <c r="H45" s="221" t="s">
        <v>898</v>
      </c>
      <c r="I45" s="221" t="s">
        <v>1123</v>
      </c>
      <c r="J45" s="222">
        <f t="shared" si="0"/>
        <v>4</v>
      </c>
      <c r="K45" s="222"/>
      <c r="L45" s="222"/>
      <c r="M45" s="222">
        <v>1</v>
      </c>
      <c r="N45" s="222"/>
      <c r="O45" s="222"/>
      <c r="P45" s="222">
        <v>1</v>
      </c>
      <c r="Q45" s="222"/>
      <c r="R45" s="222"/>
      <c r="S45" s="222">
        <v>1</v>
      </c>
      <c r="T45" s="222"/>
      <c r="U45" s="222"/>
      <c r="V45" s="222">
        <v>1</v>
      </c>
      <c r="W45" s="41"/>
      <c r="X45" s="41">
        <v>1</v>
      </c>
      <c r="Y45" s="41">
        <v>1</v>
      </c>
      <c r="Z45" s="41">
        <v>1</v>
      </c>
      <c r="AA45" s="41"/>
      <c r="AB45" s="41">
        <v>1</v>
      </c>
      <c r="AC45" s="41"/>
      <c r="AD45" s="41"/>
      <c r="AE45" s="41">
        <v>1</v>
      </c>
      <c r="AF45" s="41"/>
      <c r="AG45" s="41"/>
      <c r="AH45" s="41"/>
      <c r="AI45" s="41">
        <f t="shared" si="1"/>
        <v>5</v>
      </c>
      <c r="AJ45" s="20">
        <v>1</v>
      </c>
      <c r="AK45" s="41" t="s">
        <v>437</v>
      </c>
      <c r="AL45" s="256" t="s">
        <v>1974</v>
      </c>
      <c r="AM45" s="256"/>
    </row>
    <row r="46" spans="1:39" s="29" customFormat="1" ht="75" hidden="1" x14ac:dyDescent="0.25">
      <c r="A46" s="199"/>
      <c r="B46" s="225" t="str">
        <f>+'Preliminar PT. Control'!B44</f>
        <v>PLANIFICACIÓN DEL ORDENAMIENTO SOCIAL DE LA PROPIEDAD</v>
      </c>
      <c r="C46" s="8" t="str">
        <f>+'Preliminar PT. Control'!D44</f>
        <v>R 17</v>
      </c>
      <c r="D46" s="225" t="str">
        <f>+'Preliminar PT. Control'!E44</f>
        <v xml:space="preserve">Expedir Acto administrativo que resuelve solicitud de inclusión en el RESO, sin la completitud del análisis dentro del proceso de valoración para determinar el cumplimiento de requisitos mínimos (omisión de validaciones en bases de datos/soportes documentales) </v>
      </c>
      <c r="E46" s="225" t="str">
        <f>+'Preliminar PT. Control'!G44</f>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v>
      </c>
      <c r="F46" s="188" t="s">
        <v>1569</v>
      </c>
      <c r="G46" s="221" t="s">
        <v>1124</v>
      </c>
      <c r="H46" s="221" t="s">
        <v>898</v>
      </c>
      <c r="I46" s="221" t="s">
        <v>1125</v>
      </c>
      <c r="J46" s="222">
        <f t="shared" si="0"/>
        <v>3</v>
      </c>
      <c r="K46" s="222"/>
      <c r="L46" s="222"/>
      <c r="M46" s="222"/>
      <c r="N46" s="222"/>
      <c r="O46" s="222">
        <v>1</v>
      </c>
      <c r="P46" s="222"/>
      <c r="Q46" s="222"/>
      <c r="R46" s="222">
        <v>1</v>
      </c>
      <c r="S46" s="222"/>
      <c r="T46" s="222"/>
      <c r="U46" s="222">
        <v>1</v>
      </c>
      <c r="V46" s="222"/>
      <c r="W46" s="41"/>
      <c r="X46" s="41"/>
      <c r="Y46" s="41"/>
      <c r="Z46" s="41"/>
      <c r="AA46" s="41">
        <v>1</v>
      </c>
      <c r="AB46" s="41"/>
      <c r="AC46" s="41"/>
      <c r="AD46" s="41">
        <v>1</v>
      </c>
      <c r="AE46" s="41"/>
      <c r="AF46" s="41"/>
      <c r="AG46" s="41">
        <v>1</v>
      </c>
      <c r="AH46" s="41"/>
      <c r="AI46" s="41">
        <f t="shared" si="1"/>
        <v>3</v>
      </c>
      <c r="AJ46" s="20">
        <v>1</v>
      </c>
      <c r="AK46" s="41" t="s">
        <v>437</v>
      </c>
      <c r="AL46" s="265" t="s">
        <v>2039</v>
      </c>
      <c r="AM46" s="256"/>
    </row>
    <row r="47" spans="1:39" s="29" customFormat="1" ht="45" hidden="1" x14ac:dyDescent="0.25">
      <c r="A47" s="199"/>
      <c r="B47" s="225" t="str">
        <f>+'Preliminar PT. Control'!B45</f>
        <v>PLANIFICACIÓN DEL ORDENAMIENTO SOCIAL DE LA PROPIEDAD</v>
      </c>
      <c r="C47" s="8" t="str">
        <f>+'Preliminar PT. Control'!D45</f>
        <v>R 18</v>
      </c>
      <c r="D47" s="225" t="str">
        <f>+'Preliminar PT. Control'!E45</f>
        <v>Incumplimiento en la formulación e implementación de los POSPR en los municipios programados por razones técnicas y operativas</v>
      </c>
      <c r="E47" s="225" t="str">
        <f>+'Preliminar PT. Control'!G45</f>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v>
      </c>
      <c r="F47" s="188" t="s">
        <v>1570</v>
      </c>
      <c r="G47" s="221" t="s">
        <v>1126</v>
      </c>
      <c r="H47" s="221" t="s">
        <v>901</v>
      </c>
      <c r="I47" s="221" t="s">
        <v>1127</v>
      </c>
      <c r="J47" s="222">
        <f>SUM(K47:V47)</f>
        <v>3</v>
      </c>
      <c r="K47" s="222"/>
      <c r="L47" s="222"/>
      <c r="M47" s="222"/>
      <c r="N47" s="222">
        <v>1</v>
      </c>
      <c r="O47" s="222"/>
      <c r="P47" s="222"/>
      <c r="Q47" s="222"/>
      <c r="R47" s="222">
        <v>1</v>
      </c>
      <c r="S47" s="222"/>
      <c r="T47" s="222"/>
      <c r="U47" s="222"/>
      <c r="V47" s="222">
        <v>1</v>
      </c>
      <c r="W47" s="41"/>
      <c r="X47" s="41"/>
      <c r="Y47" s="41"/>
      <c r="Z47" s="41">
        <v>1</v>
      </c>
      <c r="AA47" s="41"/>
      <c r="AB47" s="41"/>
      <c r="AC47" s="41"/>
      <c r="AD47" s="41">
        <v>1</v>
      </c>
      <c r="AE47" s="41"/>
      <c r="AF47" s="41"/>
      <c r="AG47" s="41"/>
      <c r="AH47" s="41"/>
      <c r="AI47" s="41">
        <f t="shared" si="1"/>
        <v>2</v>
      </c>
      <c r="AJ47" s="20">
        <f>+SUM(W47:AH47)/+SUM(K47:V47)</f>
        <v>0.66666666666666663</v>
      </c>
      <c r="AK47" s="41" t="s">
        <v>436</v>
      </c>
      <c r="AL47" s="256" t="s">
        <v>1975</v>
      </c>
      <c r="AM47" s="256"/>
    </row>
    <row r="48" spans="1:39" s="29" customFormat="1" ht="45" hidden="1" x14ac:dyDescent="0.25">
      <c r="A48" s="199"/>
      <c r="B48" s="225" t="str">
        <f>+'Preliminar PT. Control'!B46</f>
        <v>PLANIFICACIÓN DEL ORDENAMIENTO SOCIAL DE LA PROPIEDAD</v>
      </c>
      <c r="C48" s="8" t="str">
        <f>+'Preliminar PT. Control'!D46</f>
        <v>R 18</v>
      </c>
      <c r="D48" s="225" t="str">
        <f>+'Preliminar PT. Control'!E46</f>
        <v>Incumplimiento en la formulación e implementación de los POSPR en los municipios programados por razones técnicas y operativas</v>
      </c>
      <c r="E48" s="225" t="str">
        <f>+'Preliminar PT. Control'!G46</f>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v>
      </c>
      <c r="F48" s="188" t="s">
        <v>1571</v>
      </c>
      <c r="G48" s="221"/>
      <c r="H48" s="221" t="s">
        <v>808</v>
      </c>
      <c r="I48" s="221"/>
      <c r="J48" s="222">
        <f>SUM(K48:V48)</f>
        <v>0</v>
      </c>
      <c r="K48" s="222"/>
      <c r="L48" s="222"/>
      <c r="M48" s="222"/>
      <c r="N48" s="222"/>
      <c r="O48" s="222"/>
      <c r="P48" s="222"/>
      <c r="Q48" s="222"/>
      <c r="R48" s="222"/>
      <c r="S48" s="222"/>
      <c r="T48" s="222"/>
      <c r="U48" s="222"/>
      <c r="V48" s="222"/>
      <c r="W48" s="172"/>
      <c r="X48" s="172"/>
      <c r="Y48" s="172"/>
      <c r="Z48" s="172"/>
      <c r="AA48" s="172"/>
      <c r="AB48" s="172"/>
      <c r="AC48" s="172"/>
      <c r="AD48" s="172"/>
      <c r="AE48" s="172"/>
      <c r="AF48" s="172"/>
      <c r="AG48" s="172"/>
      <c r="AH48" s="172"/>
      <c r="AI48" s="41"/>
      <c r="AJ48" s="20"/>
      <c r="AK48" s="172"/>
      <c r="AL48" s="256"/>
      <c r="AM48" s="181"/>
    </row>
    <row r="49" spans="1:39" s="29" customFormat="1" ht="105" hidden="1" x14ac:dyDescent="0.25">
      <c r="A49" s="199"/>
      <c r="B49" s="225" t="str">
        <f>+'Preliminar PT. Control'!B47</f>
        <v>PLANIFICACIÓN DEL ORDENAMIENTO SOCIAL DE LA PROPIEDAD</v>
      </c>
      <c r="C49" s="8" t="str">
        <f>+'Preliminar PT. Control'!D47</f>
        <v>R 19</v>
      </c>
      <c r="D49" s="225" t="str">
        <f>+'Preliminar PT. Control'!E47</f>
        <v>Retrasos o suspensión en la formulación e implementación de POSPR en los municipios programados por condiciones de seguridad adversas a la operación</v>
      </c>
      <c r="E49" s="225" t="str">
        <f>+'Preliminar PT. Control'!G47</f>
        <v>Posibilidad de afectación económica en sobrecostos de operación debido a las situaciones de orden público sobrevinientes, que impidan desarrollar las actividades operativas en la formulación e implementación de POSPR en los municipios programados</v>
      </c>
      <c r="F49" s="188" t="s">
        <v>1572</v>
      </c>
      <c r="G49" s="221" t="s">
        <v>1128</v>
      </c>
      <c r="H49" s="221" t="s">
        <v>901</v>
      </c>
      <c r="I49" s="221" t="s">
        <v>1129</v>
      </c>
      <c r="J49" s="222">
        <v>9</v>
      </c>
      <c r="K49" s="222"/>
      <c r="L49" s="222"/>
      <c r="M49" s="222"/>
      <c r="N49" s="222">
        <v>1</v>
      </c>
      <c r="O49" s="222">
        <v>1</v>
      </c>
      <c r="P49" s="222">
        <v>1</v>
      </c>
      <c r="Q49" s="222">
        <v>1</v>
      </c>
      <c r="R49" s="222">
        <v>1</v>
      </c>
      <c r="S49" s="222">
        <v>1</v>
      </c>
      <c r="T49" s="222">
        <v>1</v>
      </c>
      <c r="U49" s="222">
        <v>1</v>
      </c>
      <c r="V49" s="222">
        <v>1</v>
      </c>
      <c r="W49" s="41"/>
      <c r="X49" s="41"/>
      <c r="Y49" s="41"/>
      <c r="Z49" s="41">
        <v>1</v>
      </c>
      <c r="AA49" s="41">
        <v>1</v>
      </c>
      <c r="AB49" s="41">
        <v>1</v>
      </c>
      <c r="AC49" s="41">
        <v>1</v>
      </c>
      <c r="AD49" s="41"/>
      <c r="AE49" s="41">
        <v>1</v>
      </c>
      <c r="AF49" s="41">
        <v>1</v>
      </c>
      <c r="AG49" s="41">
        <v>1</v>
      </c>
      <c r="AH49" s="41"/>
      <c r="AI49" s="41">
        <f t="shared" si="1"/>
        <v>7</v>
      </c>
      <c r="AJ49" s="20">
        <f>+SUM(W49:AH49)/+SUM(K49:V49)</f>
        <v>0.77777777777777779</v>
      </c>
      <c r="AK49" s="41" t="s">
        <v>436</v>
      </c>
      <c r="AL49" s="265" t="s">
        <v>2040</v>
      </c>
      <c r="AM49" s="256"/>
    </row>
    <row r="50" spans="1:39" s="29" customFormat="1" ht="60" hidden="1" x14ac:dyDescent="0.25">
      <c r="A50" s="199"/>
      <c r="B50" s="225" t="str">
        <f>+'Preliminar PT. Control'!B48</f>
        <v>PLANIFICACIÓN DEL ORDENAMIENTO SOCIAL DE LA PROPIEDAD</v>
      </c>
      <c r="C50" s="8" t="str">
        <f>+'Preliminar PT. Control'!D48</f>
        <v>R 19</v>
      </c>
      <c r="D50" s="225" t="str">
        <f>+'Preliminar PT. Control'!E48</f>
        <v>Retrasos o suspensión en la formulación e implementación de POSPR en los municipios programados por condiciones de seguridad adversas a la operación</v>
      </c>
      <c r="E50" s="225" t="str">
        <f>+'Preliminar PT. Control'!G48</f>
        <v>Posibilidad de afectación económica en sobrecostos de operación debido a las situaciones de orden público sobrevinientes, que impidan desarrollar las actividades operativas en la formulación e implementación de POSPR en los municipios programados</v>
      </c>
      <c r="F50" s="188" t="s">
        <v>1573</v>
      </c>
      <c r="G50" s="221"/>
      <c r="H50" s="221" t="s">
        <v>808</v>
      </c>
      <c r="I50" s="221"/>
      <c r="J50" s="222">
        <f t="shared" ref="J50:J60" si="2">SUM(K50:V50)</f>
        <v>0</v>
      </c>
      <c r="K50" s="222"/>
      <c r="L50" s="222"/>
      <c r="M50" s="222"/>
      <c r="N50" s="222"/>
      <c r="O50" s="222"/>
      <c r="P50" s="222"/>
      <c r="Q50" s="222"/>
      <c r="R50" s="222"/>
      <c r="S50" s="222"/>
      <c r="T50" s="222"/>
      <c r="U50" s="222"/>
      <c r="V50" s="222"/>
      <c r="W50" s="172"/>
      <c r="X50" s="172"/>
      <c r="Y50" s="172"/>
      <c r="Z50" s="172"/>
      <c r="AA50" s="172"/>
      <c r="AB50" s="172"/>
      <c r="AC50" s="172"/>
      <c r="AD50" s="172"/>
      <c r="AE50" s="172"/>
      <c r="AF50" s="172"/>
      <c r="AG50" s="172"/>
      <c r="AH50" s="172"/>
      <c r="AI50" s="41"/>
      <c r="AJ50" s="20"/>
      <c r="AK50" s="172"/>
      <c r="AL50" s="256"/>
      <c r="AM50" s="181"/>
    </row>
    <row r="51" spans="1:39" s="29" customFormat="1" ht="60" hidden="1" x14ac:dyDescent="0.25">
      <c r="A51" s="199"/>
      <c r="B51" s="225" t="str">
        <f>+'Preliminar PT. Control'!B49</f>
        <v>PLANIFICACIÓN DEL ORDENAMIENTO SOCIAL DE LA PROPIEDAD</v>
      </c>
      <c r="C51" s="8" t="str">
        <f>+'Preliminar PT. Control'!D49</f>
        <v>R 19</v>
      </c>
      <c r="D51" s="225" t="str">
        <f>+'Preliminar PT. Control'!E49</f>
        <v>Retrasos o suspensión en la formulación e implementación de POSPR en los municipios programados por condiciones de seguridad adversas a la operación</v>
      </c>
      <c r="E51" s="225" t="str">
        <f>+'Preliminar PT. Control'!G49</f>
        <v>Posibilidad de afectación económica en sobrecostos de operación debido a las situaciones de orden público sobrevinientes, que impidan desarrollar las actividades operativas en la formulación e implementación de POSPR en los municipios programados</v>
      </c>
      <c r="F51" s="188" t="s">
        <v>1574</v>
      </c>
      <c r="G51" s="221"/>
      <c r="H51" s="221" t="s">
        <v>808</v>
      </c>
      <c r="I51" s="221"/>
      <c r="J51" s="222">
        <f t="shared" si="2"/>
        <v>0</v>
      </c>
      <c r="K51" s="222"/>
      <c r="L51" s="222"/>
      <c r="M51" s="222"/>
      <c r="N51" s="222"/>
      <c r="O51" s="222"/>
      <c r="P51" s="222"/>
      <c r="Q51" s="222"/>
      <c r="R51" s="222"/>
      <c r="S51" s="222"/>
      <c r="T51" s="222"/>
      <c r="U51" s="222"/>
      <c r="V51" s="222"/>
      <c r="W51" s="172"/>
      <c r="X51" s="172"/>
      <c r="Y51" s="172"/>
      <c r="Z51" s="172"/>
      <c r="AA51" s="172"/>
      <c r="AB51" s="172"/>
      <c r="AC51" s="172"/>
      <c r="AD51" s="172"/>
      <c r="AE51" s="172"/>
      <c r="AF51" s="172"/>
      <c r="AG51" s="172"/>
      <c r="AH51" s="172"/>
      <c r="AI51" s="41"/>
      <c r="AJ51" s="20"/>
      <c r="AK51" s="172"/>
      <c r="AL51" s="256"/>
      <c r="AM51" s="181"/>
    </row>
    <row r="52" spans="1:39" s="29" customFormat="1" ht="75" hidden="1" x14ac:dyDescent="0.25">
      <c r="A52" s="199"/>
      <c r="B52" s="225" t="str">
        <f>+'Preliminar PT. Control'!B50</f>
        <v>PLANIFICACIÓN DEL ORDENAMIENTO SOCIAL DE LA PROPIEDAD</v>
      </c>
      <c r="C52" s="8" t="str">
        <f>+'Preliminar PT. Control'!D50</f>
        <v>R 20</v>
      </c>
      <c r="D52" s="225" t="str">
        <f>+'Preliminar PT. Control'!E50</f>
        <v>Incumplimientos por parte de los socios estratégicos y/u operadores de catastro en la entrega de insumos / productos requeridos para la formulación e implementación de POSPR, en el marco de los convenios celebrados</v>
      </c>
      <c r="E52" s="225" t="str">
        <f>+'Preliminar PT. Control'!G50</f>
        <v>Posibilidad de afectación económica por multa y sanción del ente regulador debido al inadecuado seguimiento a la ejecución en las actividades desarrolladas por socios estratégicos y/u operadores de catastro en la formulación e implementación de POSPR</v>
      </c>
      <c r="F52" s="188" t="s">
        <v>1575</v>
      </c>
      <c r="G52" s="221" t="s">
        <v>1130</v>
      </c>
      <c r="H52" s="221" t="s">
        <v>901</v>
      </c>
      <c r="I52" s="221" t="s">
        <v>1131</v>
      </c>
      <c r="J52" s="222">
        <f t="shared" si="2"/>
        <v>4</v>
      </c>
      <c r="K52" s="222"/>
      <c r="L52" s="222"/>
      <c r="M52" s="222"/>
      <c r="N52" s="222">
        <v>1</v>
      </c>
      <c r="O52" s="222"/>
      <c r="P52" s="222"/>
      <c r="Q52" s="222">
        <v>1</v>
      </c>
      <c r="R52" s="222"/>
      <c r="S52" s="222"/>
      <c r="T52" s="222">
        <v>1</v>
      </c>
      <c r="U52" s="222"/>
      <c r="V52" s="222">
        <v>1</v>
      </c>
      <c r="W52" s="41"/>
      <c r="X52" s="41"/>
      <c r="Y52" s="41"/>
      <c r="Z52" s="41">
        <v>1</v>
      </c>
      <c r="AA52" s="41"/>
      <c r="AB52" s="41"/>
      <c r="AC52" s="41">
        <v>1</v>
      </c>
      <c r="AD52" s="41"/>
      <c r="AE52" s="41"/>
      <c r="AF52" s="41">
        <v>1</v>
      </c>
      <c r="AG52" s="41"/>
      <c r="AH52" s="41"/>
      <c r="AI52" s="41">
        <f t="shared" si="1"/>
        <v>3</v>
      </c>
      <c r="AJ52" s="20">
        <f>+SUM(W52:AH52)/+SUM(K52:V52)</f>
        <v>0.75</v>
      </c>
      <c r="AK52" s="41" t="s">
        <v>436</v>
      </c>
      <c r="AL52" s="265" t="s">
        <v>2036</v>
      </c>
      <c r="AM52" s="256"/>
    </row>
    <row r="53" spans="1:39" s="29" customFormat="1" ht="75" hidden="1" x14ac:dyDescent="0.25">
      <c r="A53" s="199"/>
      <c r="B53" s="225" t="str">
        <f>+'Preliminar PT. Control'!B51</f>
        <v>PLANIFICACIÓN DEL ORDENAMIENTO SOCIAL DE LA PROPIEDAD</v>
      </c>
      <c r="C53" s="8" t="str">
        <f>+'Preliminar PT. Control'!D51</f>
        <v>R 20</v>
      </c>
      <c r="D53" s="225" t="str">
        <f>+'Preliminar PT. Control'!E51</f>
        <v>Incumplimientos por parte de los socios estratégicos y/u operadores de catastro en la entrega de insumos / productos requeridos para la formulación e implementación de POSPR, en el marco de los convenios celebrados</v>
      </c>
      <c r="E53" s="225" t="str">
        <f>+'Preliminar PT. Control'!G51</f>
        <v>Posibilidad de afectación económica por multa y sanción del ente regulador debido al inadecuado seguimiento a la ejecución en las actividades desarrolladas por socios estratégicos y/u operadores de catastro en la formulación e implementación de POSPR</v>
      </c>
      <c r="F53" s="188" t="s">
        <v>1576</v>
      </c>
      <c r="G53" s="221" t="s">
        <v>1132</v>
      </c>
      <c r="H53" s="221" t="s">
        <v>901</v>
      </c>
      <c r="I53" s="221" t="s">
        <v>1133</v>
      </c>
      <c r="J53" s="222">
        <f t="shared" si="2"/>
        <v>3</v>
      </c>
      <c r="K53" s="222"/>
      <c r="L53" s="222"/>
      <c r="M53" s="222"/>
      <c r="N53" s="222">
        <v>1</v>
      </c>
      <c r="O53" s="222"/>
      <c r="P53" s="222"/>
      <c r="Q53" s="222"/>
      <c r="R53" s="222">
        <v>1</v>
      </c>
      <c r="S53" s="222"/>
      <c r="T53" s="222"/>
      <c r="U53" s="222"/>
      <c r="V53" s="222">
        <v>1</v>
      </c>
      <c r="W53" s="41"/>
      <c r="X53" s="41"/>
      <c r="Y53" s="41"/>
      <c r="Z53" s="41">
        <v>1</v>
      </c>
      <c r="AA53" s="41"/>
      <c r="AB53" s="41"/>
      <c r="AC53" s="41"/>
      <c r="AD53" s="41">
        <v>1</v>
      </c>
      <c r="AE53" s="41"/>
      <c r="AF53" s="41"/>
      <c r="AG53" s="41"/>
      <c r="AH53" s="41"/>
      <c r="AI53" s="41">
        <f t="shared" si="1"/>
        <v>2</v>
      </c>
      <c r="AJ53" s="20">
        <f>+SUM(W53:AH53)/+SUM(K53:V53)</f>
        <v>0.66666666666666663</v>
      </c>
      <c r="AK53" s="41" t="s">
        <v>436</v>
      </c>
      <c r="AL53" s="256" t="s">
        <v>1976</v>
      </c>
      <c r="AM53" s="256"/>
    </row>
    <row r="54" spans="1:39" s="29" customFormat="1" ht="120" hidden="1" x14ac:dyDescent="0.25">
      <c r="A54" s="199"/>
      <c r="B54" s="225" t="str">
        <f>+'Preliminar PT. Control'!B52</f>
        <v>SEGURIDAD JURÍDICA SOBRE LA TITULARIDAD DE LA TIERRA Y LOS TERRITORIOS</v>
      </c>
      <c r="C54" s="8" t="str">
        <f>+'Preliminar PT. Control'!D52</f>
        <v>R 21</v>
      </c>
      <c r="D54" s="225" t="str">
        <f>+'Preliminar PT. Control'!E52</f>
        <v>Tomar decisiones incorrectas en los procesos agrarios y la formalización de la propiedad privada rural (zonas no focalizadas)</v>
      </c>
      <c r="E54" s="225" t="str">
        <f>+'Preliminar PT. Control'!G52</f>
        <v>Posibilidad de pérdida reputacional en la credibilidad institucional por la decisión generada erradamente en el acto administrativo para las zonas no focalizadas</v>
      </c>
      <c r="F54" s="188" t="s">
        <v>1577</v>
      </c>
      <c r="G54" s="221" t="s">
        <v>1134</v>
      </c>
      <c r="H54" s="221" t="s">
        <v>1026</v>
      </c>
      <c r="I54" s="221" t="s">
        <v>1135</v>
      </c>
      <c r="J54" s="222">
        <f t="shared" si="2"/>
        <v>3</v>
      </c>
      <c r="K54" s="222"/>
      <c r="L54" s="222"/>
      <c r="M54" s="222"/>
      <c r="N54" s="222"/>
      <c r="O54" s="222"/>
      <c r="P54" s="222">
        <v>1</v>
      </c>
      <c r="Q54" s="222"/>
      <c r="R54" s="222"/>
      <c r="S54" s="222">
        <v>1</v>
      </c>
      <c r="T54" s="222"/>
      <c r="U54" s="222">
        <v>1</v>
      </c>
      <c r="V54" s="222"/>
      <c r="W54" s="41"/>
      <c r="X54" s="41"/>
      <c r="Y54" s="41"/>
      <c r="Z54" s="41"/>
      <c r="AA54" s="41"/>
      <c r="AB54" s="41">
        <v>1</v>
      </c>
      <c r="AC54" s="41">
        <v>1</v>
      </c>
      <c r="AD54" s="41">
        <v>1</v>
      </c>
      <c r="AE54" s="41">
        <v>1</v>
      </c>
      <c r="AF54" s="41">
        <v>1</v>
      </c>
      <c r="AG54" s="41">
        <v>1</v>
      </c>
      <c r="AH54" s="41">
        <v>1</v>
      </c>
      <c r="AI54" s="41">
        <f t="shared" si="1"/>
        <v>7</v>
      </c>
      <c r="AJ54" s="20">
        <v>1</v>
      </c>
      <c r="AK54" s="41" t="s">
        <v>437</v>
      </c>
      <c r="AL54" s="265" t="s">
        <v>2043</v>
      </c>
      <c r="AM54" s="256"/>
    </row>
    <row r="55" spans="1:39" s="29" customFormat="1" ht="60" hidden="1" x14ac:dyDescent="0.25">
      <c r="A55" s="199"/>
      <c r="B55" s="225" t="str">
        <f>+'Preliminar PT. Control'!B53</f>
        <v>SEGURIDAD JURÍDICA SOBRE LA TITULARIDAD DE LA TIERRA Y LOS TERRITORIOS</v>
      </c>
      <c r="C55" s="8" t="str">
        <f>+'Preliminar PT. Control'!D53</f>
        <v>R 21</v>
      </c>
      <c r="D55" s="225" t="str">
        <f>+'Preliminar PT. Control'!E53</f>
        <v>Tomar decisiones incorrectas en los procesos agrarios y la formalización de la propiedad privada rural (zonas no focalizadas)</v>
      </c>
      <c r="E55" s="225" t="str">
        <f>+'Preliminar PT. Control'!G53</f>
        <v>Posibilidad de pérdida reputacional en la credibilidad institucional por la decisión generada erradamente en el acto administrativo para las zonas no focalizadas</v>
      </c>
      <c r="F55" s="188" t="s">
        <v>1578</v>
      </c>
      <c r="G55" s="221"/>
      <c r="H55" s="221" t="s">
        <v>808</v>
      </c>
      <c r="I55" s="221"/>
      <c r="J55" s="222">
        <f t="shared" si="2"/>
        <v>0</v>
      </c>
      <c r="K55" s="222"/>
      <c r="L55" s="222"/>
      <c r="M55" s="222"/>
      <c r="N55" s="222"/>
      <c r="O55" s="222"/>
      <c r="P55" s="222"/>
      <c r="Q55" s="222"/>
      <c r="R55" s="222"/>
      <c r="S55" s="222"/>
      <c r="T55" s="222"/>
      <c r="U55" s="222"/>
      <c r="V55" s="222"/>
      <c r="W55" s="172"/>
      <c r="X55" s="172"/>
      <c r="Y55" s="172"/>
      <c r="Z55" s="172"/>
      <c r="AA55" s="172"/>
      <c r="AB55" s="172"/>
      <c r="AC55" s="172"/>
      <c r="AD55" s="172"/>
      <c r="AE55" s="172"/>
      <c r="AF55" s="172"/>
      <c r="AG55" s="172"/>
      <c r="AH55" s="172"/>
      <c r="AI55" s="41"/>
      <c r="AJ55" s="20"/>
      <c r="AK55" s="172"/>
      <c r="AL55" s="256"/>
      <c r="AM55" s="181"/>
    </row>
    <row r="56" spans="1:39" s="29" customFormat="1" ht="120" hidden="1" x14ac:dyDescent="0.25">
      <c r="A56" s="199"/>
      <c r="B56" s="225" t="str">
        <f>+'Preliminar PT. Control'!B54</f>
        <v>SEGURIDAD JURÍDICA SOBRE LA TITULARIDAD DE LA TIERRA Y LOS TERRITORIOS</v>
      </c>
      <c r="C56" s="8" t="str">
        <f>+'Preliminar PT. Control'!D54</f>
        <v>R 22</v>
      </c>
      <c r="D56" s="225" t="str">
        <f>+'Preliminar PT. Control'!E54</f>
        <v>Tomar decisiones incorrectas en los procesos agrarios y la formalización de la propiedad privada rural (zonas focalizadas)</v>
      </c>
      <c r="E56" s="225" t="str">
        <f>+'Preliminar PT. Control'!G54</f>
        <v>Posibilidad de pérdida reputacional en la credibilidad institucional por la decisión generada erradamente en el acto administrativo para las zonas focalizadas y formalización de la propiedad privada rural</v>
      </c>
      <c r="F56" s="188" t="s">
        <v>1579</v>
      </c>
      <c r="G56" s="221" t="s">
        <v>1136</v>
      </c>
      <c r="H56" s="221" t="s">
        <v>1029</v>
      </c>
      <c r="I56" s="221" t="s">
        <v>1137</v>
      </c>
      <c r="J56" s="222">
        <f t="shared" si="2"/>
        <v>3</v>
      </c>
      <c r="K56" s="222"/>
      <c r="L56" s="222"/>
      <c r="M56" s="222"/>
      <c r="N56" s="222"/>
      <c r="O56" s="222"/>
      <c r="P56" s="222">
        <v>1</v>
      </c>
      <c r="Q56" s="222"/>
      <c r="R56" s="222"/>
      <c r="S56" s="222">
        <v>1</v>
      </c>
      <c r="T56" s="222"/>
      <c r="U56" s="222">
        <v>1</v>
      </c>
      <c r="V56" s="222"/>
      <c r="W56" s="41"/>
      <c r="X56" s="41"/>
      <c r="Y56" s="41"/>
      <c r="Z56" s="41"/>
      <c r="AA56" s="41"/>
      <c r="AB56" s="41">
        <v>1</v>
      </c>
      <c r="AC56" s="41">
        <v>1</v>
      </c>
      <c r="AD56" s="41">
        <v>1</v>
      </c>
      <c r="AE56" s="41">
        <v>1</v>
      </c>
      <c r="AF56" s="41">
        <v>1</v>
      </c>
      <c r="AG56" s="41">
        <v>1</v>
      </c>
      <c r="AH56" s="41">
        <v>1</v>
      </c>
      <c r="AI56" s="41">
        <f t="shared" si="1"/>
        <v>7</v>
      </c>
      <c r="AJ56" s="20">
        <v>1</v>
      </c>
      <c r="AK56" s="41" t="s">
        <v>437</v>
      </c>
      <c r="AL56" s="265" t="s">
        <v>2044</v>
      </c>
      <c r="AM56" s="256"/>
    </row>
    <row r="57" spans="1:39" s="29" customFormat="1" ht="60" hidden="1" x14ac:dyDescent="0.25">
      <c r="A57" s="199"/>
      <c r="B57" s="225" t="str">
        <f>+'Preliminar PT. Control'!B55</f>
        <v>SEGURIDAD JURÍDICA SOBRE LA TITULARIDAD DE LA TIERRA Y LOS TERRITORIOS</v>
      </c>
      <c r="C57" s="8" t="str">
        <f>+'Preliminar PT. Control'!D55</f>
        <v>R 22</v>
      </c>
      <c r="D57" s="225" t="str">
        <f>+'Preliminar PT. Control'!E55</f>
        <v>Tomar decisiones incorrectas en los procesos agrarios y la formalización de la propiedad privada rural (zonas focalizadas)</v>
      </c>
      <c r="E57" s="225" t="str">
        <f>+'Preliminar PT. Control'!G55</f>
        <v>Posibilidad de pérdida reputacional en la credibilidad institucional por la decisión generada erradamente en el acto administrativo para las zonas focalizadas y formalización de la propiedad privada rural</v>
      </c>
      <c r="F57" s="188" t="s">
        <v>1580</v>
      </c>
      <c r="G57" s="221"/>
      <c r="H57" s="221" t="s">
        <v>808</v>
      </c>
      <c r="I57" s="221"/>
      <c r="J57" s="222">
        <f t="shared" si="2"/>
        <v>0</v>
      </c>
      <c r="K57" s="222"/>
      <c r="L57" s="222"/>
      <c r="M57" s="222"/>
      <c r="N57" s="222"/>
      <c r="O57" s="222"/>
      <c r="P57" s="222"/>
      <c r="Q57" s="222"/>
      <c r="R57" s="222"/>
      <c r="S57" s="222"/>
      <c r="T57" s="222"/>
      <c r="U57" s="222"/>
      <c r="V57" s="222"/>
      <c r="W57" s="172"/>
      <c r="X57" s="172"/>
      <c r="Y57" s="172"/>
      <c r="Z57" s="172"/>
      <c r="AA57" s="172"/>
      <c r="AB57" s="172"/>
      <c r="AC57" s="172"/>
      <c r="AD57" s="172"/>
      <c r="AE57" s="172"/>
      <c r="AF57" s="172"/>
      <c r="AG57" s="172"/>
      <c r="AH57" s="172"/>
      <c r="AI57" s="41"/>
      <c r="AJ57" s="20"/>
      <c r="AK57" s="172"/>
      <c r="AL57" s="256"/>
      <c r="AM57" s="181"/>
    </row>
    <row r="58" spans="1:39" s="29" customFormat="1" ht="120" hidden="1" x14ac:dyDescent="0.25">
      <c r="A58" s="199"/>
      <c r="B58" s="225" t="str">
        <f>+'Preliminar PT. Control'!B56</f>
        <v>SEGURIDAD JURÍDICA SOBRE LA TITULARIDAD DE LA TIERRA Y LOS TERRITORIOS</v>
      </c>
      <c r="C58" s="8" t="str">
        <f>+'Preliminar PT. Control'!D56</f>
        <v>R 23</v>
      </c>
      <c r="D58" s="225" t="str">
        <f>+'Preliminar PT. Control'!E56</f>
        <v>Incumplimiento de términos para dar respuesta a las nuevas solicitudes de recursos, de decisiones finales de procesos agrarios y formalización de la propiedad privada rural</v>
      </c>
      <c r="E58" s="225" t="str">
        <f>+'Preliminar PT. Control'!G56</f>
        <v>Posibilidad de pérdida reputacional en la credibilidad institucional por el incumpliendo de los términos para resolver un recurso</v>
      </c>
      <c r="F58" s="188" t="s">
        <v>1581</v>
      </c>
      <c r="G58" s="221" t="s">
        <v>1138</v>
      </c>
      <c r="H58" s="221" t="s">
        <v>902</v>
      </c>
      <c r="I58" s="221" t="s">
        <v>1139</v>
      </c>
      <c r="J58" s="222">
        <f t="shared" si="2"/>
        <v>6</v>
      </c>
      <c r="K58" s="222"/>
      <c r="L58" s="222"/>
      <c r="M58" s="222"/>
      <c r="N58" s="222"/>
      <c r="O58" s="222"/>
      <c r="P58" s="222">
        <v>1</v>
      </c>
      <c r="Q58" s="222">
        <v>1</v>
      </c>
      <c r="R58" s="222">
        <v>1</v>
      </c>
      <c r="S58" s="222">
        <v>1</v>
      </c>
      <c r="T58" s="222">
        <v>1</v>
      </c>
      <c r="U58" s="222">
        <v>1</v>
      </c>
      <c r="V58" s="222"/>
      <c r="W58" s="41"/>
      <c r="X58" s="41"/>
      <c r="Y58" s="41"/>
      <c r="Z58" s="41"/>
      <c r="AA58" s="41"/>
      <c r="AB58" s="41">
        <v>1</v>
      </c>
      <c r="AC58" s="41">
        <v>1</v>
      </c>
      <c r="AD58" s="41">
        <v>1</v>
      </c>
      <c r="AE58" s="41">
        <v>1</v>
      </c>
      <c r="AF58" s="41">
        <v>1</v>
      </c>
      <c r="AG58" s="41">
        <v>1</v>
      </c>
      <c r="AH58" s="41">
        <v>1</v>
      </c>
      <c r="AI58" s="41">
        <f t="shared" si="1"/>
        <v>7</v>
      </c>
      <c r="AJ58" s="20">
        <v>1</v>
      </c>
      <c r="AK58" s="41" t="s">
        <v>437</v>
      </c>
      <c r="AL58" s="265" t="s">
        <v>2045</v>
      </c>
      <c r="AM58" s="256"/>
    </row>
    <row r="59" spans="1:39" s="29" customFormat="1" ht="60" hidden="1" x14ac:dyDescent="0.25">
      <c r="A59" s="199"/>
      <c r="B59" s="225" t="str">
        <f>+'Preliminar PT. Control'!B57</f>
        <v>SEGURIDAD JURÍDICA SOBRE LA TITULARIDAD DE LA TIERRA Y LOS TERRITORIOS</v>
      </c>
      <c r="C59" s="8" t="str">
        <f>+'Preliminar PT. Control'!D57</f>
        <v>R 23</v>
      </c>
      <c r="D59" s="225" t="str">
        <f>+'Preliminar PT. Control'!E57</f>
        <v>Incumplimiento de términos para dar respuesta a las nuevas solicitudes de recursos, de decisiones finales de procesos agrarios y formalización de la propiedad privada rural</v>
      </c>
      <c r="E59" s="225" t="str">
        <f>+'Preliminar PT. Control'!G57</f>
        <v>Posibilidad de pérdida reputacional en la credibilidad institucional por el incumpliendo de los términos para resolver un recurso</v>
      </c>
      <c r="F59" s="188" t="s">
        <v>1582</v>
      </c>
      <c r="G59" s="221"/>
      <c r="H59" s="221" t="s">
        <v>808</v>
      </c>
      <c r="I59" s="221"/>
      <c r="J59" s="222">
        <f t="shared" si="2"/>
        <v>0</v>
      </c>
      <c r="K59" s="222"/>
      <c r="L59" s="222"/>
      <c r="M59" s="222"/>
      <c r="N59" s="222"/>
      <c r="O59" s="222"/>
      <c r="P59" s="222"/>
      <c r="Q59" s="222"/>
      <c r="R59" s="222"/>
      <c r="S59" s="222"/>
      <c r="T59" s="222"/>
      <c r="U59" s="222"/>
      <c r="V59" s="222"/>
      <c r="W59" s="172"/>
      <c r="X59" s="172"/>
      <c r="Y59" s="172"/>
      <c r="Z59" s="172"/>
      <c r="AA59" s="172"/>
      <c r="AB59" s="172"/>
      <c r="AC59" s="172"/>
      <c r="AD59" s="172"/>
      <c r="AE59" s="172"/>
      <c r="AF59" s="172"/>
      <c r="AG59" s="172"/>
      <c r="AH59" s="172"/>
      <c r="AI59" s="41"/>
      <c r="AJ59" s="20"/>
      <c r="AK59" s="172"/>
      <c r="AL59" s="256"/>
      <c r="AM59" s="181"/>
    </row>
    <row r="60" spans="1:39" s="29" customFormat="1" ht="60" hidden="1" x14ac:dyDescent="0.25">
      <c r="A60" s="199"/>
      <c r="B60" s="225" t="str">
        <f>+'Preliminar PT. Control'!B58</f>
        <v>SEGURIDAD JURÍDICA SOBRE LA TITULARIDAD DE LA TIERRA Y LOS TERRITORIOS</v>
      </c>
      <c r="C60" s="8" t="str">
        <f>+'Preliminar PT. Control'!D58</f>
        <v>R 23</v>
      </c>
      <c r="D60" s="225" t="str">
        <f>+'Preliminar PT. Control'!E58</f>
        <v>Incumplimiento de términos para dar respuesta a las nuevas solicitudes de recursos, de decisiones finales de procesos agrarios y formalización de la propiedad privada rural</v>
      </c>
      <c r="E60" s="225" t="str">
        <f>+'Preliminar PT. Control'!G58</f>
        <v>Posibilidad de pérdida reputacional en la credibilidad institucional por el incumpliendo de los términos para resolver un recurso</v>
      </c>
      <c r="F60" s="188" t="s">
        <v>1583</v>
      </c>
      <c r="G60" s="221"/>
      <c r="H60" s="221" t="s">
        <v>808</v>
      </c>
      <c r="I60" s="221"/>
      <c r="J60" s="222">
        <f t="shared" si="2"/>
        <v>0</v>
      </c>
      <c r="K60" s="222"/>
      <c r="L60" s="222"/>
      <c r="M60" s="222"/>
      <c r="N60" s="222"/>
      <c r="O60" s="222"/>
      <c r="P60" s="222"/>
      <c r="Q60" s="222"/>
      <c r="R60" s="222"/>
      <c r="S60" s="222"/>
      <c r="T60" s="222"/>
      <c r="U60" s="222"/>
      <c r="V60" s="222"/>
      <c r="W60" s="172"/>
      <c r="X60" s="172"/>
      <c r="Y60" s="172"/>
      <c r="Z60" s="172"/>
      <c r="AA60" s="172"/>
      <c r="AB60" s="172"/>
      <c r="AC60" s="172"/>
      <c r="AD60" s="172"/>
      <c r="AE60" s="172"/>
      <c r="AF60" s="172"/>
      <c r="AG60" s="172"/>
      <c r="AH60" s="172"/>
      <c r="AI60" s="41"/>
      <c r="AJ60" s="20"/>
      <c r="AK60" s="172"/>
      <c r="AL60" s="256"/>
      <c r="AM60" s="181"/>
    </row>
    <row r="61" spans="1:39" s="29" customFormat="1" ht="60" hidden="1" x14ac:dyDescent="0.25">
      <c r="A61" s="199"/>
      <c r="B61" s="225" t="str">
        <f>+'Preliminar PT. Control'!B59</f>
        <v>SEGURIDAD JURÍDICA SOBRE LA TITULARIDAD DE LA TIERRA Y LOS TERRITORIOS</v>
      </c>
      <c r="C61" s="8" t="str">
        <f>+'Preliminar PT. Control'!D59</f>
        <v>R 23</v>
      </c>
      <c r="D61" s="225" t="str">
        <f>+'Preliminar PT. Control'!E59</f>
        <v>Incumplimiento de términos para dar respuesta a las nuevas solicitudes de recursos, de decisiones finales de procesos agrarios y formalización de la propiedad privada rural</v>
      </c>
      <c r="E61" s="225" t="str">
        <f>+'Preliminar PT. Control'!G59</f>
        <v>Posibilidad de pérdida reputacional en la credibilidad institucional por el incumpliendo de los términos para resolver un recurso</v>
      </c>
      <c r="F61" s="188" t="s">
        <v>1584</v>
      </c>
      <c r="G61" s="221"/>
      <c r="H61" s="221" t="s">
        <v>808</v>
      </c>
      <c r="I61" s="221"/>
      <c r="J61" s="222"/>
      <c r="K61" s="222"/>
      <c r="L61" s="222"/>
      <c r="M61" s="222"/>
      <c r="N61" s="222"/>
      <c r="O61" s="222"/>
      <c r="P61" s="222"/>
      <c r="Q61" s="222"/>
      <c r="R61" s="222"/>
      <c r="S61" s="222"/>
      <c r="T61" s="222"/>
      <c r="U61" s="222"/>
      <c r="V61" s="222"/>
      <c r="W61" s="172"/>
      <c r="X61" s="172"/>
      <c r="Y61" s="172"/>
      <c r="Z61" s="172"/>
      <c r="AA61" s="172"/>
      <c r="AB61" s="172"/>
      <c r="AC61" s="172"/>
      <c r="AD61" s="172"/>
      <c r="AE61" s="172"/>
      <c r="AF61" s="172"/>
      <c r="AG61" s="172"/>
      <c r="AH61" s="172"/>
      <c r="AI61" s="41"/>
      <c r="AJ61" s="20"/>
      <c r="AK61" s="172"/>
      <c r="AL61" s="256"/>
      <c r="AM61" s="181"/>
    </row>
    <row r="62" spans="1:39" s="29" customFormat="1" ht="120" hidden="1" x14ac:dyDescent="0.25">
      <c r="A62" s="199"/>
      <c r="B62" s="225" t="str">
        <f>+'Preliminar PT. Control'!B60</f>
        <v>SEGURIDAD JURÍDICA SOBRE LA TITULARIDAD DE LA TIERRA Y LOS TERRITORIOS</v>
      </c>
      <c r="C62" s="8" t="str">
        <f>+'Preliminar PT. Control'!D60</f>
        <v>R 24</v>
      </c>
      <c r="D62" s="225" t="str">
        <f>+'Preliminar PT. Control'!E60</f>
        <v>Realizar el reparto de una solicitud a dos o más, diferentes dependencias</v>
      </c>
      <c r="E62" s="225" t="str">
        <f>+'Preliminar PT. Control'!G60</f>
        <v>Posibilidad de pérdida reputacional en la credibilidad institucional por falta de bases de datos unificadas y estandarizadas como única matriz de control y seguimiento a respuestas</v>
      </c>
      <c r="F62" s="188" t="s">
        <v>1585</v>
      </c>
      <c r="G62" s="221" t="s">
        <v>1140</v>
      </c>
      <c r="H62" s="221" t="s">
        <v>1026</v>
      </c>
      <c r="I62" s="221" t="s">
        <v>1141</v>
      </c>
      <c r="J62" s="222">
        <f t="shared" ref="J62:J75" si="3">SUM(K62:V62)</f>
        <v>8</v>
      </c>
      <c r="K62" s="222"/>
      <c r="L62" s="222"/>
      <c r="M62" s="222"/>
      <c r="N62" s="222">
        <v>1</v>
      </c>
      <c r="O62" s="222">
        <v>1</v>
      </c>
      <c r="P62" s="222">
        <v>1</v>
      </c>
      <c r="Q62" s="222">
        <v>1</v>
      </c>
      <c r="R62" s="222">
        <v>1</v>
      </c>
      <c r="S62" s="222">
        <v>1</v>
      </c>
      <c r="T62" s="222">
        <v>1</v>
      </c>
      <c r="U62" s="222">
        <v>1</v>
      </c>
      <c r="V62" s="222"/>
      <c r="W62" s="41"/>
      <c r="X62" s="41"/>
      <c r="Y62" s="41"/>
      <c r="Z62" s="41">
        <v>1</v>
      </c>
      <c r="AA62" s="41">
        <v>1</v>
      </c>
      <c r="AB62" s="41">
        <v>1</v>
      </c>
      <c r="AC62" s="41">
        <v>1</v>
      </c>
      <c r="AD62" s="41">
        <v>1</v>
      </c>
      <c r="AE62" s="41">
        <v>1</v>
      </c>
      <c r="AF62" s="41">
        <v>1</v>
      </c>
      <c r="AG62" s="41">
        <v>1</v>
      </c>
      <c r="AH62" s="41">
        <v>1</v>
      </c>
      <c r="AI62" s="41">
        <f t="shared" si="1"/>
        <v>9</v>
      </c>
      <c r="AJ62" s="20">
        <v>1</v>
      </c>
      <c r="AK62" s="41"/>
      <c r="AL62" s="265" t="s">
        <v>2046</v>
      </c>
      <c r="AM62" s="256"/>
    </row>
    <row r="63" spans="1:39" s="29" customFormat="1" ht="120" hidden="1" x14ac:dyDescent="0.25">
      <c r="A63" s="199"/>
      <c r="B63" s="225" t="str">
        <f>+'Preliminar PT. Control'!B61</f>
        <v>SEGURIDAD JURÍDICA SOBRE LA TITULARIDAD DE LA TIERRA Y LOS TERRITORIOS</v>
      </c>
      <c r="C63" s="8" t="str">
        <f>+'Preliminar PT. Control'!D61</f>
        <v>R 24</v>
      </c>
      <c r="D63" s="225" t="str">
        <f>+'Preliminar PT. Control'!E61</f>
        <v>Realizar el reparto de una solicitud a dos o más, diferentes dependencias</v>
      </c>
      <c r="E63" s="225" t="str">
        <f>+'Preliminar PT. Control'!G61</f>
        <v>Posibilidad de pérdida reputacional en la credibilidad institucional por falta de bases de datos unificadas y estandarizadas como única matriz de control y seguimiento a respuestas</v>
      </c>
      <c r="F63" s="188" t="s">
        <v>1586</v>
      </c>
      <c r="G63" s="221" t="s">
        <v>1142</v>
      </c>
      <c r="H63" s="221" t="s">
        <v>1029</v>
      </c>
      <c r="I63" s="221" t="s">
        <v>1143</v>
      </c>
      <c r="J63" s="222">
        <f t="shared" si="3"/>
        <v>8</v>
      </c>
      <c r="K63" s="222"/>
      <c r="L63" s="222"/>
      <c r="M63" s="222"/>
      <c r="N63" s="222">
        <v>1</v>
      </c>
      <c r="O63" s="222">
        <v>1</v>
      </c>
      <c r="P63" s="222">
        <v>1</v>
      </c>
      <c r="Q63" s="222">
        <v>1</v>
      </c>
      <c r="R63" s="222">
        <v>1</v>
      </c>
      <c r="S63" s="222">
        <v>1</v>
      </c>
      <c r="T63" s="222">
        <v>1</v>
      </c>
      <c r="U63" s="222">
        <v>1</v>
      </c>
      <c r="V63" s="222"/>
      <c r="W63" s="41"/>
      <c r="X63" s="41"/>
      <c r="Y63" s="41"/>
      <c r="Z63" s="41">
        <v>1</v>
      </c>
      <c r="AA63" s="41">
        <v>1</v>
      </c>
      <c r="AB63" s="41">
        <v>1</v>
      </c>
      <c r="AC63" s="41">
        <v>1</v>
      </c>
      <c r="AD63" s="41">
        <v>1</v>
      </c>
      <c r="AE63" s="41">
        <v>1</v>
      </c>
      <c r="AF63" s="41">
        <v>1</v>
      </c>
      <c r="AG63" s="41">
        <v>1</v>
      </c>
      <c r="AH63" s="41">
        <v>1</v>
      </c>
      <c r="AI63" s="41">
        <f t="shared" si="1"/>
        <v>9</v>
      </c>
      <c r="AJ63" s="20">
        <v>1</v>
      </c>
      <c r="AK63" s="41"/>
      <c r="AL63" s="265" t="s">
        <v>2047</v>
      </c>
      <c r="AM63" s="256"/>
    </row>
    <row r="64" spans="1:39" s="29" customFormat="1" ht="60" hidden="1" x14ac:dyDescent="0.25">
      <c r="A64" s="199"/>
      <c r="B64" s="225" t="str">
        <f>+'Preliminar PT. Control'!B62</f>
        <v>SEGURIDAD JURÍDICA SOBRE LA TITULARIDAD DE LA TIERRA Y LOS TERRITORIOS</v>
      </c>
      <c r="C64" s="8" t="str">
        <f>+'Preliminar PT. Control'!D62</f>
        <v>R 24</v>
      </c>
      <c r="D64" s="225" t="str">
        <f>+'Preliminar PT. Control'!E62</f>
        <v>Realizar el reparto de una solicitud a dos o más, diferentes dependencias</v>
      </c>
      <c r="E64" s="225" t="str">
        <f>+'Preliminar PT. Control'!G62</f>
        <v>Posibilidad de pérdida reputacional en la credibilidad institucional por falta de bases de datos unificadas y estandarizadas como única matriz de control y seguimiento a respuestas</v>
      </c>
      <c r="F64" s="188" t="s">
        <v>1587</v>
      </c>
      <c r="G64" s="221"/>
      <c r="H64" s="221" t="s">
        <v>808</v>
      </c>
      <c r="I64" s="221"/>
      <c r="J64" s="222">
        <f t="shared" si="3"/>
        <v>0</v>
      </c>
      <c r="K64" s="222"/>
      <c r="L64" s="222"/>
      <c r="M64" s="222"/>
      <c r="N64" s="222"/>
      <c r="O64" s="222"/>
      <c r="P64" s="222"/>
      <c r="Q64" s="222"/>
      <c r="R64" s="222"/>
      <c r="S64" s="222"/>
      <c r="T64" s="222"/>
      <c r="U64" s="222"/>
      <c r="V64" s="222"/>
      <c r="W64" s="172"/>
      <c r="X64" s="172"/>
      <c r="Y64" s="172"/>
      <c r="Z64" s="172"/>
      <c r="AA64" s="172"/>
      <c r="AB64" s="172"/>
      <c r="AC64" s="172"/>
      <c r="AD64" s="172"/>
      <c r="AE64" s="172"/>
      <c r="AF64" s="172"/>
      <c r="AG64" s="172"/>
      <c r="AH64" s="172"/>
      <c r="AI64" s="41"/>
      <c r="AJ64" s="20"/>
      <c r="AK64" s="172"/>
      <c r="AL64" s="256"/>
      <c r="AM64" s="181"/>
    </row>
    <row r="65" spans="1:39" s="29" customFormat="1" ht="60" hidden="1" x14ac:dyDescent="0.25">
      <c r="A65" s="199"/>
      <c r="B65" s="225" t="str">
        <f>+'Preliminar PT. Control'!B63</f>
        <v>SEGURIDAD JURÍDICA SOBRE LA TITULARIDAD DE LA TIERRA Y LOS TERRITORIOS</v>
      </c>
      <c r="C65" s="8" t="str">
        <f>+'Preliminar PT. Control'!D63</f>
        <v>R 24</v>
      </c>
      <c r="D65" s="225" t="str">
        <f>+'Preliminar PT. Control'!E63</f>
        <v>Realizar el reparto de una solicitud a dos o más, diferentes dependencias</v>
      </c>
      <c r="E65" s="225" t="str">
        <f>+'Preliminar PT. Control'!G63</f>
        <v>Posibilidad de pérdida reputacional en la credibilidad institucional por falta de bases de datos unificadas y estandarizadas como única matriz de control y seguimiento a respuestas</v>
      </c>
      <c r="F65" s="188" t="s">
        <v>1587</v>
      </c>
      <c r="G65" s="221"/>
      <c r="H65" s="221" t="s">
        <v>808</v>
      </c>
      <c r="I65" s="221"/>
      <c r="J65" s="222">
        <f t="shared" si="3"/>
        <v>0</v>
      </c>
      <c r="K65" s="222"/>
      <c r="L65" s="222"/>
      <c r="M65" s="222"/>
      <c r="N65" s="222"/>
      <c r="O65" s="222"/>
      <c r="P65" s="222"/>
      <c r="Q65" s="222"/>
      <c r="R65" s="222"/>
      <c r="S65" s="222"/>
      <c r="T65" s="222"/>
      <c r="U65" s="222"/>
      <c r="V65" s="222"/>
      <c r="W65" s="172"/>
      <c r="X65" s="172"/>
      <c r="Y65" s="172"/>
      <c r="Z65" s="172"/>
      <c r="AA65" s="172"/>
      <c r="AB65" s="172"/>
      <c r="AC65" s="172"/>
      <c r="AD65" s="172"/>
      <c r="AE65" s="172"/>
      <c r="AF65" s="172"/>
      <c r="AG65" s="172"/>
      <c r="AH65" s="172"/>
      <c r="AI65" s="41"/>
      <c r="AJ65" s="20"/>
      <c r="AK65" s="172"/>
      <c r="AL65" s="256"/>
      <c r="AM65" s="181"/>
    </row>
    <row r="66" spans="1:39" s="29" customFormat="1" ht="60" hidden="1" x14ac:dyDescent="0.25">
      <c r="A66" s="199"/>
      <c r="B66" s="225" t="str">
        <f>+'Preliminar PT. Control'!B64</f>
        <v>ACCESO A LA PROPIEDAD DE LA TIERRA Y LOS TERRITORIOS</v>
      </c>
      <c r="C66" s="8" t="str">
        <f>+'Preliminar PT. Control'!D64</f>
        <v>R 25</v>
      </c>
      <c r="D66" s="225" t="str">
        <f>+'Preliminar PT. Control'!E64</f>
        <v>Incumplimiento por parte de los proveedores de servicios e insumos de las Iniciativas Cofinanciadas</v>
      </c>
      <c r="E66" s="225" t="str">
        <f>+'Preliminar PT. Control'!G64</f>
        <v>Posibilidad de afectación económica  presentando incrementos en los costos por la suspensión de la iniciativa cofinanciada debido a la falta de verificación de la capacidad operativa de los proveedores en la región</v>
      </c>
      <c r="F66" s="188" t="s">
        <v>1588</v>
      </c>
      <c r="G66" s="221" t="s">
        <v>766</v>
      </c>
      <c r="H66" s="221" t="s">
        <v>903</v>
      </c>
      <c r="I66" s="221" t="s">
        <v>767</v>
      </c>
      <c r="J66" s="222">
        <f t="shared" si="3"/>
        <v>13</v>
      </c>
      <c r="K66" s="222"/>
      <c r="L66" s="222">
        <v>2</v>
      </c>
      <c r="M66" s="222"/>
      <c r="N66" s="222">
        <v>2</v>
      </c>
      <c r="O66" s="222"/>
      <c r="P66" s="222">
        <v>2</v>
      </c>
      <c r="Q66" s="222"/>
      <c r="R66" s="222">
        <v>2</v>
      </c>
      <c r="S66" s="222"/>
      <c r="T66" s="222">
        <v>2</v>
      </c>
      <c r="U66" s="222"/>
      <c r="V66" s="222">
        <v>3</v>
      </c>
      <c r="W66" s="41"/>
      <c r="X66" s="41">
        <v>1</v>
      </c>
      <c r="Y66" s="41">
        <v>2</v>
      </c>
      <c r="Z66" s="41"/>
      <c r="AA66" s="41"/>
      <c r="AB66" s="41"/>
      <c r="AC66" s="41">
        <v>8</v>
      </c>
      <c r="AD66" s="41">
        <v>1</v>
      </c>
      <c r="AE66" s="41"/>
      <c r="AF66" s="41">
        <v>1</v>
      </c>
      <c r="AG66" s="41"/>
      <c r="AH66" s="41"/>
      <c r="AI66" s="41">
        <f t="shared" si="1"/>
        <v>13</v>
      </c>
      <c r="AJ66" s="20">
        <v>1</v>
      </c>
      <c r="AK66" s="41" t="s">
        <v>437</v>
      </c>
      <c r="AL66" s="265" t="s">
        <v>2051</v>
      </c>
      <c r="AM66" s="256"/>
    </row>
    <row r="67" spans="1:39" s="29" customFormat="1" ht="60" hidden="1" x14ac:dyDescent="0.25">
      <c r="A67" s="199"/>
      <c r="B67" s="225" t="str">
        <f>+'Preliminar PT. Control'!B65</f>
        <v>ACCESO A LA PROPIEDAD DE LA TIERRA Y LOS TERRITORIOS</v>
      </c>
      <c r="C67" s="8" t="str">
        <f>+'Preliminar PT. Control'!D65</f>
        <v>R 25</v>
      </c>
      <c r="D67" s="225" t="str">
        <f>+'Preliminar PT. Control'!E65</f>
        <v>Incumplimiento por parte de los proveedores de servicios e insumos de las Iniciativas Cofinanciadas</v>
      </c>
      <c r="E67" s="225" t="str">
        <f>+'Preliminar PT. Control'!G65</f>
        <v>Posibilidad de afectación económica  presentando incrementos en los costos por la suspensión de la iniciativa cofinanciada debido a la falta de verificación de la capacidad operativa de los proveedores en la región</v>
      </c>
      <c r="F67" s="188" t="s">
        <v>1589</v>
      </c>
      <c r="G67" s="221" t="s">
        <v>768</v>
      </c>
      <c r="H67" s="221" t="s">
        <v>1144</v>
      </c>
      <c r="I67" s="221" t="s">
        <v>1145</v>
      </c>
      <c r="J67" s="222">
        <f t="shared" si="3"/>
        <v>13</v>
      </c>
      <c r="K67" s="222"/>
      <c r="L67" s="222">
        <v>2</v>
      </c>
      <c r="M67" s="222"/>
      <c r="N67" s="222">
        <v>2</v>
      </c>
      <c r="O67" s="222"/>
      <c r="P67" s="222">
        <v>2</v>
      </c>
      <c r="Q67" s="222"/>
      <c r="R67" s="222">
        <v>2</v>
      </c>
      <c r="S67" s="222"/>
      <c r="T67" s="222">
        <v>2</v>
      </c>
      <c r="U67" s="222"/>
      <c r="V67" s="222">
        <v>3</v>
      </c>
      <c r="W67" s="41"/>
      <c r="X67" s="41">
        <v>3</v>
      </c>
      <c r="Y67" s="41">
        <v>1</v>
      </c>
      <c r="Z67" s="41"/>
      <c r="AA67" s="41">
        <v>1</v>
      </c>
      <c r="AB67" s="41"/>
      <c r="AC67" s="41"/>
      <c r="AD67" s="41"/>
      <c r="AE67" s="41"/>
      <c r="AF67" s="41"/>
      <c r="AG67" s="41">
        <v>1</v>
      </c>
      <c r="AH67" s="41"/>
      <c r="AI67" s="41">
        <f t="shared" si="1"/>
        <v>6</v>
      </c>
      <c r="AJ67" s="20">
        <f>+SUM(W67:AH67)/+SUM(K67:V67)</f>
        <v>0.46153846153846156</v>
      </c>
      <c r="AK67" s="41" t="s">
        <v>436</v>
      </c>
      <c r="AL67" s="265" t="s">
        <v>2052</v>
      </c>
      <c r="AM67" s="256"/>
    </row>
    <row r="68" spans="1:39" s="29" customFormat="1" ht="105" hidden="1" x14ac:dyDescent="0.25">
      <c r="A68" s="199"/>
      <c r="B68" s="225" t="str">
        <f>+'Preliminar PT. Control'!B66</f>
        <v>ACCESO A LA PROPIEDAD DE LA TIERRA Y LOS TERRITORIOS</v>
      </c>
      <c r="C68" s="8" t="str">
        <f>+'Preliminar PT. Control'!D66</f>
        <v>R 25</v>
      </c>
      <c r="D68" s="225" t="str">
        <f>+'Preliminar PT. Control'!E66</f>
        <v>Incumplimiento por parte de los proveedores de servicios e insumos de las Iniciativas Cofinanciadas</v>
      </c>
      <c r="E68" s="225" t="str">
        <f>+'Preliminar PT. Control'!G66</f>
        <v>Posibilidad de afectación económica  presentando incrementos en los costos por la suspensión de la iniciativa cofinanciada debido a la falta de verificación de la capacidad operativa de los proveedores en la región</v>
      </c>
      <c r="F68" s="188" t="s">
        <v>1590</v>
      </c>
      <c r="G68" s="221" t="s">
        <v>769</v>
      </c>
      <c r="H68" s="221" t="s">
        <v>903</v>
      </c>
      <c r="I68" s="221" t="s">
        <v>770</v>
      </c>
      <c r="J68" s="222">
        <f t="shared" si="3"/>
        <v>3</v>
      </c>
      <c r="K68" s="222"/>
      <c r="L68" s="222">
        <v>1</v>
      </c>
      <c r="M68" s="222"/>
      <c r="N68" s="222"/>
      <c r="O68" s="222"/>
      <c r="P68" s="222">
        <v>1</v>
      </c>
      <c r="Q68" s="222"/>
      <c r="R68" s="222"/>
      <c r="S68" s="222">
        <v>1</v>
      </c>
      <c r="T68" s="222"/>
      <c r="U68" s="222"/>
      <c r="V68" s="222"/>
      <c r="W68" s="41"/>
      <c r="X68" s="41">
        <v>1</v>
      </c>
      <c r="Y68" s="41"/>
      <c r="Z68" s="41"/>
      <c r="AA68" s="41"/>
      <c r="AB68" s="41"/>
      <c r="AC68" s="41"/>
      <c r="AD68" s="41"/>
      <c r="AE68" s="41">
        <v>1</v>
      </c>
      <c r="AF68" s="41"/>
      <c r="AG68" s="41"/>
      <c r="AH68" s="41"/>
      <c r="AI68" s="41">
        <f t="shared" si="1"/>
        <v>2</v>
      </c>
      <c r="AJ68" s="20">
        <f>+SUM(W68:AH68)/+SUM(K68:V68)</f>
        <v>0.66666666666666663</v>
      </c>
      <c r="AK68" s="41" t="s">
        <v>436</v>
      </c>
      <c r="AL68" s="256" t="s">
        <v>1977</v>
      </c>
      <c r="AM68" s="256"/>
    </row>
    <row r="69" spans="1:39" s="29" customFormat="1" ht="60" hidden="1" x14ac:dyDescent="0.25">
      <c r="A69" s="199"/>
      <c r="B69" s="225" t="str">
        <f>+'Preliminar PT. Control'!B67</f>
        <v>ACCESO A LA PROPIEDAD DE LA TIERRA Y LOS TERRITORIOS</v>
      </c>
      <c r="C69" s="8" t="str">
        <f>+'Preliminar PT. Control'!D67</f>
        <v>R 26</v>
      </c>
      <c r="D69" s="225" t="str">
        <f>+'Preliminar PT. Control'!E67</f>
        <v>Interrupción del proceso de compra directa de un predio y/o mejora</v>
      </c>
      <c r="E69" s="225" t="str">
        <f>+'Preliminar PT. Control'!G67</f>
        <v>Posibilidad de afectación económica  en los incrementos de los costos por el desarrollo del procedimiento y/o el cumplimiento a Fallos judiciales debido a falta de articulación entre los diversos actores que inciden en el procedimiento de compra directa de un predio y/o mejora</v>
      </c>
      <c r="F69" s="188" t="s">
        <v>1591</v>
      </c>
      <c r="G69" s="221" t="s">
        <v>1146</v>
      </c>
      <c r="H69" s="221" t="s">
        <v>904</v>
      </c>
      <c r="I69" s="221" t="s">
        <v>771</v>
      </c>
      <c r="J69" s="222">
        <f t="shared" si="3"/>
        <v>1</v>
      </c>
      <c r="K69" s="222"/>
      <c r="L69" s="222"/>
      <c r="M69" s="222"/>
      <c r="N69" s="222"/>
      <c r="O69" s="222"/>
      <c r="P69" s="222"/>
      <c r="Q69" s="222"/>
      <c r="R69" s="222">
        <v>1</v>
      </c>
      <c r="S69" s="222"/>
      <c r="T69" s="222"/>
      <c r="U69" s="222"/>
      <c r="V69" s="222"/>
      <c r="W69" s="172"/>
      <c r="X69" s="172"/>
      <c r="Y69" s="172"/>
      <c r="Z69" s="172"/>
      <c r="AA69" s="172"/>
      <c r="AB69" s="172"/>
      <c r="AC69" s="172">
        <v>1</v>
      </c>
      <c r="AD69" s="172"/>
      <c r="AE69" s="172"/>
      <c r="AF69" s="172"/>
      <c r="AG69" s="172"/>
      <c r="AH69" s="172"/>
      <c r="AI69" s="41">
        <f t="shared" si="1"/>
        <v>1</v>
      </c>
      <c r="AJ69" s="20">
        <v>1</v>
      </c>
      <c r="AK69" s="41" t="s">
        <v>437</v>
      </c>
      <c r="AL69" s="256" t="s">
        <v>1978</v>
      </c>
      <c r="AM69" s="181"/>
    </row>
    <row r="70" spans="1:39" s="29" customFormat="1" ht="60" hidden="1" x14ac:dyDescent="0.25">
      <c r="A70" s="199"/>
      <c r="B70" s="225" t="str">
        <f>+'Preliminar PT. Control'!B68</f>
        <v>ACCESO A LA PROPIEDAD DE LA TIERRA Y LOS TERRITORIOS</v>
      </c>
      <c r="C70" s="8" t="str">
        <f>+'Preliminar PT. Control'!D68</f>
        <v>R 26</v>
      </c>
      <c r="D70" s="225" t="str">
        <f>+'Preliminar PT. Control'!E68</f>
        <v>Interrupción del proceso de compra directa de un predio y/o mejora</v>
      </c>
      <c r="E70" s="225" t="str">
        <f>+'Preliminar PT. Control'!G68</f>
        <v>Posibilidad de afectación económica  en los incrementos de los costos por el desarrollo del procedimiento y/o el cumplimiento a Fallos judiciales debido a falta de articulación entre los diversos actores que inciden en el procedimiento de compra directa de un predio y/o mejora</v>
      </c>
      <c r="F70" s="188" t="s">
        <v>1592</v>
      </c>
      <c r="G70" s="221"/>
      <c r="H70" s="221" t="s">
        <v>808</v>
      </c>
      <c r="I70" s="221"/>
      <c r="J70" s="222">
        <f t="shared" si="3"/>
        <v>0</v>
      </c>
      <c r="K70" s="222"/>
      <c r="L70" s="222"/>
      <c r="M70" s="222"/>
      <c r="N70" s="222"/>
      <c r="O70" s="222"/>
      <c r="P70" s="222"/>
      <c r="Q70" s="222"/>
      <c r="R70" s="222"/>
      <c r="S70" s="222"/>
      <c r="T70" s="222"/>
      <c r="U70" s="222"/>
      <c r="V70" s="222"/>
      <c r="W70" s="172"/>
      <c r="X70" s="172"/>
      <c r="Y70" s="172"/>
      <c r="Z70" s="172"/>
      <c r="AA70" s="172"/>
      <c r="AB70" s="172"/>
      <c r="AC70" s="172"/>
      <c r="AD70" s="172"/>
      <c r="AE70" s="172"/>
      <c r="AF70" s="172"/>
      <c r="AG70" s="172"/>
      <c r="AH70" s="172"/>
      <c r="AI70" s="41"/>
      <c r="AJ70" s="20"/>
      <c r="AK70" s="172"/>
      <c r="AL70" s="256"/>
      <c r="AM70" s="181"/>
    </row>
    <row r="71" spans="1:39" s="29" customFormat="1" ht="60" hidden="1" x14ac:dyDescent="0.25">
      <c r="A71" s="199"/>
      <c r="B71" s="225" t="str">
        <f>+'Preliminar PT. Control'!B69</f>
        <v>ACCESO A LA PROPIEDAD DE LA TIERRA Y LOS TERRITORIOS</v>
      </c>
      <c r="C71" s="8" t="str">
        <f>+'Preliminar PT. Control'!D69</f>
        <v>R 26</v>
      </c>
      <c r="D71" s="225" t="str">
        <f>+'Preliminar PT. Control'!E69</f>
        <v>Interrupción del proceso de compra directa de un predio y/o mejora</v>
      </c>
      <c r="E71" s="225" t="str">
        <f>+'Preliminar PT. Control'!G69</f>
        <v>Posibilidad de afectación económica  en los incrementos de los costos por el desarrollo del procedimiento y/o el cumplimiento a Fallos judiciales debido a falta de articulación entre los diversos actores que inciden en el procedimiento de compra directa de un predio y/o mejora</v>
      </c>
      <c r="F71" s="188" t="s">
        <v>1593</v>
      </c>
      <c r="G71" s="221"/>
      <c r="H71" s="221" t="s">
        <v>808</v>
      </c>
      <c r="I71" s="221"/>
      <c r="J71" s="222">
        <f t="shared" si="3"/>
        <v>0</v>
      </c>
      <c r="K71" s="222"/>
      <c r="L71" s="222"/>
      <c r="M71" s="222"/>
      <c r="N71" s="222"/>
      <c r="O71" s="222"/>
      <c r="P71" s="222"/>
      <c r="Q71" s="222"/>
      <c r="R71" s="222"/>
      <c r="S71" s="222"/>
      <c r="T71" s="222"/>
      <c r="U71" s="222"/>
      <c r="V71" s="222"/>
      <c r="W71" s="172"/>
      <c r="X71" s="172"/>
      <c r="Y71" s="172"/>
      <c r="Z71" s="172"/>
      <c r="AA71" s="172"/>
      <c r="AB71" s="172"/>
      <c r="AC71" s="172"/>
      <c r="AD71" s="172"/>
      <c r="AE71" s="172"/>
      <c r="AF71" s="172"/>
      <c r="AG71" s="172"/>
      <c r="AH71" s="172"/>
      <c r="AI71" s="41"/>
      <c r="AJ71" s="20"/>
      <c r="AK71" s="172"/>
      <c r="AL71" s="256"/>
      <c r="AM71" s="181"/>
    </row>
    <row r="72" spans="1:39" s="29" customFormat="1" ht="60" hidden="1" x14ac:dyDescent="0.25">
      <c r="A72" s="199"/>
      <c r="B72" s="225" t="str">
        <f>+'Preliminar PT. Control'!B70</f>
        <v>ACCESO A LA PROPIEDAD DE LA TIERRA Y LOS TERRITORIOS</v>
      </c>
      <c r="C72" s="8" t="str">
        <f>+'Preliminar PT. Control'!D70</f>
        <v>R 27</v>
      </c>
      <c r="D72" s="225" t="str">
        <f>+'Preliminar PT. Control'!E70</f>
        <v>Falta de unificación en la información reportada</v>
      </c>
      <c r="E72" s="225" t="str">
        <f>+'Preliminar PT. Control'!G70</f>
        <v>Posibilidad de Pérdida Reputacional por reporte de información imprecisa y variada debido a las diferentes archivos de datos para almacenamiento de la información y las distintas fuentes finales para el envío de la información</v>
      </c>
      <c r="F72" s="188" t="s">
        <v>1594</v>
      </c>
      <c r="G72" s="221" t="s">
        <v>772</v>
      </c>
      <c r="H72" s="221" t="s">
        <v>905</v>
      </c>
      <c r="I72" s="221" t="s">
        <v>1147</v>
      </c>
      <c r="J72" s="222">
        <f t="shared" si="3"/>
        <v>12</v>
      </c>
      <c r="K72" s="222">
        <v>1</v>
      </c>
      <c r="L72" s="222">
        <v>1</v>
      </c>
      <c r="M72" s="222">
        <v>1</v>
      </c>
      <c r="N72" s="222">
        <v>1</v>
      </c>
      <c r="O72" s="222">
        <v>1</v>
      </c>
      <c r="P72" s="222">
        <v>1</v>
      </c>
      <c r="Q72" s="222">
        <v>1</v>
      </c>
      <c r="R72" s="222">
        <v>1</v>
      </c>
      <c r="S72" s="222">
        <v>1</v>
      </c>
      <c r="T72" s="222">
        <v>1</v>
      </c>
      <c r="U72" s="222">
        <v>1</v>
      </c>
      <c r="V72" s="222">
        <v>1</v>
      </c>
      <c r="W72" s="41"/>
      <c r="X72" s="41"/>
      <c r="Y72" s="41">
        <v>1</v>
      </c>
      <c r="Z72" s="41">
        <v>1</v>
      </c>
      <c r="AA72" s="41">
        <v>1</v>
      </c>
      <c r="AB72" s="41"/>
      <c r="AC72" s="41">
        <v>2</v>
      </c>
      <c r="AD72" s="41">
        <v>1</v>
      </c>
      <c r="AE72" s="41">
        <v>5</v>
      </c>
      <c r="AF72" s="41"/>
      <c r="AG72" s="41">
        <v>3</v>
      </c>
      <c r="AH72" s="41"/>
      <c r="AI72" s="41">
        <f t="shared" si="1"/>
        <v>14</v>
      </c>
      <c r="AJ72" s="20">
        <v>1</v>
      </c>
      <c r="AK72" s="41" t="s">
        <v>437</v>
      </c>
      <c r="AL72" s="265" t="s">
        <v>2053</v>
      </c>
      <c r="AM72" s="256"/>
    </row>
    <row r="73" spans="1:39" s="29" customFormat="1" ht="60" hidden="1" x14ac:dyDescent="0.25">
      <c r="A73" s="199"/>
      <c r="B73" s="225" t="str">
        <f>+'Preliminar PT. Control'!B71</f>
        <v>ACCESO A LA PROPIEDAD DE LA TIERRA Y LOS TERRITORIOS</v>
      </c>
      <c r="C73" s="8" t="str">
        <f>+'Preliminar PT. Control'!D71</f>
        <v>R 27</v>
      </c>
      <c r="D73" s="225" t="str">
        <f>+'Preliminar PT. Control'!E71</f>
        <v>Falta de unificación en la información reportada</v>
      </c>
      <c r="E73" s="225" t="str">
        <f>+'Preliminar PT. Control'!G71</f>
        <v>Posibilidad de Pérdida Reputacional por reporte de información imprecisa y variada debido a las diferentes archivos de datos para almacenamiento de la información y las distintas fuentes finales para el envío de la información</v>
      </c>
      <c r="F73" s="188" t="s">
        <v>1595</v>
      </c>
      <c r="G73" s="221"/>
      <c r="H73" s="221" t="s">
        <v>808</v>
      </c>
      <c r="I73" s="221"/>
      <c r="J73" s="222">
        <f t="shared" si="3"/>
        <v>0</v>
      </c>
      <c r="K73" s="222"/>
      <c r="L73" s="222"/>
      <c r="M73" s="222"/>
      <c r="N73" s="222"/>
      <c r="O73" s="222"/>
      <c r="P73" s="222"/>
      <c r="Q73" s="222"/>
      <c r="R73" s="222"/>
      <c r="S73" s="222"/>
      <c r="T73" s="222"/>
      <c r="U73" s="222"/>
      <c r="V73" s="222"/>
      <c r="W73" s="172"/>
      <c r="X73" s="172"/>
      <c r="Y73" s="172"/>
      <c r="Z73" s="172"/>
      <c r="AA73" s="172"/>
      <c r="AB73" s="172"/>
      <c r="AC73" s="172"/>
      <c r="AD73" s="172"/>
      <c r="AE73" s="172"/>
      <c r="AF73" s="172"/>
      <c r="AG73" s="172"/>
      <c r="AH73" s="172"/>
      <c r="AI73" s="41"/>
      <c r="AJ73" s="20"/>
      <c r="AK73" s="172"/>
      <c r="AL73" s="256"/>
      <c r="AM73" s="181"/>
    </row>
    <row r="74" spans="1:39" s="29" customFormat="1" ht="75" hidden="1" x14ac:dyDescent="0.25">
      <c r="A74" s="199"/>
      <c r="B74" s="225" t="str">
        <f>+'Preliminar PT. Control'!B72</f>
        <v>ACCESO A LA PROPIEDAD DE LA TIERRA Y LOS TERRITORIOS</v>
      </c>
      <c r="C74" s="8" t="str">
        <f>+'Preliminar PT. Control'!D72</f>
        <v>R 28</v>
      </c>
      <c r="D74" s="225" t="str">
        <f>+'Preliminar PT. Control'!E72</f>
        <v>Demora en la revisión de las diferentes peticiones presentadas por las comunidades étnicas a cargo de la DAE</v>
      </c>
      <c r="E74" s="225" t="str">
        <f>+'Preliminar PT. Control'!G72</f>
        <v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étnicas cargo de la DAE
</v>
      </c>
      <c r="F74" s="188" t="s">
        <v>1596</v>
      </c>
      <c r="G74" s="221" t="s">
        <v>1148</v>
      </c>
      <c r="H74" s="221" t="s">
        <v>905</v>
      </c>
      <c r="I74" s="221" t="s">
        <v>1149</v>
      </c>
      <c r="J74" s="222">
        <f t="shared" si="3"/>
        <v>9</v>
      </c>
      <c r="K74" s="222"/>
      <c r="L74" s="222"/>
      <c r="M74" s="222"/>
      <c r="N74" s="222">
        <v>1</v>
      </c>
      <c r="O74" s="222">
        <v>1</v>
      </c>
      <c r="P74" s="222">
        <v>1</v>
      </c>
      <c r="Q74" s="222">
        <v>1</v>
      </c>
      <c r="R74" s="222">
        <v>1</v>
      </c>
      <c r="S74" s="222">
        <v>1</v>
      </c>
      <c r="T74" s="222">
        <v>1</v>
      </c>
      <c r="U74" s="222">
        <v>1</v>
      </c>
      <c r="V74" s="222">
        <v>1</v>
      </c>
      <c r="W74" s="41"/>
      <c r="X74" s="41"/>
      <c r="Y74" s="41"/>
      <c r="Z74" s="41">
        <v>3</v>
      </c>
      <c r="AA74" s="41">
        <v>5</v>
      </c>
      <c r="AB74" s="41">
        <v>5</v>
      </c>
      <c r="AC74" s="41">
        <v>5</v>
      </c>
      <c r="AD74" s="41">
        <v>14</v>
      </c>
      <c r="AE74" s="41">
        <v>22</v>
      </c>
      <c r="AF74" s="41">
        <v>14</v>
      </c>
      <c r="AG74" s="41">
        <v>6</v>
      </c>
      <c r="AH74" s="41"/>
      <c r="AI74" s="41">
        <f t="shared" ref="AI74:AI136" si="4">+SUM(W74:AH74)</f>
        <v>74</v>
      </c>
      <c r="AJ74" s="20">
        <v>1</v>
      </c>
      <c r="AK74" s="41" t="s">
        <v>437</v>
      </c>
      <c r="AL74" s="265" t="s">
        <v>2054</v>
      </c>
      <c r="AM74" s="256"/>
    </row>
    <row r="75" spans="1:39" s="29" customFormat="1" ht="105" hidden="1" x14ac:dyDescent="0.25">
      <c r="A75" s="199"/>
      <c r="B75" s="225" t="str">
        <f>+'Preliminar PT. Control'!B73</f>
        <v>ACCESO A LA PROPIEDAD DE LA TIERRA Y LOS TERRITORIOS</v>
      </c>
      <c r="C75" s="8" t="str">
        <f>+'Preliminar PT. Control'!D73</f>
        <v>R 28</v>
      </c>
      <c r="D75" s="225" t="str">
        <f>+'Preliminar PT. Control'!E73</f>
        <v>Demora en la revisión de las diferentes peticiones presentadas por las comunidades étnicas a cargo de la DAE</v>
      </c>
      <c r="E75" s="225" t="str">
        <f>+'Preliminar PT. Control'!G73</f>
        <v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étnicas cargo de la DAE
</v>
      </c>
      <c r="F75" s="188" t="s">
        <v>1597</v>
      </c>
      <c r="G75" s="221" t="s">
        <v>773</v>
      </c>
      <c r="H75" s="221" t="s">
        <v>905</v>
      </c>
      <c r="I75" s="221" t="s">
        <v>774</v>
      </c>
      <c r="J75" s="222">
        <f t="shared" si="3"/>
        <v>9</v>
      </c>
      <c r="K75" s="222"/>
      <c r="L75" s="222"/>
      <c r="M75" s="222"/>
      <c r="N75" s="222">
        <v>1</v>
      </c>
      <c r="O75" s="222">
        <v>1</v>
      </c>
      <c r="P75" s="222">
        <v>1</v>
      </c>
      <c r="Q75" s="222">
        <v>1</v>
      </c>
      <c r="R75" s="222">
        <v>1</v>
      </c>
      <c r="S75" s="222">
        <v>1</v>
      </c>
      <c r="T75" s="222">
        <v>1</v>
      </c>
      <c r="U75" s="222">
        <v>1</v>
      </c>
      <c r="V75" s="222">
        <v>1</v>
      </c>
      <c r="W75" s="41"/>
      <c r="X75" s="41"/>
      <c r="Y75" s="41"/>
      <c r="Z75" s="41">
        <v>1</v>
      </c>
      <c r="AA75" s="41">
        <v>1</v>
      </c>
      <c r="AB75" s="41">
        <v>1</v>
      </c>
      <c r="AC75" s="41">
        <v>1</v>
      </c>
      <c r="AD75" s="41">
        <v>1</v>
      </c>
      <c r="AE75" s="41">
        <v>1</v>
      </c>
      <c r="AF75" s="41">
        <v>1</v>
      </c>
      <c r="AG75" s="41">
        <v>1</v>
      </c>
      <c r="AH75" s="41"/>
      <c r="AI75" s="41">
        <f t="shared" si="4"/>
        <v>8</v>
      </c>
      <c r="AJ75" s="20">
        <f>+SUM(W75:AH75)/+SUM(K75:V75)</f>
        <v>0.88888888888888884</v>
      </c>
      <c r="AK75" s="41" t="s">
        <v>436</v>
      </c>
      <c r="AL75" s="265" t="s">
        <v>2055</v>
      </c>
      <c r="AM75" s="256"/>
    </row>
    <row r="76" spans="1:39" s="29" customFormat="1" ht="60" hidden="1" x14ac:dyDescent="0.25">
      <c r="A76" s="199"/>
      <c r="B76" s="225" t="str">
        <f>+'Preliminar PT. Control'!B74</f>
        <v>ACCESO A LA PROPIEDAD DE LA TIERRA Y LOS TERRITORIOS</v>
      </c>
      <c r="C76" s="8" t="str">
        <f>+'Preliminar PT. Control'!D74</f>
        <v>R 29</v>
      </c>
      <c r="D76" s="225" t="str">
        <f>+'Preliminar PT. Control'!E74</f>
        <v>Incumplimiento  de adquisición de predios en el marco de Políticas del Gobierno</v>
      </c>
      <c r="E76" s="225" t="str">
        <f>+'Preliminar PT. Control'!G74</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F76" s="188" t="s">
        <v>1598</v>
      </c>
      <c r="G76" s="221" t="s">
        <v>1150</v>
      </c>
      <c r="H76" s="221" t="s">
        <v>906</v>
      </c>
      <c r="I76" s="221" t="s">
        <v>1151</v>
      </c>
      <c r="J76" s="222">
        <f t="shared" ref="J76:J93" si="5">SUM(K76:V76)</f>
        <v>2</v>
      </c>
      <c r="K76" s="222"/>
      <c r="L76" s="222"/>
      <c r="M76" s="222">
        <v>1</v>
      </c>
      <c r="N76" s="222"/>
      <c r="O76" s="222"/>
      <c r="P76" s="222"/>
      <c r="Q76" s="222"/>
      <c r="R76" s="222">
        <v>1</v>
      </c>
      <c r="S76" s="222"/>
      <c r="T76" s="222"/>
      <c r="U76" s="222"/>
      <c r="V76" s="222"/>
      <c r="W76" s="41"/>
      <c r="X76" s="41"/>
      <c r="Y76" s="41"/>
      <c r="Z76" s="41">
        <v>1</v>
      </c>
      <c r="AA76" s="41"/>
      <c r="AB76" s="41"/>
      <c r="AC76" s="41"/>
      <c r="AD76" s="41">
        <v>1</v>
      </c>
      <c r="AE76" s="41"/>
      <c r="AF76" s="41"/>
      <c r="AG76" s="41"/>
      <c r="AH76" s="41"/>
      <c r="AI76" s="41">
        <f t="shared" si="4"/>
        <v>2</v>
      </c>
      <c r="AJ76" s="20">
        <v>1</v>
      </c>
      <c r="AK76" s="41" t="s">
        <v>437</v>
      </c>
      <c r="AL76" s="256" t="s">
        <v>1979</v>
      </c>
      <c r="AM76" s="256"/>
    </row>
    <row r="77" spans="1:39" s="29" customFormat="1" ht="60" hidden="1" x14ac:dyDescent="0.25">
      <c r="A77" s="199"/>
      <c r="B77" s="225" t="str">
        <f>+'Preliminar PT. Control'!B75</f>
        <v>ACCESO A LA PROPIEDAD DE LA TIERRA Y LOS TERRITORIOS</v>
      </c>
      <c r="C77" s="8" t="str">
        <f>+'Preliminar PT. Control'!D75</f>
        <v>R 29</v>
      </c>
      <c r="D77" s="225" t="str">
        <f>+'Preliminar PT. Control'!E75</f>
        <v>Incumplimiento  de adquisición de predios en el marco de Políticas del Gobierno</v>
      </c>
      <c r="E77" s="225" t="str">
        <f>+'Preliminar PT. Control'!G75</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F77" s="188" t="s">
        <v>1599</v>
      </c>
      <c r="G77" s="221" t="s">
        <v>1152</v>
      </c>
      <c r="H77" s="221" t="s">
        <v>906</v>
      </c>
      <c r="I77" s="221" t="s">
        <v>1153</v>
      </c>
      <c r="J77" s="222">
        <f t="shared" si="5"/>
        <v>1</v>
      </c>
      <c r="K77" s="222"/>
      <c r="L77" s="222"/>
      <c r="M77" s="222"/>
      <c r="N77" s="222"/>
      <c r="O77" s="222"/>
      <c r="P77" s="222"/>
      <c r="Q77" s="222">
        <v>1</v>
      </c>
      <c r="R77" s="222"/>
      <c r="S77" s="222"/>
      <c r="T77" s="222"/>
      <c r="U77" s="222"/>
      <c r="V77" s="222"/>
      <c r="W77" s="172"/>
      <c r="X77" s="172"/>
      <c r="Y77" s="172"/>
      <c r="Z77" s="172"/>
      <c r="AA77" s="172"/>
      <c r="AB77" s="172"/>
      <c r="AC77" s="172"/>
      <c r="AD77" s="172">
        <v>1</v>
      </c>
      <c r="AE77" s="172"/>
      <c r="AF77" s="172"/>
      <c r="AG77" s="172"/>
      <c r="AH77" s="172"/>
      <c r="AI77" s="41">
        <f t="shared" si="4"/>
        <v>1</v>
      </c>
      <c r="AJ77" s="20">
        <v>1</v>
      </c>
      <c r="AK77" s="41" t="s">
        <v>437</v>
      </c>
      <c r="AL77" s="256" t="s">
        <v>1980</v>
      </c>
      <c r="AM77" s="181"/>
    </row>
    <row r="78" spans="1:39" s="29" customFormat="1" ht="60" hidden="1" x14ac:dyDescent="0.25">
      <c r="A78" s="199"/>
      <c r="B78" s="225" t="str">
        <f>+'Preliminar PT. Control'!B76</f>
        <v>ACCESO A LA PROPIEDAD DE LA TIERRA Y LOS TERRITORIOS</v>
      </c>
      <c r="C78" s="8" t="str">
        <f>+'Preliminar PT. Control'!D76</f>
        <v>R 29</v>
      </c>
      <c r="D78" s="225" t="str">
        <f>+'Preliminar PT. Control'!E76</f>
        <v>Incumplimiento  de adquisición de predios en el marco de Políticas del Gobierno</v>
      </c>
      <c r="E78" s="225" t="str">
        <f>+'Preliminar PT. Control'!G76</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F78" s="188" t="s">
        <v>1600</v>
      </c>
      <c r="G78" s="221"/>
      <c r="H78" s="221" t="s">
        <v>808</v>
      </c>
      <c r="I78" s="221"/>
      <c r="J78" s="222">
        <f t="shared" si="5"/>
        <v>0</v>
      </c>
      <c r="K78" s="222"/>
      <c r="L78" s="222"/>
      <c r="M78" s="222"/>
      <c r="N78" s="222"/>
      <c r="O78" s="222"/>
      <c r="P78" s="222"/>
      <c r="Q78" s="222"/>
      <c r="R78" s="222"/>
      <c r="S78" s="222"/>
      <c r="T78" s="222"/>
      <c r="U78" s="222"/>
      <c r="V78" s="222"/>
      <c r="W78" s="172"/>
      <c r="X78" s="172"/>
      <c r="Y78" s="172"/>
      <c r="Z78" s="172"/>
      <c r="AA78" s="172"/>
      <c r="AB78" s="172"/>
      <c r="AC78" s="172"/>
      <c r="AD78" s="172"/>
      <c r="AE78" s="172"/>
      <c r="AF78" s="172"/>
      <c r="AG78" s="172"/>
      <c r="AH78" s="172"/>
      <c r="AI78" s="41"/>
      <c r="AJ78" s="20"/>
      <c r="AK78" s="172"/>
      <c r="AL78" s="256"/>
      <c r="AM78" s="181"/>
    </row>
    <row r="79" spans="1:39" s="29" customFormat="1" ht="60" hidden="1" x14ac:dyDescent="0.25">
      <c r="A79" s="199"/>
      <c r="B79" s="225" t="str">
        <f>+'Preliminar PT. Control'!B77</f>
        <v>ACCESO A LA PROPIEDAD DE LA TIERRA Y LOS TERRITORIOS</v>
      </c>
      <c r="C79" s="8" t="str">
        <f>+'Preliminar PT. Control'!D77</f>
        <v>R 30</v>
      </c>
      <c r="D79" s="225" t="str">
        <f>+'Preliminar PT. Control'!E77</f>
        <v>Materializar un subsidio que no cumpla con los requisitos establecidos</v>
      </c>
      <c r="E79" s="225" t="str">
        <f>+'Preliminar PT. Control'!G77</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F79" s="188" t="s">
        <v>1601</v>
      </c>
      <c r="G79" s="221" t="s">
        <v>1867</v>
      </c>
      <c r="H79" s="221" t="s">
        <v>907</v>
      </c>
      <c r="I79" s="221" t="s">
        <v>1868</v>
      </c>
      <c r="J79" s="222">
        <f t="shared" si="5"/>
        <v>1</v>
      </c>
      <c r="K79" s="222"/>
      <c r="L79" s="222"/>
      <c r="M79" s="222"/>
      <c r="N79" s="222"/>
      <c r="O79" s="222"/>
      <c r="P79" s="222"/>
      <c r="Q79" s="222"/>
      <c r="R79" s="222">
        <v>1</v>
      </c>
      <c r="S79" s="222"/>
      <c r="T79" s="222"/>
      <c r="U79" s="222"/>
      <c r="V79" s="222"/>
      <c r="W79" s="172"/>
      <c r="X79" s="172"/>
      <c r="Y79" s="172"/>
      <c r="Z79" s="172"/>
      <c r="AA79" s="172"/>
      <c r="AB79" s="172"/>
      <c r="AC79" s="172"/>
      <c r="AD79" s="172">
        <v>1</v>
      </c>
      <c r="AE79" s="172"/>
      <c r="AF79" s="172"/>
      <c r="AG79" s="172"/>
      <c r="AH79" s="172"/>
      <c r="AI79" s="41">
        <f t="shared" si="4"/>
        <v>1</v>
      </c>
      <c r="AJ79" s="20">
        <v>1</v>
      </c>
      <c r="AK79" s="41" t="s">
        <v>437</v>
      </c>
      <c r="AL79" s="256" t="s">
        <v>1981</v>
      </c>
      <c r="AM79" s="181"/>
    </row>
    <row r="80" spans="1:39" s="29" customFormat="1" ht="75" hidden="1" x14ac:dyDescent="0.25">
      <c r="A80" s="199"/>
      <c r="B80" s="225" t="str">
        <f>+'Preliminar PT. Control'!B78</f>
        <v>ACCESO A LA PROPIEDAD DE LA TIERRA Y LOS TERRITORIOS</v>
      </c>
      <c r="C80" s="8" t="str">
        <f>+'Preliminar PT. Control'!D78</f>
        <v>R 30</v>
      </c>
      <c r="D80" s="225" t="str">
        <f>+'Preliminar PT. Control'!E78</f>
        <v>Materializar un subsidio que no cumpla con los requisitos establecidos</v>
      </c>
      <c r="E80" s="225" t="str">
        <f>+'Preliminar PT. Control'!G78</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F80" s="188" t="s">
        <v>1602</v>
      </c>
      <c r="G80" s="221" t="s">
        <v>1154</v>
      </c>
      <c r="H80" s="221" t="s">
        <v>907</v>
      </c>
      <c r="I80" s="221" t="s">
        <v>1155</v>
      </c>
      <c r="J80" s="222">
        <f t="shared" si="5"/>
        <v>1</v>
      </c>
      <c r="K80" s="222"/>
      <c r="L80" s="222"/>
      <c r="M80" s="222"/>
      <c r="N80" s="222"/>
      <c r="O80" s="222"/>
      <c r="P80" s="222"/>
      <c r="Q80" s="222"/>
      <c r="R80" s="222">
        <v>1</v>
      </c>
      <c r="S80" s="222"/>
      <c r="T80" s="222"/>
      <c r="U80" s="222"/>
      <c r="V80" s="222"/>
      <c r="W80" s="172"/>
      <c r="X80" s="172"/>
      <c r="Y80" s="172"/>
      <c r="Z80" s="172"/>
      <c r="AA80" s="172"/>
      <c r="AB80" s="172"/>
      <c r="AC80" s="172"/>
      <c r="AD80" s="172">
        <v>1</v>
      </c>
      <c r="AE80" s="172"/>
      <c r="AF80" s="172"/>
      <c r="AG80" s="172"/>
      <c r="AH80" s="172"/>
      <c r="AI80" s="41">
        <f t="shared" si="4"/>
        <v>1</v>
      </c>
      <c r="AJ80" s="20">
        <v>1</v>
      </c>
      <c r="AK80" s="41" t="s">
        <v>437</v>
      </c>
      <c r="AL80" s="256" t="s">
        <v>1982</v>
      </c>
      <c r="AM80" s="181"/>
    </row>
    <row r="81" spans="1:39" s="29" customFormat="1" ht="60" hidden="1" x14ac:dyDescent="0.25">
      <c r="A81" s="199"/>
      <c r="B81" s="225" t="str">
        <f>+'Preliminar PT. Control'!B79</f>
        <v>ACCESO A LA PROPIEDAD DE LA TIERRA Y LOS TERRITORIOS</v>
      </c>
      <c r="C81" s="8" t="str">
        <f>+'Preliminar PT. Control'!D79</f>
        <v>R 30</v>
      </c>
      <c r="D81" s="225" t="str">
        <f>+'Preliminar PT. Control'!E79</f>
        <v>Materializar un subsidio que no cumpla con los requisitos establecidos</v>
      </c>
      <c r="E81" s="225" t="str">
        <f>+'Preliminar PT. Control'!G79</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F81" s="188" t="s">
        <v>1603</v>
      </c>
      <c r="G81" s="221"/>
      <c r="H81" s="221" t="s">
        <v>808</v>
      </c>
      <c r="I81" s="221"/>
      <c r="J81" s="222">
        <f t="shared" si="5"/>
        <v>0</v>
      </c>
      <c r="K81" s="222"/>
      <c r="L81" s="222"/>
      <c r="M81" s="222"/>
      <c r="N81" s="222"/>
      <c r="O81" s="222"/>
      <c r="P81" s="222"/>
      <c r="Q81" s="222"/>
      <c r="R81" s="222"/>
      <c r="S81" s="222"/>
      <c r="T81" s="222"/>
      <c r="U81" s="222"/>
      <c r="V81" s="222"/>
      <c r="W81" s="172"/>
      <c r="X81" s="172"/>
      <c r="Y81" s="172"/>
      <c r="Z81" s="172"/>
      <c r="AA81" s="172"/>
      <c r="AB81" s="172"/>
      <c r="AC81" s="172"/>
      <c r="AD81" s="172"/>
      <c r="AE81" s="172"/>
      <c r="AF81" s="172"/>
      <c r="AG81" s="172"/>
      <c r="AH81" s="172"/>
      <c r="AI81" s="41"/>
      <c r="AJ81" s="20"/>
      <c r="AK81" s="172"/>
      <c r="AL81" s="256"/>
      <c r="AM81" s="181"/>
    </row>
    <row r="82" spans="1:39" s="29" customFormat="1" ht="60" hidden="1" x14ac:dyDescent="0.25">
      <c r="A82" s="199"/>
      <c r="B82" s="225" t="str">
        <f>+'Preliminar PT. Control'!B80</f>
        <v>ACCESO A LA PROPIEDAD DE LA TIERRA Y LOS TERRITORIOS</v>
      </c>
      <c r="C82" s="8" t="str">
        <f>+'Preliminar PT. Control'!D80</f>
        <v>R 30</v>
      </c>
      <c r="D82" s="225" t="str">
        <f>+'Preliminar PT. Control'!E80</f>
        <v>Materializar un subsidio que no cumpla con los requisitos establecidos</v>
      </c>
      <c r="E82" s="225" t="str">
        <f>+'Preliminar PT. Control'!G80</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F82" s="188" t="s">
        <v>1604</v>
      </c>
      <c r="G82" s="221"/>
      <c r="H82" s="221" t="s">
        <v>808</v>
      </c>
      <c r="I82" s="221"/>
      <c r="J82" s="222">
        <f t="shared" si="5"/>
        <v>0</v>
      </c>
      <c r="K82" s="222"/>
      <c r="L82" s="222"/>
      <c r="M82" s="222"/>
      <c r="N82" s="222"/>
      <c r="O82" s="222"/>
      <c r="P82" s="222"/>
      <c r="Q82" s="222"/>
      <c r="R82" s="222"/>
      <c r="S82" s="222"/>
      <c r="T82" s="222"/>
      <c r="U82" s="222"/>
      <c r="V82" s="222"/>
      <c r="W82" s="172"/>
      <c r="X82" s="172"/>
      <c r="Y82" s="172"/>
      <c r="Z82" s="172"/>
      <c r="AA82" s="172"/>
      <c r="AB82" s="172"/>
      <c r="AC82" s="172"/>
      <c r="AD82" s="172"/>
      <c r="AE82" s="172"/>
      <c r="AF82" s="172"/>
      <c r="AG82" s="172"/>
      <c r="AH82" s="172"/>
      <c r="AI82" s="41"/>
      <c r="AJ82" s="20"/>
      <c r="AK82" s="172"/>
      <c r="AL82" s="256"/>
      <c r="AM82" s="181"/>
    </row>
    <row r="83" spans="1:39" s="29" customFormat="1" ht="60" hidden="1" x14ac:dyDescent="0.25">
      <c r="A83" s="199"/>
      <c r="B83" s="225" t="str">
        <f>+'Preliminar PT. Control'!B81</f>
        <v>ACCESO A LA PROPIEDAD DE LA TIERRA Y LOS TERRITORIOS</v>
      </c>
      <c r="C83" s="8" t="str">
        <f>+'Preliminar PT. Control'!D81</f>
        <v>R 31</v>
      </c>
      <c r="D83" s="225" t="str">
        <f>+'Preliminar PT. Control'!E81</f>
        <v>Adjudicación de baldíos a persona natural, sin el cumplimiento de requisitos jurídicos, agronómicos y catastrales en los municipios focalizados</v>
      </c>
      <c r="E83" s="225" t="str">
        <f>+'Preliminar PT. Control'!G81</f>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v>
      </c>
      <c r="F83" s="188" t="s">
        <v>1605</v>
      </c>
      <c r="G83" s="221" t="s">
        <v>1156</v>
      </c>
      <c r="H83" s="221" t="s">
        <v>907</v>
      </c>
      <c r="I83" s="221" t="s">
        <v>1155</v>
      </c>
      <c r="J83" s="222">
        <f t="shared" si="5"/>
        <v>1</v>
      </c>
      <c r="K83" s="222"/>
      <c r="L83" s="222"/>
      <c r="M83" s="222"/>
      <c r="N83" s="222"/>
      <c r="O83" s="222"/>
      <c r="P83" s="222"/>
      <c r="Q83" s="222"/>
      <c r="R83" s="222">
        <v>1</v>
      </c>
      <c r="S83" s="222"/>
      <c r="T83" s="222"/>
      <c r="U83" s="222"/>
      <c r="V83" s="222"/>
      <c r="W83" s="172"/>
      <c r="X83" s="172"/>
      <c r="Y83" s="172"/>
      <c r="Z83" s="172"/>
      <c r="AA83" s="172"/>
      <c r="AB83" s="172"/>
      <c r="AC83" s="172"/>
      <c r="AD83" s="172">
        <v>1</v>
      </c>
      <c r="AE83" s="172"/>
      <c r="AF83" s="172"/>
      <c r="AG83" s="172"/>
      <c r="AH83" s="172"/>
      <c r="AI83" s="41">
        <f t="shared" si="4"/>
        <v>1</v>
      </c>
      <c r="AJ83" s="20">
        <v>1</v>
      </c>
      <c r="AK83" s="41" t="s">
        <v>437</v>
      </c>
      <c r="AL83" s="256" t="s">
        <v>1983</v>
      </c>
      <c r="AM83" s="181"/>
    </row>
    <row r="84" spans="1:39" s="29" customFormat="1" ht="60" hidden="1" x14ac:dyDescent="0.25">
      <c r="A84" s="199"/>
      <c r="B84" s="225" t="str">
        <f>+'Preliminar PT. Control'!B82</f>
        <v>ACCESO A LA PROPIEDAD DE LA TIERRA Y LOS TERRITORIOS</v>
      </c>
      <c r="C84" s="8" t="str">
        <f>+'Preliminar PT. Control'!D82</f>
        <v>R 31</v>
      </c>
      <c r="D84" s="225" t="str">
        <f>+'Preliminar PT. Control'!E82</f>
        <v>Adjudicación de baldíos a persona natural, sin el cumplimiento de requisitos jurídicos, agronómicos y catastrales en los municipios focalizados</v>
      </c>
      <c r="E84" s="225" t="str">
        <f>+'Preliminar PT. Control'!G82</f>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v>
      </c>
      <c r="F84" s="188" t="s">
        <v>1606</v>
      </c>
      <c r="G84" s="221"/>
      <c r="H84" s="221" t="s">
        <v>808</v>
      </c>
      <c r="I84" s="221"/>
      <c r="J84" s="222">
        <f t="shared" si="5"/>
        <v>0</v>
      </c>
      <c r="K84" s="222"/>
      <c r="L84" s="222"/>
      <c r="M84" s="222"/>
      <c r="N84" s="222"/>
      <c r="O84" s="222"/>
      <c r="P84" s="222"/>
      <c r="Q84" s="222"/>
      <c r="R84" s="222"/>
      <c r="S84" s="222"/>
      <c r="T84" s="222"/>
      <c r="U84" s="222"/>
      <c r="V84" s="222"/>
      <c r="W84" s="172"/>
      <c r="X84" s="172"/>
      <c r="Y84" s="172"/>
      <c r="Z84" s="172"/>
      <c r="AA84" s="172"/>
      <c r="AB84" s="172"/>
      <c r="AC84" s="172"/>
      <c r="AD84" s="172"/>
      <c r="AE84" s="172"/>
      <c r="AF84" s="172"/>
      <c r="AG84" s="172"/>
      <c r="AH84" s="172"/>
      <c r="AI84" s="41"/>
      <c r="AJ84" s="20"/>
      <c r="AK84" s="172"/>
      <c r="AL84" s="256"/>
      <c r="AM84" s="181"/>
    </row>
    <row r="85" spans="1:39" s="29" customFormat="1" ht="60" hidden="1" x14ac:dyDescent="0.25">
      <c r="A85" s="199"/>
      <c r="B85" s="225" t="str">
        <f>+'Preliminar PT. Control'!B83</f>
        <v>ACCESO A LA PROPIEDAD DE LA TIERRA Y LOS TERRITORIOS</v>
      </c>
      <c r="C85" s="8" t="str">
        <f>+'Preliminar PT. Control'!D83</f>
        <v>R 31</v>
      </c>
      <c r="D85" s="225" t="str">
        <f>+'Preliminar PT. Control'!E83</f>
        <v>Adjudicación de baldíos a persona natural, sin el cumplimiento de requisitos jurídicos, agronómicos y catastrales en los municipios focalizados</v>
      </c>
      <c r="E85" s="225" t="str">
        <f>+'Preliminar PT. Control'!G83</f>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v>
      </c>
      <c r="F85" s="188" t="s">
        <v>1607</v>
      </c>
      <c r="G85" s="221"/>
      <c r="H85" s="221" t="s">
        <v>808</v>
      </c>
      <c r="I85" s="221"/>
      <c r="J85" s="222">
        <f t="shared" si="5"/>
        <v>0</v>
      </c>
      <c r="K85" s="222"/>
      <c r="L85" s="222"/>
      <c r="M85" s="222"/>
      <c r="N85" s="222"/>
      <c r="O85" s="222"/>
      <c r="P85" s="222"/>
      <c r="Q85" s="222"/>
      <c r="R85" s="222"/>
      <c r="S85" s="222"/>
      <c r="T85" s="222"/>
      <c r="U85" s="222"/>
      <c r="V85" s="222"/>
      <c r="W85" s="172"/>
      <c r="X85" s="172"/>
      <c r="Y85" s="172"/>
      <c r="Z85" s="172"/>
      <c r="AA85" s="172"/>
      <c r="AB85" s="172"/>
      <c r="AC85" s="172"/>
      <c r="AD85" s="172"/>
      <c r="AE85" s="172"/>
      <c r="AF85" s="172"/>
      <c r="AG85" s="172"/>
      <c r="AH85" s="172"/>
      <c r="AI85" s="41"/>
      <c r="AJ85" s="20"/>
      <c r="AK85" s="172"/>
      <c r="AL85" s="256"/>
      <c r="AM85" s="181"/>
    </row>
    <row r="86" spans="1:39" s="29" customFormat="1" ht="60" hidden="1" x14ac:dyDescent="0.25">
      <c r="A86" s="199"/>
      <c r="B86" s="225" t="str">
        <f>+'Preliminar PT. Control'!B84</f>
        <v>ACCESO A LA PROPIEDAD DE LA TIERRA Y LOS TERRITORIOS</v>
      </c>
      <c r="C86" s="8" t="str">
        <f>+'Preliminar PT. Control'!D84</f>
        <v>R 32</v>
      </c>
      <c r="D86" s="225" t="str">
        <f>+'Preliminar PT. Control'!E84</f>
        <v xml:space="preserve">Demoras en ejecutar las etapas propias del procedimiento por causas internas de revocatoria de predios no focalizados </v>
      </c>
      <c r="E86" s="225" t="str">
        <f>+'Preliminar PT. Control'!G84</f>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F86" s="188" t="s">
        <v>1608</v>
      </c>
      <c r="G86" s="221" t="s">
        <v>1157</v>
      </c>
      <c r="H86" s="221" t="s">
        <v>908</v>
      </c>
      <c r="I86" s="221" t="s">
        <v>1158</v>
      </c>
      <c r="J86" s="222">
        <f t="shared" si="5"/>
        <v>4</v>
      </c>
      <c r="K86" s="222"/>
      <c r="L86" s="222"/>
      <c r="M86" s="222">
        <v>1</v>
      </c>
      <c r="N86" s="222"/>
      <c r="O86" s="222"/>
      <c r="P86" s="222">
        <v>1</v>
      </c>
      <c r="Q86" s="222"/>
      <c r="R86" s="222"/>
      <c r="S86" s="222">
        <v>1</v>
      </c>
      <c r="T86" s="222"/>
      <c r="U86" s="222"/>
      <c r="V86" s="222">
        <v>1</v>
      </c>
      <c r="W86" s="41"/>
      <c r="X86" s="41"/>
      <c r="Y86" s="41">
        <v>1</v>
      </c>
      <c r="Z86" s="41"/>
      <c r="AA86" s="41"/>
      <c r="AB86" s="41">
        <v>1</v>
      </c>
      <c r="AC86" s="41">
        <v>1</v>
      </c>
      <c r="AD86" s="41"/>
      <c r="AE86" s="41">
        <v>1</v>
      </c>
      <c r="AF86" s="41"/>
      <c r="AG86" s="41"/>
      <c r="AH86" s="41">
        <v>1</v>
      </c>
      <c r="AI86" s="41">
        <f t="shared" si="4"/>
        <v>5</v>
      </c>
      <c r="AJ86" s="20">
        <v>1</v>
      </c>
      <c r="AK86" s="41" t="s">
        <v>437</v>
      </c>
      <c r="AL86" s="265" t="s">
        <v>2049</v>
      </c>
      <c r="AM86" s="256"/>
    </row>
    <row r="87" spans="1:39" s="29" customFormat="1" ht="60" hidden="1" x14ac:dyDescent="0.25">
      <c r="A87" s="199"/>
      <c r="B87" s="225" t="str">
        <f>+'Preliminar PT. Control'!B85</f>
        <v>ACCESO A LA PROPIEDAD DE LA TIERRA Y LOS TERRITORIOS</v>
      </c>
      <c r="C87" s="8" t="str">
        <f>+'Preliminar PT. Control'!D85</f>
        <v>R 32</v>
      </c>
      <c r="D87" s="225" t="str">
        <f>+'Preliminar PT. Control'!E85</f>
        <v xml:space="preserve">Demoras en ejecutar las etapas propias del procedimiento por causas internas de revocatoria de predios no focalizados </v>
      </c>
      <c r="E87" s="225" t="str">
        <f>+'Preliminar PT. Control'!G85</f>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F87" s="188" t="s">
        <v>1609</v>
      </c>
      <c r="G87" s="221"/>
      <c r="H87" s="221" t="s">
        <v>808</v>
      </c>
      <c r="I87" s="221"/>
      <c r="J87" s="222">
        <f t="shared" si="5"/>
        <v>0</v>
      </c>
      <c r="K87" s="222"/>
      <c r="L87" s="222"/>
      <c r="M87" s="222"/>
      <c r="N87" s="222"/>
      <c r="O87" s="222"/>
      <c r="P87" s="222"/>
      <c r="Q87" s="222"/>
      <c r="R87" s="222"/>
      <c r="S87" s="222"/>
      <c r="T87" s="222"/>
      <c r="U87" s="222"/>
      <c r="V87" s="222"/>
      <c r="W87" s="172"/>
      <c r="X87" s="172"/>
      <c r="Y87" s="172"/>
      <c r="Z87" s="172"/>
      <c r="AA87" s="172"/>
      <c r="AB87" s="172"/>
      <c r="AC87" s="172"/>
      <c r="AD87" s="172"/>
      <c r="AE87" s="172"/>
      <c r="AF87" s="172"/>
      <c r="AG87" s="172"/>
      <c r="AH87" s="172"/>
      <c r="AI87" s="41"/>
      <c r="AJ87" s="20"/>
      <c r="AK87" s="172"/>
      <c r="AL87" s="256"/>
      <c r="AM87" s="181"/>
    </row>
    <row r="88" spans="1:39" s="29" customFormat="1" ht="60" hidden="1" x14ac:dyDescent="0.25">
      <c r="A88" s="199"/>
      <c r="B88" s="225" t="str">
        <f>+'Preliminar PT. Control'!B86</f>
        <v>ACCESO A LA PROPIEDAD DE LA TIERRA Y LOS TERRITORIOS</v>
      </c>
      <c r="C88" s="8" t="str">
        <f>+'Preliminar PT. Control'!D86</f>
        <v>R 32</v>
      </c>
      <c r="D88" s="225" t="str">
        <f>+'Preliminar PT. Control'!E86</f>
        <v xml:space="preserve">Demoras en ejecutar las etapas propias del procedimiento por causas internas de revocatoria de predios no focalizados </v>
      </c>
      <c r="E88" s="225" t="str">
        <f>+'Preliminar PT. Control'!G86</f>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F88" s="188" t="s">
        <v>1610</v>
      </c>
      <c r="G88" s="221"/>
      <c r="H88" s="221" t="s">
        <v>808</v>
      </c>
      <c r="I88" s="221"/>
      <c r="J88" s="222">
        <f t="shared" si="5"/>
        <v>0</v>
      </c>
      <c r="K88" s="222"/>
      <c r="L88" s="222"/>
      <c r="M88" s="222"/>
      <c r="N88" s="222"/>
      <c r="O88" s="222"/>
      <c r="P88" s="222"/>
      <c r="Q88" s="222"/>
      <c r="R88" s="222"/>
      <c r="S88" s="222"/>
      <c r="T88" s="222"/>
      <c r="U88" s="222"/>
      <c r="V88" s="222"/>
      <c r="W88" s="172"/>
      <c r="X88" s="172"/>
      <c r="Y88" s="172"/>
      <c r="Z88" s="172"/>
      <c r="AA88" s="172"/>
      <c r="AB88" s="172"/>
      <c r="AC88" s="172"/>
      <c r="AD88" s="172"/>
      <c r="AE88" s="172"/>
      <c r="AF88" s="172"/>
      <c r="AG88" s="172"/>
      <c r="AH88" s="172"/>
      <c r="AI88" s="41"/>
      <c r="AJ88" s="20"/>
      <c r="AK88" s="172"/>
      <c r="AL88" s="256"/>
      <c r="AM88" s="181"/>
    </row>
    <row r="89" spans="1:39" s="29" customFormat="1" ht="60" hidden="1" x14ac:dyDescent="0.25">
      <c r="A89" s="199"/>
      <c r="B89" s="225" t="str">
        <f>+'Preliminar PT. Control'!B87</f>
        <v>ACCESO A LA PROPIEDAD DE LA TIERRA Y LOS TERRITORIOS</v>
      </c>
      <c r="C89" s="8" t="str">
        <f>+'Preliminar PT. Control'!D87</f>
        <v>R 33</v>
      </c>
      <c r="D89" s="225" t="str">
        <f>+'Preliminar PT. Control'!E87</f>
        <v xml:space="preserve">Demoras en ejecutar las etapas propias del procedimiento por causas internas de revocatoria de predios focalizados </v>
      </c>
      <c r="E89" s="225" t="str">
        <f>+'Preliminar PT. Control'!G87</f>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F89" s="188" t="s">
        <v>1611</v>
      </c>
      <c r="G89" s="221" t="s">
        <v>1159</v>
      </c>
      <c r="H89" s="221" t="s">
        <v>907</v>
      </c>
      <c r="I89" s="221" t="s">
        <v>1160</v>
      </c>
      <c r="J89" s="222">
        <f t="shared" si="5"/>
        <v>4</v>
      </c>
      <c r="K89" s="222"/>
      <c r="L89" s="222"/>
      <c r="M89" s="222">
        <v>1</v>
      </c>
      <c r="N89" s="222"/>
      <c r="O89" s="222"/>
      <c r="P89" s="222">
        <v>1</v>
      </c>
      <c r="Q89" s="222"/>
      <c r="R89" s="222"/>
      <c r="S89" s="222">
        <v>1</v>
      </c>
      <c r="T89" s="222"/>
      <c r="U89" s="222"/>
      <c r="V89" s="222">
        <v>1</v>
      </c>
      <c r="W89" s="41"/>
      <c r="X89" s="41"/>
      <c r="Y89" s="41">
        <v>1</v>
      </c>
      <c r="Z89" s="41"/>
      <c r="AA89" s="41"/>
      <c r="AB89" s="41">
        <v>1</v>
      </c>
      <c r="AC89" s="41"/>
      <c r="AD89" s="41"/>
      <c r="AE89" s="41">
        <v>1</v>
      </c>
      <c r="AF89" s="41"/>
      <c r="AG89" s="41"/>
      <c r="AH89" s="41">
        <v>1</v>
      </c>
      <c r="AI89" s="41">
        <f t="shared" si="4"/>
        <v>4</v>
      </c>
      <c r="AJ89" s="20">
        <v>1</v>
      </c>
      <c r="AK89" s="41" t="s">
        <v>437</v>
      </c>
      <c r="AL89" s="265" t="s">
        <v>2050</v>
      </c>
      <c r="AM89" s="256"/>
    </row>
    <row r="90" spans="1:39" s="29" customFormat="1" ht="60" hidden="1" x14ac:dyDescent="0.25">
      <c r="A90" s="199"/>
      <c r="B90" s="225" t="str">
        <f>+'Preliminar PT. Control'!B88</f>
        <v>ACCESO A LA PROPIEDAD DE LA TIERRA Y LOS TERRITORIOS</v>
      </c>
      <c r="C90" s="8" t="str">
        <f>+'Preliminar PT. Control'!D88</f>
        <v>R 33</v>
      </c>
      <c r="D90" s="225" t="str">
        <f>+'Preliminar PT. Control'!E88</f>
        <v xml:space="preserve">Demoras en ejecutar las etapas propias del procedimiento por causas internas de revocatoria de predios focalizados </v>
      </c>
      <c r="E90" s="225" t="str">
        <f>+'Preliminar PT. Control'!G88</f>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F90" s="188" t="s">
        <v>1612</v>
      </c>
      <c r="G90" s="221"/>
      <c r="H90" s="221" t="s">
        <v>808</v>
      </c>
      <c r="I90" s="221"/>
      <c r="J90" s="222">
        <f t="shared" si="5"/>
        <v>0</v>
      </c>
      <c r="K90" s="222"/>
      <c r="L90" s="222"/>
      <c r="M90" s="222"/>
      <c r="N90" s="222"/>
      <c r="O90" s="222"/>
      <c r="P90" s="222"/>
      <c r="Q90" s="222"/>
      <c r="R90" s="222"/>
      <c r="S90" s="222"/>
      <c r="T90" s="222"/>
      <c r="U90" s="222"/>
      <c r="V90" s="222"/>
      <c r="W90" s="172"/>
      <c r="X90" s="172"/>
      <c r="Y90" s="172"/>
      <c r="Z90" s="172"/>
      <c r="AA90" s="172"/>
      <c r="AB90" s="172"/>
      <c r="AC90" s="172"/>
      <c r="AD90" s="172"/>
      <c r="AE90" s="172"/>
      <c r="AF90" s="172"/>
      <c r="AG90" s="172"/>
      <c r="AH90" s="172"/>
      <c r="AI90" s="41"/>
      <c r="AJ90" s="20"/>
      <c r="AK90" s="172"/>
      <c r="AL90" s="256"/>
      <c r="AM90" s="181"/>
    </row>
    <row r="91" spans="1:39" s="29" customFormat="1" ht="60" hidden="1" x14ac:dyDescent="0.25">
      <c r="A91" s="199"/>
      <c r="B91" s="225" t="str">
        <f>+'Preliminar PT. Control'!B89</f>
        <v>ACCESO A LA PROPIEDAD DE LA TIERRA Y LOS TERRITORIOS</v>
      </c>
      <c r="C91" s="8" t="str">
        <f>+'Preliminar PT. Control'!D89</f>
        <v>R 33</v>
      </c>
      <c r="D91" s="225" t="str">
        <f>+'Preliminar PT. Control'!E89</f>
        <v xml:space="preserve">Demoras en ejecutar las etapas propias del procedimiento por causas internas de revocatoria de predios focalizados </v>
      </c>
      <c r="E91" s="225" t="str">
        <f>+'Preliminar PT. Control'!G89</f>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F91" s="188" t="s">
        <v>1613</v>
      </c>
      <c r="G91" s="221"/>
      <c r="H91" s="221" t="s">
        <v>808</v>
      </c>
      <c r="I91" s="221"/>
      <c r="J91" s="222">
        <f t="shared" si="5"/>
        <v>0</v>
      </c>
      <c r="K91" s="222"/>
      <c r="L91" s="222"/>
      <c r="M91" s="222"/>
      <c r="N91" s="222"/>
      <c r="O91" s="222"/>
      <c r="P91" s="222"/>
      <c r="Q91" s="222"/>
      <c r="R91" s="222"/>
      <c r="S91" s="222"/>
      <c r="T91" s="222"/>
      <c r="U91" s="222"/>
      <c r="V91" s="222"/>
      <c r="W91" s="172"/>
      <c r="X91" s="172"/>
      <c r="Y91" s="172"/>
      <c r="Z91" s="172"/>
      <c r="AA91" s="172"/>
      <c r="AB91" s="172"/>
      <c r="AC91" s="172"/>
      <c r="AD91" s="172"/>
      <c r="AE91" s="172"/>
      <c r="AF91" s="172"/>
      <c r="AG91" s="172"/>
      <c r="AH91" s="172"/>
      <c r="AI91" s="41"/>
      <c r="AJ91" s="20"/>
      <c r="AK91" s="172"/>
      <c r="AL91" s="256"/>
      <c r="AM91" s="181"/>
    </row>
    <row r="92" spans="1:39" s="29" customFormat="1" ht="105" hidden="1" x14ac:dyDescent="0.25">
      <c r="A92" s="199"/>
      <c r="B92" s="225" t="str">
        <f>+'Preliminar PT. Control'!B90</f>
        <v>ACCESO A LA PROPIEDAD DE LA TIERRA Y LOS TERRITORIOS</v>
      </c>
      <c r="C92" s="8" t="str">
        <f>+'Preliminar PT. Control'!D90</f>
        <v>R 34</v>
      </c>
      <c r="D92" s="225" t="str">
        <f>+'Preliminar PT. Control'!E90</f>
        <v>Redireccionamiento equivocado de las solicitudes que ingresan a la DAT</v>
      </c>
      <c r="E92" s="225" t="str">
        <f>+'Preliminar PT. Control'!G90</f>
        <v>Posibilidad de pérdida reputacional en la imagen institucional secundario a peticiones, quejas y/o reclamos de la comunidad y por incumplimiento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v>
      </c>
      <c r="F92" s="188" t="s">
        <v>1614</v>
      </c>
      <c r="G92" s="221" t="s">
        <v>1869</v>
      </c>
      <c r="H92" s="221" t="s">
        <v>906</v>
      </c>
      <c r="I92" s="221" t="s">
        <v>1870</v>
      </c>
      <c r="J92" s="222">
        <f t="shared" si="5"/>
        <v>0.95</v>
      </c>
      <c r="K92" s="222"/>
      <c r="L92" s="222"/>
      <c r="M92" s="222">
        <v>0.95</v>
      </c>
      <c r="N92" s="222"/>
      <c r="O92" s="222"/>
      <c r="P92" s="222"/>
      <c r="Q92" s="222"/>
      <c r="R92" s="222"/>
      <c r="S92" s="222"/>
      <c r="T92" s="222"/>
      <c r="U92" s="222"/>
      <c r="V92" s="222"/>
      <c r="W92" s="41"/>
      <c r="X92" s="41"/>
      <c r="Y92" s="41"/>
      <c r="Z92" s="41"/>
      <c r="AA92" s="41">
        <v>0.95</v>
      </c>
      <c r="AB92" s="41"/>
      <c r="AC92" s="41"/>
      <c r="AD92" s="41"/>
      <c r="AE92" s="41"/>
      <c r="AF92" s="41"/>
      <c r="AG92" s="41"/>
      <c r="AH92" s="41"/>
      <c r="AI92" s="41">
        <f t="shared" si="4"/>
        <v>0.95</v>
      </c>
      <c r="AJ92" s="20">
        <v>1</v>
      </c>
      <c r="AK92" s="41" t="s">
        <v>437</v>
      </c>
      <c r="AL92" s="256" t="s">
        <v>1937</v>
      </c>
      <c r="AM92" s="256"/>
    </row>
    <row r="93" spans="1:39" s="29" customFormat="1" ht="105" hidden="1" x14ac:dyDescent="0.25">
      <c r="A93" s="199"/>
      <c r="B93" s="225" t="str">
        <f>+'Preliminar PT. Control'!B91</f>
        <v>ACCESO A LA PROPIEDAD DE LA TIERRA Y LOS TERRITORIOS</v>
      </c>
      <c r="C93" s="8" t="str">
        <f>+'Preliminar PT. Control'!D91</f>
        <v>R 34</v>
      </c>
      <c r="D93" s="225" t="str">
        <f>+'Preliminar PT. Control'!E91</f>
        <v>Redireccionamiento equivocado de las solicitudes que ingresan a la DAT</v>
      </c>
      <c r="E93" s="225" t="str">
        <f>+'Preliminar PT. Control'!G91</f>
        <v>Posibilidad de pérdida reputacional en la imagen institucional secundario a peticiones, quejas y/o reclamos de la comunidad y por incumplimiento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v>
      </c>
      <c r="F93" s="188" t="s">
        <v>1615</v>
      </c>
      <c r="G93" s="221"/>
      <c r="H93" s="221" t="s">
        <v>808</v>
      </c>
      <c r="I93" s="221"/>
      <c r="J93" s="222">
        <f t="shared" si="5"/>
        <v>0</v>
      </c>
      <c r="K93" s="222"/>
      <c r="L93" s="222"/>
      <c r="M93" s="222"/>
      <c r="N93" s="222"/>
      <c r="O93" s="222"/>
      <c r="P93" s="222"/>
      <c r="Q93" s="222"/>
      <c r="R93" s="222"/>
      <c r="S93" s="222"/>
      <c r="T93" s="222"/>
      <c r="U93" s="222"/>
      <c r="V93" s="222"/>
      <c r="W93" s="172"/>
      <c r="X93" s="172"/>
      <c r="Y93" s="172"/>
      <c r="Z93" s="172"/>
      <c r="AA93" s="172"/>
      <c r="AB93" s="172"/>
      <c r="AC93" s="172"/>
      <c r="AD93" s="172"/>
      <c r="AE93" s="172"/>
      <c r="AF93" s="172"/>
      <c r="AG93" s="172"/>
      <c r="AH93" s="172"/>
      <c r="AI93" s="41"/>
      <c r="AJ93" s="20"/>
      <c r="AK93" s="172"/>
      <c r="AL93" s="256"/>
      <c r="AM93" s="181"/>
    </row>
    <row r="94" spans="1:39" s="29" customFormat="1" ht="75" x14ac:dyDescent="0.25">
      <c r="A94" s="199"/>
      <c r="B94" s="225" t="e">
        <f>+'Preliminar PT. Control'!#REF!</f>
        <v>#REF!</v>
      </c>
      <c r="C94" s="8" t="e">
        <f>+'Preliminar PT. Control'!#REF!</f>
        <v>#REF!</v>
      </c>
      <c r="D94" s="225" t="e">
        <f>+'Preliminar PT. Control'!#REF!</f>
        <v>#REF!</v>
      </c>
      <c r="E94" s="225" t="e">
        <f>+'Preliminar PT. Control'!#REF!</f>
        <v>#REF!</v>
      </c>
      <c r="F94" s="188" t="s">
        <v>1616</v>
      </c>
      <c r="G94" s="221" t="s">
        <v>1148</v>
      </c>
      <c r="H94" s="221" t="s">
        <v>905</v>
      </c>
      <c r="I94" s="221" t="s">
        <v>1149</v>
      </c>
      <c r="J94" s="222">
        <f>SUM(K94:V94)</f>
        <v>9</v>
      </c>
      <c r="K94" s="222"/>
      <c r="L94" s="222"/>
      <c r="M94" s="222"/>
      <c r="N94" s="222">
        <v>1</v>
      </c>
      <c r="O94" s="222">
        <v>1</v>
      </c>
      <c r="P94" s="222">
        <v>1</v>
      </c>
      <c r="Q94" s="222">
        <v>1</v>
      </c>
      <c r="R94" s="222">
        <v>1</v>
      </c>
      <c r="S94" s="222">
        <v>1</v>
      </c>
      <c r="T94" s="222">
        <v>1</v>
      </c>
      <c r="U94" s="222">
        <v>1</v>
      </c>
      <c r="V94" s="222">
        <v>1</v>
      </c>
      <c r="W94" s="41"/>
      <c r="X94" s="41"/>
      <c r="Y94" s="41"/>
      <c r="Z94" s="41">
        <v>3</v>
      </c>
      <c r="AA94" s="41">
        <v>5</v>
      </c>
      <c r="AB94" s="41">
        <v>5</v>
      </c>
      <c r="AC94" s="41">
        <v>5</v>
      </c>
      <c r="AD94" s="41">
        <v>14</v>
      </c>
      <c r="AE94" s="41">
        <v>22</v>
      </c>
      <c r="AF94" s="41">
        <v>14</v>
      </c>
      <c r="AG94" s="41">
        <v>6</v>
      </c>
      <c r="AH94" s="41"/>
      <c r="AI94" s="41">
        <f t="shared" si="4"/>
        <v>74</v>
      </c>
      <c r="AJ94" s="20">
        <v>1</v>
      </c>
      <c r="AK94" s="41" t="s">
        <v>437</v>
      </c>
      <c r="AL94" s="265" t="s">
        <v>2056</v>
      </c>
      <c r="AM94" s="256"/>
    </row>
    <row r="95" spans="1:39" s="29" customFormat="1" ht="75" x14ac:dyDescent="0.25">
      <c r="A95" s="199"/>
      <c r="B95" s="225" t="e">
        <f>+'Preliminar PT. Control'!#REF!</f>
        <v>#REF!</v>
      </c>
      <c r="C95" s="8" t="e">
        <f>+'Preliminar PT. Control'!#REF!</f>
        <v>#REF!</v>
      </c>
      <c r="D95" s="225" t="e">
        <f>+'Preliminar PT. Control'!#REF!</f>
        <v>#REF!</v>
      </c>
      <c r="E95" s="225" t="e">
        <f>+'Preliminar PT. Control'!#REF!</f>
        <v>#REF!</v>
      </c>
      <c r="F95" s="188" t="s">
        <v>1617</v>
      </c>
      <c r="G95" s="221" t="s">
        <v>773</v>
      </c>
      <c r="H95" s="221" t="s">
        <v>905</v>
      </c>
      <c r="I95" s="221" t="s">
        <v>774</v>
      </c>
      <c r="J95" s="222">
        <f>SUM(K95:V95)</f>
        <v>9</v>
      </c>
      <c r="K95" s="222"/>
      <c r="L95" s="222"/>
      <c r="M95" s="222"/>
      <c r="N95" s="222">
        <v>1</v>
      </c>
      <c r="O95" s="222">
        <v>1</v>
      </c>
      <c r="P95" s="222">
        <v>1</v>
      </c>
      <c r="Q95" s="222">
        <v>1</v>
      </c>
      <c r="R95" s="222">
        <v>1</v>
      </c>
      <c r="S95" s="222">
        <v>1</v>
      </c>
      <c r="T95" s="222">
        <v>1</v>
      </c>
      <c r="U95" s="222">
        <v>1</v>
      </c>
      <c r="V95" s="222">
        <v>1</v>
      </c>
      <c r="W95" s="41"/>
      <c r="X95" s="41"/>
      <c r="Y95" s="41"/>
      <c r="Z95" s="41">
        <v>1</v>
      </c>
      <c r="AA95" s="41">
        <v>1</v>
      </c>
      <c r="AB95" s="41">
        <v>1</v>
      </c>
      <c r="AC95" s="41">
        <v>1</v>
      </c>
      <c r="AD95" s="41">
        <v>1</v>
      </c>
      <c r="AE95" s="41">
        <v>1</v>
      </c>
      <c r="AF95" s="41">
        <v>1</v>
      </c>
      <c r="AG95" s="41">
        <v>1</v>
      </c>
      <c r="AH95" s="41"/>
      <c r="AI95" s="41">
        <f t="shared" si="4"/>
        <v>8</v>
      </c>
      <c r="AJ95" s="20">
        <f>+SUM(W95:AH95)/+SUM(K95:V95)</f>
        <v>0.88888888888888884</v>
      </c>
      <c r="AK95" s="41" t="s">
        <v>436</v>
      </c>
      <c r="AL95" s="265" t="s">
        <v>2057</v>
      </c>
      <c r="AM95" s="256"/>
    </row>
    <row r="96" spans="1:39" s="29" customFormat="1" ht="60" hidden="1" x14ac:dyDescent="0.25">
      <c r="A96" s="199"/>
      <c r="B96" s="225" t="str">
        <f>+'Preliminar PT. Control'!B92</f>
        <v>ADMINISTRACIÓN DE TIERRAS</v>
      </c>
      <c r="C96" s="8" t="str">
        <f>+'Preliminar PT. Control'!D92</f>
        <v>R 36</v>
      </c>
      <c r="D96" s="225" t="str">
        <f>+'Preliminar PT. Control'!E92</f>
        <v>Inventario de predios desactualizado de Fondo de Tierras para la Reforma Rural Integral</v>
      </c>
      <c r="E96" s="225" t="str">
        <f>+'Preliminar PT. Control'!G92</f>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v>
      </c>
      <c r="F96" s="188" t="s">
        <v>1618</v>
      </c>
      <c r="G96" s="221" t="s">
        <v>1161</v>
      </c>
      <c r="H96" s="221" t="s">
        <v>909</v>
      </c>
      <c r="I96" s="221" t="s">
        <v>1162</v>
      </c>
      <c r="J96" s="222">
        <f>SUM(K96:V96)</f>
        <v>2</v>
      </c>
      <c r="K96" s="222"/>
      <c r="L96" s="222"/>
      <c r="M96" s="222"/>
      <c r="N96" s="222"/>
      <c r="O96" s="222"/>
      <c r="P96" s="222"/>
      <c r="Q96" s="222">
        <v>1</v>
      </c>
      <c r="R96" s="222"/>
      <c r="S96" s="222"/>
      <c r="T96" s="222"/>
      <c r="U96" s="222">
        <v>1</v>
      </c>
      <c r="V96" s="222"/>
      <c r="W96" s="172"/>
      <c r="X96" s="172"/>
      <c r="Y96" s="172"/>
      <c r="Z96" s="172"/>
      <c r="AA96" s="172"/>
      <c r="AB96" s="172"/>
      <c r="AC96" s="172">
        <v>1</v>
      </c>
      <c r="AD96" s="172"/>
      <c r="AE96" s="172"/>
      <c r="AF96" s="172"/>
      <c r="AG96" s="172">
        <v>1</v>
      </c>
      <c r="AH96" s="172"/>
      <c r="AI96" s="41">
        <f t="shared" si="4"/>
        <v>2</v>
      </c>
      <c r="AJ96" s="20">
        <v>1</v>
      </c>
      <c r="AK96" s="41" t="s">
        <v>437</v>
      </c>
      <c r="AL96" s="265" t="s">
        <v>2048</v>
      </c>
      <c r="AM96" s="181"/>
    </row>
    <row r="97" spans="1:39" s="29" customFormat="1" ht="60" hidden="1" x14ac:dyDescent="0.25">
      <c r="A97" s="199"/>
      <c r="B97" s="225" t="str">
        <f>+'Preliminar PT. Control'!B93</f>
        <v>ADMINISTRACIÓN DE TIERRAS</v>
      </c>
      <c r="C97" s="8" t="str">
        <f>+'Preliminar PT. Control'!D93</f>
        <v>R 36</v>
      </c>
      <c r="D97" s="225" t="str">
        <f>+'Preliminar PT. Control'!E93</f>
        <v>Inventario de predios desactualizado de Fondo de Tierras para la Reforma Rural Integral</v>
      </c>
      <c r="E97" s="225" t="str">
        <f>+'Preliminar PT. Control'!G93</f>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v>
      </c>
      <c r="F97" s="188" t="s">
        <v>1619</v>
      </c>
      <c r="G97" s="221"/>
      <c r="H97" s="221" t="s">
        <v>808</v>
      </c>
      <c r="I97" s="221"/>
      <c r="J97" s="222">
        <f>SUM(K97:V97)</f>
        <v>0</v>
      </c>
      <c r="K97" s="222"/>
      <c r="L97" s="222"/>
      <c r="M97" s="222"/>
      <c r="N97" s="222"/>
      <c r="O97" s="222"/>
      <c r="P97" s="222"/>
      <c r="Q97" s="222"/>
      <c r="R97" s="222"/>
      <c r="S97" s="222"/>
      <c r="T97" s="222"/>
      <c r="U97" s="222"/>
      <c r="V97" s="222"/>
      <c r="W97" s="172"/>
      <c r="X97" s="172"/>
      <c r="Y97" s="172"/>
      <c r="Z97" s="172"/>
      <c r="AA97" s="172"/>
      <c r="AB97" s="172"/>
      <c r="AC97" s="172"/>
      <c r="AD97" s="172"/>
      <c r="AE97" s="172"/>
      <c r="AF97" s="172"/>
      <c r="AG97" s="172"/>
      <c r="AH97" s="172"/>
      <c r="AI97" s="41"/>
      <c r="AJ97" s="20"/>
      <c r="AK97" s="172"/>
      <c r="AL97" s="256"/>
      <c r="AM97" s="181"/>
    </row>
    <row r="98" spans="1:39" s="29" customFormat="1" ht="180" x14ac:dyDescent="0.25">
      <c r="A98" s="199"/>
      <c r="B98" s="225" t="e">
        <f>+'Preliminar PT. Control'!#REF!</f>
        <v>#REF!</v>
      </c>
      <c r="C98" s="8" t="e">
        <f>+'Preliminar PT. Control'!#REF!</f>
        <v>#REF!</v>
      </c>
      <c r="D98" s="225" t="e">
        <f>+'Preliminar PT. Control'!#REF!</f>
        <v>#REF!</v>
      </c>
      <c r="E98" s="225" t="e">
        <f>+'Preliminar PT. Control'!#REF!</f>
        <v>#REF!</v>
      </c>
      <c r="F98" s="188" t="s">
        <v>1620</v>
      </c>
      <c r="G98" s="221" t="s">
        <v>1163</v>
      </c>
      <c r="H98" s="221" t="s">
        <v>910</v>
      </c>
      <c r="I98" s="221" t="s">
        <v>1164</v>
      </c>
      <c r="J98" s="222">
        <f t="shared" ref="J98:J106" si="6">SUM(K98:V98)</f>
        <v>1</v>
      </c>
      <c r="K98" s="222"/>
      <c r="L98" s="222"/>
      <c r="M98" s="222"/>
      <c r="N98" s="222"/>
      <c r="O98" s="222"/>
      <c r="P98" s="222">
        <v>1</v>
      </c>
      <c r="Q98" s="222"/>
      <c r="R98" s="222"/>
      <c r="S98" s="222"/>
      <c r="T98" s="222"/>
      <c r="U98" s="222"/>
      <c r="V98" s="222"/>
      <c r="W98" s="41"/>
      <c r="X98" s="41"/>
      <c r="Y98" s="41"/>
      <c r="Z98" s="41"/>
      <c r="AA98" s="41"/>
      <c r="AB98" s="41">
        <v>1</v>
      </c>
      <c r="AC98" s="41"/>
      <c r="AD98" s="41"/>
      <c r="AE98" s="41"/>
      <c r="AF98" s="41"/>
      <c r="AG98" s="41"/>
      <c r="AH98" s="41"/>
      <c r="AI98" s="41">
        <f t="shared" si="4"/>
        <v>1</v>
      </c>
      <c r="AJ98" s="20">
        <v>1</v>
      </c>
      <c r="AK98" s="41" t="s">
        <v>437</v>
      </c>
      <c r="AL98" s="256" t="s">
        <v>1984</v>
      </c>
      <c r="AM98" s="256" t="s">
        <v>1985</v>
      </c>
    </row>
    <row r="99" spans="1:39" s="29" customFormat="1" x14ac:dyDescent="0.25">
      <c r="A99" s="199"/>
      <c r="B99" s="225" t="e">
        <f>+'Preliminar PT. Control'!#REF!</f>
        <v>#REF!</v>
      </c>
      <c r="C99" s="8" t="e">
        <f>+'Preliminar PT. Control'!#REF!</f>
        <v>#REF!</v>
      </c>
      <c r="D99" s="225" t="e">
        <f>+'Preliminar PT. Control'!#REF!</f>
        <v>#REF!</v>
      </c>
      <c r="E99" s="225" t="e">
        <f>+'Preliminar PT. Control'!#REF!</f>
        <v>#REF!</v>
      </c>
      <c r="F99" s="188" t="s">
        <v>1621</v>
      </c>
      <c r="G99" s="221"/>
      <c r="H99" s="221" t="s">
        <v>808</v>
      </c>
      <c r="I99" s="221"/>
      <c r="J99" s="222">
        <f t="shared" si="6"/>
        <v>0</v>
      </c>
      <c r="K99" s="222"/>
      <c r="L99" s="222"/>
      <c r="M99" s="222"/>
      <c r="N99" s="222"/>
      <c r="O99" s="222"/>
      <c r="P99" s="222"/>
      <c r="Q99" s="222"/>
      <c r="R99" s="222"/>
      <c r="S99" s="222"/>
      <c r="T99" s="222"/>
      <c r="U99" s="222"/>
      <c r="V99" s="222"/>
      <c r="W99" s="172"/>
      <c r="X99" s="172"/>
      <c r="Y99" s="172"/>
      <c r="Z99" s="172"/>
      <c r="AA99" s="172"/>
      <c r="AB99" s="172"/>
      <c r="AC99" s="172"/>
      <c r="AD99" s="172"/>
      <c r="AE99" s="172"/>
      <c r="AF99" s="172"/>
      <c r="AG99" s="172"/>
      <c r="AH99" s="172"/>
      <c r="AI99" s="41"/>
      <c r="AJ99" s="20"/>
      <c r="AK99" s="172"/>
      <c r="AL99" s="256"/>
      <c r="AM99" s="181"/>
    </row>
    <row r="100" spans="1:39" s="29" customFormat="1" ht="90" x14ac:dyDescent="0.25">
      <c r="A100" s="199"/>
      <c r="B100" s="225" t="e">
        <f>+'Preliminar PT. Control'!#REF!</f>
        <v>#REF!</v>
      </c>
      <c r="C100" s="8" t="e">
        <f>+'Preliminar PT. Control'!#REF!</f>
        <v>#REF!</v>
      </c>
      <c r="D100" s="225" t="e">
        <f>+'Preliminar PT. Control'!#REF!</f>
        <v>#REF!</v>
      </c>
      <c r="E100" s="225" t="e">
        <f>+'Preliminar PT. Control'!#REF!</f>
        <v>#REF!</v>
      </c>
      <c r="F100" s="188" t="s">
        <v>1622</v>
      </c>
      <c r="G100" s="221" t="s">
        <v>1165</v>
      </c>
      <c r="H100" s="221" t="s">
        <v>910</v>
      </c>
      <c r="I100" s="221" t="s">
        <v>1166</v>
      </c>
      <c r="J100" s="222">
        <f t="shared" si="6"/>
        <v>1</v>
      </c>
      <c r="K100" s="222"/>
      <c r="L100" s="222"/>
      <c r="M100" s="222"/>
      <c r="N100" s="222"/>
      <c r="O100" s="222"/>
      <c r="P100" s="222"/>
      <c r="Q100" s="222"/>
      <c r="R100" s="222">
        <v>1</v>
      </c>
      <c r="S100" s="222"/>
      <c r="T100" s="222"/>
      <c r="U100" s="222"/>
      <c r="V100" s="222"/>
      <c r="W100" s="172"/>
      <c r="X100" s="172"/>
      <c r="Y100" s="172"/>
      <c r="Z100" s="172"/>
      <c r="AA100" s="172"/>
      <c r="AB100" s="172"/>
      <c r="AC100" s="172"/>
      <c r="AD100" s="172">
        <v>1</v>
      </c>
      <c r="AE100" s="172"/>
      <c r="AF100" s="172"/>
      <c r="AG100" s="172"/>
      <c r="AH100" s="172"/>
      <c r="AI100" s="41">
        <f t="shared" si="4"/>
        <v>1</v>
      </c>
      <c r="AJ100" s="20">
        <v>1</v>
      </c>
      <c r="AK100" s="41" t="s">
        <v>437</v>
      </c>
      <c r="AL100" s="256" t="s">
        <v>1986</v>
      </c>
      <c r="AM100" s="181" t="s">
        <v>1987</v>
      </c>
    </row>
    <row r="101" spans="1:39" s="29" customFormat="1" ht="105" x14ac:dyDescent="0.25">
      <c r="A101" s="199"/>
      <c r="B101" s="225" t="e">
        <f>+'Preliminar PT. Control'!#REF!</f>
        <v>#REF!</v>
      </c>
      <c r="C101" s="8" t="e">
        <f>+'Preliminar PT. Control'!#REF!</f>
        <v>#REF!</v>
      </c>
      <c r="D101" s="225" t="e">
        <f>+'Preliminar PT. Control'!#REF!</f>
        <v>#REF!</v>
      </c>
      <c r="E101" s="225" t="e">
        <f>+'Preliminar PT. Control'!#REF!</f>
        <v>#REF!</v>
      </c>
      <c r="F101" s="188" t="s">
        <v>1623</v>
      </c>
      <c r="G101" s="221" t="s">
        <v>1167</v>
      </c>
      <c r="H101" s="221" t="s">
        <v>910</v>
      </c>
      <c r="I101" s="221" t="s">
        <v>1168</v>
      </c>
      <c r="J101" s="222">
        <f t="shared" si="6"/>
        <v>1</v>
      </c>
      <c r="K101" s="222"/>
      <c r="L101" s="222"/>
      <c r="M101" s="222"/>
      <c r="N101" s="222"/>
      <c r="O101" s="222"/>
      <c r="P101" s="222"/>
      <c r="Q101" s="222"/>
      <c r="R101" s="222">
        <v>1</v>
      </c>
      <c r="S101" s="222"/>
      <c r="T101" s="222"/>
      <c r="U101" s="222"/>
      <c r="V101" s="222"/>
      <c r="W101" s="172"/>
      <c r="X101" s="172"/>
      <c r="Y101" s="172"/>
      <c r="Z101" s="172"/>
      <c r="AA101" s="172"/>
      <c r="AB101" s="172"/>
      <c r="AC101" s="172"/>
      <c r="AD101" s="172">
        <v>1</v>
      </c>
      <c r="AE101" s="172"/>
      <c r="AF101" s="172"/>
      <c r="AG101" s="172"/>
      <c r="AH101" s="172"/>
      <c r="AI101" s="41">
        <f t="shared" si="4"/>
        <v>1</v>
      </c>
      <c r="AJ101" s="20">
        <v>1</v>
      </c>
      <c r="AK101" s="41" t="s">
        <v>437</v>
      </c>
      <c r="AL101" s="256" t="s">
        <v>1988</v>
      </c>
      <c r="AM101" s="181" t="s">
        <v>1989</v>
      </c>
    </row>
    <row r="102" spans="1:39" s="29" customFormat="1" ht="45" hidden="1" x14ac:dyDescent="0.25">
      <c r="A102" s="199"/>
      <c r="B102" s="225" t="str">
        <f>+'Preliminar PT. Control'!B94</f>
        <v>GESTIÓN DE LA INFORMACIÓN</v>
      </c>
      <c r="C102" s="8" t="str">
        <f>+'Preliminar PT. Control'!D94</f>
        <v>R 39</v>
      </c>
      <c r="D102" s="225" t="str">
        <f>+'Preliminar PT. Control'!E94</f>
        <v>Incumplimiento en la entrega de productos y servicios en la construcción de soluciones de software</v>
      </c>
      <c r="E102" s="225" t="str">
        <f>+'Preliminar PT. Control'!G94</f>
        <v>Posibilidad de afectación económica en los costos que han sido definidos en los rubros presupuestales para los proyectos de desarrollo de software debido a la estimación errada para cada una de las etapas del ciclo de desarrollo de la solución</v>
      </c>
      <c r="F102" s="188" t="s">
        <v>1624</v>
      </c>
      <c r="G102" s="221" t="s">
        <v>1169</v>
      </c>
      <c r="H102" s="221" t="s">
        <v>1170</v>
      </c>
      <c r="I102" s="221" t="s">
        <v>1171</v>
      </c>
      <c r="J102" s="222">
        <f t="shared" si="6"/>
        <v>2</v>
      </c>
      <c r="K102" s="222"/>
      <c r="L102" s="222"/>
      <c r="M102" s="222"/>
      <c r="N102" s="222"/>
      <c r="O102" s="222">
        <v>1</v>
      </c>
      <c r="P102" s="222"/>
      <c r="Q102" s="222"/>
      <c r="R102" s="222"/>
      <c r="S102" s="222">
        <v>1</v>
      </c>
      <c r="T102" s="222"/>
      <c r="U102" s="222"/>
      <c r="V102" s="222"/>
      <c r="W102" s="41"/>
      <c r="X102" s="41"/>
      <c r="Y102" s="41"/>
      <c r="Z102" s="41"/>
      <c r="AA102" s="41">
        <v>1</v>
      </c>
      <c r="AB102" s="41"/>
      <c r="AC102" s="41"/>
      <c r="AD102" s="41"/>
      <c r="AE102" s="41">
        <v>1</v>
      </c>
      <c r="AF102" s="41"/>
      <c r="AG102" s="41"/>
      <c r="AH102" s="41"/>
      <c r="AI102" s="41">
        <f t="shared" si="4"/>
        <v>2</v>
      </c>
      <c r="AJ102" s="20">
        <v>1</v>
      </c>
      <c r="AK102" s="41" t="s">
        <v>437</v>
      </c>
      <c r="AL102" s="256" t="s">
        <v>1990</v>
      </c>
      <c r="AM102" s="256"/>
    </row>
    <row r="103" spans="1:39" s="29" customFormat="1" ht="45" hidden="1" x14ac:dyDescent="0.25">
      <c r="A103" s="199"/>
      <c r="B103" s="225" t="str">
        <f>+'Preliminar PT. Control'!B95</f>
        <v>GESTIÓN DE LA INFORMACIÓN</v>
      </c>
      <c r="C103" s="8" t="str">
        <f>+'Preliminar PT. Control'!D95</f>
        <v>R 39</v>
      </c>
      <c r="D103" s="225" t="str">
        <f>+'Preliminar PT. Control'!E95</f>
        <v>Incumplimiento en la entrega de productos y servicios en la construcción de soluciones de software</v>
      </c>
      <c r="E103" s="225" t="str">
        <f>+'Preliminar PT. Control'!G95</f>
        <v>Posibilidad de afectación económica en los costos que han sido definidos en los rubros presupuestales para los proyectos de desarrollo de software debido a la estimación errada para cada una de las etapas del ciclo de desarrollo de la solución</v>
      </c>
      <c r="F103" s="188" t="s">
        <v>1625</v>
      </c>
      <c r="G103" s="221" t="s">
        <v>1172</v>
      </c>
      <c r="H103" s="221" t="s">
        <v>1170</v>
      </c>
      <c r="I103" s="221" t="s">
        <v>1173</v>
      </c>
      <c r="J103" s="222">
        <f t="shared" si="6"/>
        <v>3</v>
      </c>
      <c r="K103" s="222"/>
      <c r="L103" s="222"/>
      <c r="M103" s="222"/>
      <c r="N103" s="222"/>
      <c r="O103" s="222"/>
      <c r="P103" s="222"/>
      <c r="Q103" s="222">
        <v>1</v>
      </c>
      <c r="R103" s="222"/>
      <c r="S103" s="222">
        <v>1</v>
      </c>
      <c r="T103" s="222"/>
      <c r="U103" s="222">
        <v>1</v>
      </c>
      <c r="V103" s="222"/>
      <c r="W103" s="172"/>
      <c r="X103" s="172"/>
      <c r="Y103" s="172"/>
      <c r="Z103" s="172"/>
      <c r="AA103" s="172"/>
      <c r="AB103" s="172"/>
      <c r="AC103" s="172">
        <v>1</v>
      </c>
      <c r="AD103" s="172"/>
      <c r="AE103" s="172">
        <v>1</v>
      </c>
      <c r="AF103" s="172"/>
      <c r="AG103" s="172">
        <v>1</v>
      </c>
      <c r="AH103" s="172"/>
      <c r="AI103" s="41">
        <f t="shared" si="4"/>
        <v>3</v>
      </c>
      <c r="AJ103" s="20">
        <v>1</v>
      </c>
      <c r="AK103" s="41" t="s">
        <v>437</v>
      </c>
      <c r="AL103" s="265" t="s">
        <v>2041</v>
      </c>
      <c r="AM103" s="181"/>
    </row>
    <row r="104" spans="1:39" s="29" customFormat="1" ht="45" hidden="1" x14ac:dyDescent="0.25">
      <c r="A104" s="199"/>
      <c r="B104" s="225" t="str">
        <f>+'Preliminar PT. Control'!B96</f>
        <v>GESTIÓN DE LA INFORMACIÓN</v>
      </c>
      <c r="C104" s="8" t="str">
        <f>+'Preliminar PT. Control'!D96</f>
        <v>R 39</v>
      </c>
      <c r="D104" s="225" t="str">
        <f>+'Preliminar PT. Control'!E96</f>
        <v>Incumplimiento en la entrega de productos y servicios en la construcción de soluciones de software</v>
      </c>
      <c r="E104" s="225" t="str">
        <f>+'Preliminar PT. Control'!G96</f>
        <v>Posibilidad de afectación económica en los costos que han sido definidos en los rubros presupuestales para los proyectos de desarrollo de software debido a la estimación errada para cada una de las etapas del ciclo de desarrollo de la solución</v>
      </c>
      <c r="F104" s="188" t="s">
        <v>1626</v>
      </c>
      <c r="G104" s="221"/>
      <c r="H104" s="221" t="s">
        <v>808</v>
      </c>
      <c r="I104" s="221"/>
      <c r="J104" s="222">
        <f t="shared" si="6"/>
        <v>0</v>
      </c>
      <c r="K104" s="222"/>
      <c r="L104" s="222"/>
      <c r="M104" s="222"/>
      <c r="N104" s="222"/>
      <c r="O104" s="222"/>
      <c r="P104" s="222"/>
      <c r="Q104" s="222"/>
      <c r="R104" s="222"/>
      <c r="S104" s="222"/>
      <c r="T104" s="222"/>
      <c r="U104" s="222"/>
      <c r="V104" s="222"/>
      <c r="W104" s="172"/>
      <c r="X104" s="172"/>
      <c r="Y104" s="172"/>
      <c r="Z104" s="172"/>
      <c r="AA104" s="172"/>
      <c r="AB104" s="172"/>
      <c r="AC104" s="172"/>
      <c r="AD104" s="172"/>
      <c r="AE104" s="172"/>
      <c r="AF104" s="172"/>
      <c r="AG104" s="172"/>
      <c r="AH104" s="172"/>
      <c r="AI104" s="41"/>
      <c r="AJ104" s="20"/>
      <c r="AK104" s="172"/>
      <c r="AL104" s="256"/>
      <c r="AM104" s="181"/>
    </row>
    <row r="105" spans="1:39" s="29" customFormat="1" ht="45" hidden="1" x14ac:dyDescent="0.25">
      <c r="A105" s="199"/>
      <c r="B105" s="225" t="str">
        <f>+'Preliminar PT. Control'!B97</f>
        <v>GESTIÓN DE LA INFORMACIÓN</v>
      </c>
      <c r="C105" s="8" t="str">
        <f>+'Preliminar PT. Control'!D97</f>
        <v>R 40</v>
      </c>
      <c r="D105" s="225" t="str">
        <f>+'Preliminar PT. Control'!E97</f>
        <v>Incumplir los tiempos de entrega de desarrollo y ajustes a las aplicaciones de la Agencia</v>
      </c>
      <c r="E105" s="225" t="str">
        <f>+'Preliminar PT. Control'!G97</f>
        <v>Posibilidad de afectación económica en los costos que han sido definidos en los rubros presupuestales para los proyectos de desarrollo de software debido a la estimación errada para cada una de las etapas del ciclo de desarrollo de la solución</v>
      </c>
      <c r="F105" s="188" t="s">
        <v>1627</v>
      </c>
      <c r="G105" s="221" t="s">
        <v>1174</v>
      </c>
      <c r="H105" s="221" t="s">
        <v>1170</v>
      </c>
      <c r="I105" s="221" t="s">
        <v>1175</v>
      </c>
      <c r="J105" s="222">
        <f t="shared" si="6"/>
        <v>3</v>
      </c>
      <c r="K105" s="222"/>
      <c r="L105" s="222"/>
      <c r="M105" s="222"/>
      <c r="N105" s="222"/>
      <c r="O105" s="222">
        <v>1</v>
      </c>
      <c r="P105" s="222"/>
      <c r="Q105" s="222"/>
      <c r="R105" s="222">
        <v>1</v>
      </c>
      <c r="S105" s="222"/>
      <c r="T105" s="222"/>
      <c r="U105" s="222">
        <v>1</v>
      </c>
      <c r="V105" s="222"/>
      <c r="W105" s="41"/>
      <c r="X105" s="41"/>
      <c r="Y105" s="41"/>
      <c r="Z105" s="41"/>
      <c r="AA105" s="41">
        <v>1</v>
      </c>
      <c r="AB105" s="41">
        <v>1</v>
      </c>
      <c r="AC105" s="41"/>
      <c r="AD105" s="41">
        <v>1</v>
      </c>
      <c r="AE105" s="41"/>
      <c r="AF105" s="41"/>
      <c r="AG105" s="41">
        <v>1</v>
      </c>
      <c r="AH105" s="41"/>
      <c r="AI105" s="41">
        <f t="shared" si="4"/>
        <v>4</v>
      </c>
      <c r="AJ105" s="20">
        <v>1</v>
      </c>
      <c r="AK105" s="41" t="s">
        <v>437</v>
      </c>
      <c r="AL105" s="265" t="s">
        <v>2042</v>
      </c>
      <c r="AM105" s="256"/>
    </row>
    <row r="106" spans="1:39" s="29" customFormat="1" ht="45" hidden="1" x14ac:dyDescent="0.25">
      <c r="A106" s="199"/>
      <c r="B106" s="225" t="str">
        <f>+'Preliminar PT. Control'!B98</f>
        <v>GESTIÓN DE LA INFORMACIÓN</v>
      </c>
      <c r="C106" s="8" t="str">
        <f>+'Preliminar PT. Control'!D98</f>
        <v>R 40</v>
      </c>
      <c r="D106" s="225" t="str">
        <f>+'Preliminar PT. Control'!E98</f>
        <v>Incumplir los tiempos de entrega de desarrollo y ajustes a las aplicaciones de la Agencia</v>
      </c>
      <c r="E106" s="225" t="str">
        <f>+'Preliminar PT. Control'!G98</f>
        <v>Posibilidad de afectación económica en los costos que han sido definidos en los rubros presupuestales para los proyectos de desarrollo de software debido a la estimación errada para cada una de las etapas del ciclo de desarrollo de la solución</v>
      </c>
      <c r="F106" s="188" t="s">
        <v>1628</v>
      </c>
      <c r="G106" s="221"/>
      <c r="H106" s="221" t="s">
        <v>808</v>
      </c>
      <c r="I106" s="221"/>
      <c r="J106" s="222">
        <f t="shared" si="6"/>
        <v>0</v>
      </c>
      <c r="K106" s="222"/>
      <c r="L106" s="222"/>
      <c r="M106" s="222"/>
      <c r="N106" s="222"/>
      <c r="O106" s="222"/>
      <c r="P106" s="222"/>
      <c r="Q106" s="222"/>
      <c r="R106" s="222"/>
      <c r="S106" s="222"/>
      <c r="T106" s="222"/>
      <c r="U106" s="222"/>
      <c r="V106" s="222"/>
      <c r="W106" s="172"/>
      <c r="X106" s="172"/>
      <c r="Y106" s="172"/>
      <c r="Z106" s="172"/>
      <c r="AA106" s="172"/>
      <c r="AB106" s="172"/>
      <c r="AC106" s="172"/>
      <c r="AD106" s="172"/>
      <c r="AE106" s="172"/>
      <c r="AF106" s="172"/>
      <c r="AG106" s="172"/>
      <c r="AH106" s="172"/>
      <c r="AI106" s="41"/>
      <c r="AJ106" s="20"/>
      <c r="AK106" s="172"/>
      <c r="AL106" s="256"/>
      <c r="AM106" s="181"/>
    </row>
    <row r="107" spans="1:39" s="29" customFormat="1" ht="45" hidden="1" x14ac:dyDescent="0.25">
      <c r="A107" s="199"/>
      <c r="B107" s="225" t="str">
        <f>+'Preliminar PT. Control'!B99</f>
        <v>GESTIÓN DE LA INFORMACIÓN</v>
      </c>
      <c r="C107" s="8" t="str">
        <f>+'Preliminar PT. Control'!D99</f>
        <v>R 41</v>
      </c>
      <c r="D107" s="225" t="str">
        <f>+'Preliminar PT. Control'!E99</f>
        <v>Realizar actividades relacionadas con los procedimientos misionales fuera del sistema integrado de tierras (SIT), dispuesto  por la Entidad</v>
      </c>
      <c r="E107" s="225" t="str">
        <f>+'Preliminar PT. Control'!G99</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F107" s="188" t="s">
        <v>1629</v>
      </c>
      <c r="G107" s="221" t="s">
        <v>1176</v>
      </c>
      <c r="H107" s="221" t="s">
        <v>1170</v>
      </c>
      <c r="I107" s="221" t="s">
        <v>1177</v>
      </c>
      <c r="J107" s="222">
        <f t="shared" ref="J107:J114" si="7">SUM(K107:V107)</f>
        <v>1</v>
      </c>
      <c r="K107" s="222"/>
      <c r="L107" s="222"/>
      <c r="M107" s="222"/>
      <c r="N107" s="222"/>
      <c r="O107" s="222"/>
      <c r="P107" s="222"/>
      <c r="Q107" s="222"/>
      <c r="R107" s="222"/>
      <c r="S107" s="222">
        <v>1</v>
      </c>
      <c r="T107" s="222"/>
      <c r="U107" s="222"/>
      <c r="V107" s="222"/>
      <c r="W107" s="172"/>
      <c r="X107" s="172"/>
      <c r="Y107" s="172"/>
      <c r="Z107" s="172"/>
      <c r="AA107" s="172"/>
      <c r="AB107" s="172"/>
      <c r="AC107" s="172"/>
      <c r="AD107" s="172"/>
      <c r="AE107" s="172">
        <v>1</v>
      </c>
      <c r="AF107" s="172"/>
      <c r="AG107" s="172"/>
      <c r="AH107" s="172"/>
      <c r="AI107" s="41">
        <f t="shared" si="4"/>
        <v>1</v>
      </c>
      <c r="AJ107" s="20">
        <v>1</v>
      </c>
      <c r="AK107" s="41" t="s">
        <v>437</v>
      </c>
      <c r="AL107" s="256" t="s">
        <v>1991</v>
      </c>
      <c r="AM107" s="181"/>
    </row>
    <row r="108" spans="1:39" s="29" customFormat="1" ht="45" hidden="1" x14ac:dyDescent="0.25">
      <c r="A108" s="199"/>
      <c r="B108" s="225" t="str">
        <f>+'Preliminar PT. Control'!B100</f>
        <v>GESTIÓN DE LA INFORMACIÓN</v>
      </c>
      <c r="C108" s="8" t="str">
        <f>+'Preliminar PT. Control'!D100</f>
        <v>R 41</v>
      </c>
      <c r="D108" s="225" t="str">
        <f>+'Preliminar PT. Control'!E100</f>
        <v>Realizar actividades relacionadas con los procedimientos misionales fuera del sistema integrado de tierras (SIT), dispuesto  por la Entidad</v>
      </c>
      <c r="E108" s="225" t="str">
        <f>+'Preliminar PT. Control'!G100</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F108" s="188" t="s">
        <v>1630</v>
      </c>
      <c r="G108" s="221"/>
      <c r="H108" s="221" t="s">
        <v>808</v>
      </c>
      <c r="I108" s="221"/>
      <c r="J108" s="222">
        <f t="shared" si="7"/>
        <v>0</v>
      </c>
      <c r="K108" s="222"/>
      <c r="L108" s="222"/>
      <c r="M108" s="222"/>
      <c r="N108" s="222"/>
      <c r="O108" s="222"/>
      <c r="P108" s="222"/>
      <c r="Q108" s="222"/>
      <c r="R108" s="222"/>
      <c r="S108" s="222"/>
      <c r="T108" s="222"/>
      <c r="U108" s="222"/>
      <c r="V108" s="222"/>
      <c r="W108" s="172"/>
      <c r="X108" s="172"/>
      <c r="Y108" s="172"/>
      <c r="Z108" s="172"/>
      <c r="AA108" s="172"/>
      <c r="AB108" s="172"/>
      <c r="AC108" s="172"/>
      <c r="AD108" s="172"/>
      <c r="AE108" s="172"/>
      <c r="AF108" s="172"/>
      <c r="AG108" s="172"/>
      <c r="AH108" s="172"/>
      <c r="AI108" s="41"/>
      <c r="AJ108" s="20"/>
      <c r="AK108" s="172"/>
      <c r="AL108" s="256"/>
      <c r="AM108" s="181"/>
    </row>
    <row r="109" spans="1:39" s="29" customFormat="1" ht="45" hidden="1" x14ac:dyDescent="0.25">
      <c r="A109" s="199"/>
      <c r="B109" s="225" t="str">
        <f>+'Preliminar PT. Control'!B101</f>
        <v>GESTIÓN DE LA INFORMACIÓN</v>
      </c>
      <c r="C109" s="8" t="str">
        <f>+'Preliminar PT. Control'!D101</f>
        <v>R 41</v>
      </c>
      <c r="D109" s="225" t="str">
        <f>+'Preliminar PT. Control'!E101</f>
        <v>Realizar actividades relacionadas con los procedimientos misionales fuera del sistema integrado de tierras (SIT), dispuesto  por la Entidad</v>
      </c>
      <c r="E109" s="225" t="str">
        <f>+'Preliminar PT. Control'!G101</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F109" s="188" t="s">
        <v>1631</v>
      </c>
      <c r="G109" s="221"/>
      <c r="H109" s="221" t="s">
        <v>808</v>
      </c>
      <c r="I109" s="221"/>
      <c r="J109" s="222">
        <f t="shared" si="7"/>
        <v>0</v>
      </c>
      <c r="K109" s="222"/>
      <c r="L109" s="222"/>
      <c r="M109" s="222"/>
      <c r="N109" s="222"/>
      <c r="O109" s="222"/>
      <c r="P109" s="222"/>
      <c r="Q109" s="222"/>
      <c r="R109" s="222"/>
      <c r="S109" s="222"/>
      <c r="T109" s="222"/>
      <c r="U109" s="222"/>
      <c r="V109" s="222"/>
      <c r="W109" s="172"/>
      <c r="X109" s="172"/>
      <c r="Y109" s="172"/>
      <c r="Z109" s="172"/>
      <c r="AA109" s="172"/>
      <c r="AB109" s="172"/>
      <c r="AC109" s="172"/>
      <c r="AD109" s="172"/>
      <c r="AE109" s="172"/>
      <c r="AF109" s="172"/>
      <c r="AG109" s="172"/>
      <c r="AH109" s="172"/>
      <c r="AI109" s="41"/>
      <c r="AJ109" s="20"/>
      <c r="AK109" s="172"/>
      <c r="AL109" s="256"/>
      <c r="AM109" s="181"/>
    </row>
    <row r="110" spans="1:39" s="29" customFormat="1" ht="45" hidden="1" x14ac:dyDescent="0.25">
      <c r="A110" s="199"/>
      <c r="B110" s="225" t="str">
        <f>+'Preliminar PT. Control'!B102</f>
        <v>GESTIÓN DEL TALENTO HUMANO</v>
      </c>
      <c r="C110" s="8" t="str">
        <f>+'Preliminar PT. Control'!D102</f>
        <v>R 42</v>
      </c>
      <c r="D110" s="225" t="str">
        <f>+'Preliminar PT. Control'!E102</f>
        <v>Posibilidad de incumplir metas del Plan Estratégico de Talento Humano</v>
      </c>
      <c r="E110" s="225" t="str">
        <f>+'Preliminar PT. Control'!G102</f>
        <v>Posibilidad de pérdida reputacional en la imagen institucional debido  a falta de ejecución de las actividades y de recursos para el Plan Estratégico de Talento Humano</v>
      </c>
      <c r="F110" s="188" t="s">
        <v>1632</v>
      </c>
      <c r="G110" s="221" t="s">
        <v>1871</v>
      </c>
      <c r="H110" s="221" t="s">
        <v>1065</v>
      </c>
      <c r="I110" s="221" t="s">
        <v>1872</v>
      </c>
      <c r="J110" s="222">
        <f t="shared" si="7"/>
        <v>2</v>
      </c>
      <c r="K110" s="222"/>
      <c r="L110" s="222"/>
      <c r="M110" s="222"/>
      <c r="N110" s="222"/>
      <c r="O110" s="222"/>
      <c r="P110" s="222">
        <v>1</v>
      </c>
      <c r="Q110" s="222"/>
      <c r="R110" s="222"/>
      <c r="S110" s="222"/>
      <c r="T110" s="222"/>
      <c r="U110" s="222"/>
      <c r="V110" s="222">
        <v>1</v>
      </c>
      <c r="W110" s="41"/>
      <c r="X110" s="41"/>
      <c r="Y110" s="41"/>
      <c r="Z110" s="41"/>
      <c r="AA110" s="41"/>
      <c r="AB110" s="41">
        <v>1</v>
      </c>
      <c r="AC110" s="41"/>
      <c r="AD110" s="41"/>
      <c r="AE110" s="41"/>
      <c r="AF110" s="41"/>
      <c r="AG110" s="41"/>
      <c r="AH110" s="41">
        <v>1</v>
      </c>
      <c r="AI110" s="41">
        <f t="shared" si="4"/>
        <v>2</v>
      </c>
      <c r="AJ110" s="20">
        <v>1</v>
      </c>
      <c r="AK110" s="41" t="s">
        <v>437</v>
      </c>
      <c r="AL110" s="265" t="s">
        <v>2031</v>
      </c>
      <c r="AM110" s="256"/>
    </row>
    <row r="111" spans="1:39" s="29" customFormat="1" ht="30" hidden="1" x14ac:dyDescent="0.25">
      <c r="A111" s="199"/>
      <c r="B111" s="225" t="str">
        <f>+'Preliminar PT. Control'!B103</f>
        <v>GESTIÓN DEL TALENTO HUMANO</v>
      </c>
      <c r="C111" s="8" t="str">
        <f>+'Preliminar PT. Control'!D103</f>
        <v>R 42</v>
      </c>
      <c r="D111" s="225" t="str">
        <f>+'Preliminar PT. Control'!E103</f>
        <v>Posibilidad de incumplir metas del Plan Estratégico de Talento Humano</v>
      </c>
      <c r="E111" s="225" t="str">
        <f>+'Preliminar PT. Control'!G103</f>
        <v>Posibilidad de pérdida reputacional en la imagen institucional debido  a falta de ejecución de las actividades y de recursos para el Plan Estratégico de Talento Humano</v>
      </c>
      <c r="F111" s="188" t="s">
        <v>1633</v>
      </c>
      <c r="G111" s="221"/>
      <c r="H111" s="221" t="s">
        <v>808</v>
      </c>
      <c r="I111" s="221"/>
      <c r="J111" s="222">
        <f t="shared" si="7"/>
        <v>0</v>
      </c>
      <c r="K111" s="222"/>
      <c r="L111" s="222"/>
      <c r="M111" s="222"/>
      <c r="N111" s="222"/>
      <c r="O111" s="222"/>
      <c r="P111" s="222"/>
      <c r="Q111" s="222"/>
      <c r="R111" s="222"/>
      <c r="S111" s="222"/>
      <c r="T111" s="222"/>
      <c r="U111" s="222"/>
      <c r="V111" s="222"/>
      <c r="W111" s="172"/>
      <c r="X111" s="172"/>
      <c r="Y111" s="172"/>
      <c r="Z111" s="172"/>
      <c r="AA111" s="172"/>
      <c r="AB111" s="172"/>
      <c r="AC111" s="172"/>
      <c r="AD111" s="172"/>
      <c r="AE111" s="172"/>
      <c r="AF111" s="172"/>
      <c r="AG111" s="172"/>
      <c r="AH111" s="172"/>
      <c r="AI111" s="41"/>
      <c r="AJ111" s="20"/>
      <c r="AK111" s="172"/>
      <c r="AL111" s="256"/>
      <c r="AM111" s="181"/>
    </row>
    <row r="112" spans="1:39" s="29" customFormat="1" ht="30" hidden="1" x14ac:dyDescent="0.25">
      <c r="A112" s="199"/>
      <c r="B112" s="225" t="str">
        <f>+'Preliminar PT. Control'!B104</f>
        <v>GESTIÓN DEL TALENTO HUMANO</v>
      </c>
      <c r="C112" s="8" t="str">
        <f>+'Preliminar PT. Control'!D104</f>
        <v>R 42</v>
      </c>
      <c r="D112" s="225" t="str">
        <f>+'Preliminar PT. Control'!E104</f>
        <v>Posibilidad de incumplir metas del Plan Estratégico de Talento Humano</v>
      </c>
      <c r="E112" s="225" t="str">
        <f>+'Preliminar PT. Control'!G104</f>
        <v>Posibilidad de pérdida reputacional en la imagen institucional debido  a falta de ejecución de las actividades y de recursos para el Plan Estratégico de Talento Humano</v>
      </c>
      <c r="F112" s="188" t="s">
        <v>1634</v>
      </c>
      <c r="G112" s="221"/>
      <c r="H112" s="221" t="s">
        <v>808</v>
      </c>
      <c r="I112" s="221"/>
      <c r="J112" s="222">
        <f t="shared" si="7"/>
        <v>0</v>
      </c>
      <c r="K112" s="222"/>
      <c r="L112" s="222"/>
      <c r="M112" s="222"/>
      <c r="N112" s="222"/>
      <c r="O112" s="222"/>
      <c r="P112" s="222"/>
      <c r="Q112" s="222"/>
      <c r="R112" s="222"/>
      <c r="S112" s="222"/>
      <c r="T112" s="222"/>
      <c r="U112" s="222"/>
      <c r="V112" s="222"/>
      <c r="W112" s="172"/>
      <c r="X112" s="172"/>
      <c r="Y112" s="172"/>
      <c r="Z112" s="172"/>
      <c r="AA112" s="172"/>
      <c r="AB112" s="172"/>
      <c r="AC112" s="172"/>
      <c r="AD112" s="172"/>
      <c r="AE112" s="172"/>
      <c r="AF112" s="172"/>
      <c r="AG112" s="172"/>
      <c r="AH112" s="172"/>
      <c r="AI112" s="41"/>
      <c r="AJ112" s="20"/>
      <c r="AK112" s="172"/>
      <c r="AL112" s="256"/>
      <c r="AM112" s="181"/>
    </row>
    <row r="113" spans="1:39" s="29" customFormat="1" ht="30" hidden="1" x14ac:dyDescent="0.25">
      <c r="A113" s="199"/>
      <c r="B113" s="225" t="str">
        <f>+'Preliminar PT. Control'!B105</f>
        <v>GESTIÓN DEL TALENTO HUMANO</v>
      </c>
      <c r="C113" s="8" t="str">
        <f>+'Preliminar PT. Control'!D105</f>
        <v>R 43</v>
      </c>
      <c r="D113" s="225" t="str">
        <f>+'Preliminar PT. Control'!E105</f>
        <v>Inconsistencias en el reporte y liquidación de las novedades laborales y prestacionales</v>
      </c>
      <c r="E113" s="225" t="str">
        <f>+'Preliminar PT. Control'!G105</f>
        <v>Posibilidad de afectación económica por errores en la liquidación de la nomina y presentando fallas en el pago debido al desconocimiento del reporte de novedades</v>
      </c>
      <c r="F113" s="188" t="s">
        <v>1635</v>
      </c>
      <c r="G113" s="221" t="s">
        <v>1178</v>
      </c>
      <c r="H113" s="221" t="s">
        <v>1065</v>
      </c>
      <c r="I113" s="221" t="s">
        <v>1179</v>
      </c>
      <c r="J113" s="222">
        <f t="shared" si="7"/>
        <v>2</v>
      </c>
      <c r="K113" s="222"/>
      <c r="L113" s="222"/>
      <c r="M113" s="222"/>
      <c r="N113" s="222"/>
      <c r="O113" s="222"/>
      <c r="P113" s="222">
        <v>1</v>
      </c>
      <c r="Q113" s="222"/>
      <c r="R113" s="222"/>
      <c r="S113" s="222"/>
      <c r="T113" s="222"/>
      <c r="U113" s="222"/>
      <c r="V113" s="222">
        <v>1</v>
      </c>
      <c r="W113" s="41"/>
      <c r="X113" s="41"/>
      <c r="Y113" s="41"/>
      <c r="Z113" s="41"/>
      <c r="AA113" s="41"/>
      <c r="AB113" s="41">
        <v>1</v>
      </c>
      <c r="AC113" s="41"/>
      <c r="AD113" s="41"/>
      <c r="AE113" s="41"/>
      <c r="AF113" s="41"/>
      <c r="AG113" s="41"/>
      <c r="AH113" s="41">
        <v>1</v>
      </c>
      <c r="AI113" s="41">
        <f t="shared" si="4"/>
        <v>2</v>
      </c>
      <c r="AJ113" s="20">
        <v>1</v>
      </c>
      <c r="AK113" s="41" t="s">
        <v>437</v>
      </c>
      <c r="AL113" s="265" t="s">
        <v>2032</v>
      </c>
      <c r="AM113" s="256"/>
    </row>
    <row r="114" spans="1:39" s="29" customFormat="1" ht="30" hidden="1" x14ac:dyDescent="0.25">
      <c r="A114" s="199"/>
      <c r="B114" s="225" t="str">
        <f>+'Preliminar PT. Control'!B106</f>
        <v>GESTIÓN DEL TALENTO HUMANO</v>
      </c>
      <c r="C114" s="8" t="str">
        <f>+'Preliminar PT. Control'!D106</f>
        <v>R 43</v>
      </c>
      <c r="D114" s="225" t="str">
        <f>+'Preliminar PT. Control'!E106</f>
        <v>Inconsistencias en el reporte y liquidación de las novedades laborales y prestacionales</v>
      </c>
      <c r="E114" s="225" t="str">
        <f>+'Preliminar PT. Control'!G106</f>
        <v>Posibilidad de afectación económica por errores en la liquidación de la nomina y presentando fallas en el pago debido al desconocimiento del reporte de novedades</v>
      </c>
      <c r="F114" s="188" t="s">
        <v>1636</v>
      </c>
      <c r="G114" s="221"/>
      <c r="H114" s="221" t="s">
        <v>808</v>
      </c>
      <c r="I114" s="221"/>
      <c r="J114" s="222">
        <f t="shared" si="7"/>
        <v>0</v>
      </c>
      <c r="K114" s="222"/>
      <c r="L114" s="222"/>
      <c r="M114" s="222"/>
      <c r="N114" s="222"/>
      <c r="O114" s="222"/>
      <c r="P114" s="222"/>
      <c r="Q114" s="222"/>
      <c r="R114" s="222"/>
      <c r="S114" s="222"/>
      <c r="T114" s="222"/>
      <c r="U114" s="222"/>
      <c r="V114" s="222"/>
      <c r="W114" s="172"/>
      <c r="X114" s="172"/>
      <c r="Y114" s="172"/>
      <c r="Z114" s="172"/>
      <c r="AA114" s="172"/>
      <c r="AB114" s="172"/>
      <c r="AC114" s="172"/>
      <c r="AD114" s="172"/>
      <c r="AE114" s="172"/>
      <c r="AF114" s="172"/>
      <c r="AG114" s="172"/>
      <c r="AH114" s="172"/>
      <c r="AI114" s="41"/>
      <c r="AJ114" s="20"/>
      <c r="AK114" s="172"/>
      <c r="AL114" s="256"/>
      <c r="AM114" s="181"/>
    </row>
    <row r="115" spans="1:39" s="29" customFormat="1" ht="45" hidden="1" x14ac:dyDescent="0.25">
      <c r="A115" s="199"/>
      <c r="B115" s="225" t="str">
        <f>+'Preliminar PT. Control'!B107</f>
        <v>GESTIÓN DEL TALENTO HUMANO</v>
      </c>
      <c r="C115" s="8" t="str">
        <f>+'Preliminar PT. Control'!D107</f>
        <v>R 44</v>
      </c>
      <c r="D115" s="225" t="str">
        <f>+'Preliminar PT. Control'!E107</f>
        <v>Prescripción de la acción disciplinaria</v>
      </c>
      <c r="E115" s="225" t="str">
        <f>+'Preliminar PT. Control'!G107</f>
        <v>Posibilidad de pérdida reputacional en la imagen interna de Control Interno Disciplinario de la Oficina Jurídica por falta de impulso procesal en los expedientes a prescribir</v>
      </c>
      <c r="F115" s="188" t="s">
        <v>1637</v>
      </c>
      <c r="G115" s="221" t="s">
        <v>1873</v>
      </c>
      <c r="H115" s="221" t="s">
        <v>1817</v>
      </c>
      <c r="I115" s="221" t="s">
        <v>1874</v>
      </c>
      <c r="J115" s="222">
        <f t="shared" ref="J115:J120" si="8">SUM(K115:V115)</f>
        <v>11</v>
      </c>
      <c r="K115" s="222">
        <v>1</v>
      </c>
      <c r="L115" s="222">
        <v>1</v>
      </c>
      <c r="M115" s="222">
        <v>1</v>
      </c>
      <c r="N115" s="222">
        <v>1</v>
      </c>
      <c r="O115" s="222">
        <v>1</v>
      </c>
      <c r="P115" s="222">
        <v>1</v>
      </c>
      <c r="Q115" s="222">
        <v>1</v>
      </c>
      <c r="R115" s="222">
        <v>1</v>
      </c>
      <c r="S115" s="222">
        <v>1</v>
      </c>
      <c r="T115" s="222">
        <v>1</v>
      </c>
      <c r="U115" s="222">
        <v>1</v>
      </c>
      <c r="V115" s="222"/>
      <c r="W115" s="41"/>
      <c r="X115" s="41"/>
      <c r="Y115" s="41">
        <v>1</v>
      </c>
      <c r="Z115" s="41"/>
      <c r="AA115" s="41"/>
      <c r="AB115" s="41"/>
      <c r="AC115" s="41"/>
      <c r="AD115" s="41">
        <v>1</v>
      </c>
      <c r="AE115" s="41"/>
      <c r="AF115" s="41"/>
      <c r="AG115" s="41"/>
      <c r="AH115" s="41"/>
      <c r="AI115" s="41">
        <f t="shared" si="4"/>
        <v>2</v>
      </c>
      <c r="AJ115" s="20">
        <f>+SUM(W115:AH115)/+SUM(K115:V115)</f>
        <v>0.18181818181818182</v>
      </c>
      <c r="AK115" s="41" t="s">
        <v>436</v>
      </c>
      <c r="AL115" s="265" t="s">
        <v>2062</v>
      </c>
      <c r="AM115" s="256"/>
    </row>
    <row r="116" spans="1:39" s="29" customFormat="1" ht="30" hidden="1" x14ac:dyDescent="0.25">
      <c r="A116" s="199"/>
      <c r="B116" s="225" t="str">
        <f>+'Preliminar PT. Control'!B108</f>
        <v>GESTIÓN DEL TALENTO HUMANO</v>
      </c>
      <c r="C116" s="8" t="str">
        <f>+'Preliminar PT. Control'!D108</f>
        <v>R 44</v>
      </c>
      <c r="D116" s="225" t="str">
        <f>+'Preliminar PT. Control'!E108</f>
        <v>Prescripción de la acción disciplinaria</v>
      </c>
      <c r="E116" s="225" t="str">
        <f>+'Preliminar PT. Control'!G108</f>
        <v>Posibilidad de pérdida reputacional en la imagen interna de Control Interno Disciplinario de la Oficina Jurídica por falta de impulso procesal en los expedientes a prescribir</v>
      </c>
      <c r="F116" s="188" t="s">
        <v>1638</v>
      </c>
      <c r="G116" s="221"/>
      <c r="H116" s="221" t="s">
        <v>808</v>
      </c>
      <c r="I116" s="221"/>
      <c r="J116" s="222">
        <f t="shared" si="8"/>
        <v>0</v>
      </c>
      <c r="K116" s="222"/>
      <c r="L116" s="222"/>
      <c r="M116" s="222"/>
      <c r="N116" s="222"/>
      <c r="O116" s="222"/>
      <c r="P116" s="222"/>
      <c r="Q116" s="222"/>
      <c r="R116" s="222"/>
      <c r="S116" s="222"/>
      <c r="T116" s="222"/>
      <c r="U116" s="222"/>
      <c r="V116" s="222"/>
      <c r="W116" s="172"/>
      <c r="X116" s="172"/>
      <c r="Y116" s="172"/>
      <c r="Z116" s="172"/>
      <c r="AA116" s="172"/>
      <c r="AB116" s="172"/>
      <c r="AC116" s="172"/>
      <c r="AD116" s="172"/>
      <c r="AE116" s="172"/>
      <c r="AF116" s="172"/>
      <c r="AG116" s="172"/>
      <c r="AH116" s="172"/>
      <c r="AI116" s="41"/>
      <c r="AJ116" s="20"/>
      <c r="AK116" s="172"/>
      <c r="AL116" s="256"/>
      <c r="AM116" s="181"/>
    </row>
    <row r="117" spans="1:39" s="29" customFormat="1" ht="45" hidden="1" x14ac:dyDescent="0.25">
      <c r="A117" s="199"/>
      <c r="B117" s="225" t="str">
        <f>+'Preliminar PT. Control'!B109</f>
        <v>GESTIÓN DEL TALENTO HUMANO</v>
      </c>
      <c r="C117" s="8" t="str">
        <f>+'Preliminar PT. Control'!D109</f>
        <v>R 45</v>
      </c>
      <c r="D117" s="225" t="str">
        <f>+'Preliminar PT. Control'!E109</f>
        <v>Caducidad de la acción disciplinaria</v>
      </c>
      <c r="E117" s="225" t="str">
        <f>+'Preliminar PT. Control'!G109</f>
        <v>Posibilidad de pérdida reputacional en la imagen interna de Control Interno Disciplinario de la Oficina Jurídica por falta de impulso procesal en los expedientes a caducar</v>
      </c>
      <c r="F117" s="188" t="s">
        <v>1639</v>
      </c>
      <c r="G117" s="221" t="s">
        <v>1875</v>
      </c>
      <c r="H117" s="221" t="s">
        <v>1817</v>
      </c>
      <c r="I117" s="221" t="s">
        <v>1876</v>
      </c>
      <c r="J117" s="222">
        <f t="shared" si="8"/>
        <v>11</v>
      </c>
      <c r="K117" s="222">
        <v>1</v>
      </c>
      <c r="L117" s="222">
        <v>1</v>
      </c>
      <c r="M117" s="222">
        <v>1</v>
      </c>
      <c r="N117" s="222">
        <v>1</v>
      </c>
      <c r="O117" s="222">
        <v>1</v>
      </c>
      <c r="P117" s="222">
        <v>1</v>
      </c>
      <c r="Q117" s="222">
        <v>1</v>
      </c>
      <c r="R117" s="222">
        <v>1</v>
      </c>
      <c r="S117" s="222">
        <v>1</v>
      </c>
      <c r="T117" s="222">
        <v>1</v>
      </c>
      <c r="U117" s="222">
        <v>1</v>
      </c>
      <c r="V117" s="222"/>
      <c r="W117" s="41"/>
      <c r="X117" s="41"/>
      <c r="Y117" s="41">
        <v>1</v>
      </c>
      <c r="Z117" s="41"/>
      <c r="AA117" s="41"/>
      <c r="AB117" s="41"/>
      <c r="AC117" s="41"/>
      <c r="AD117" s="41">
        <v>1</v>
      </c>
      <c r="AE117" s="41"/>
      <c r="AF117" s="41"/>
      <c r="AG117" s="41"/>
      <c r="AH117" s="41"/>
      <c r="AI117" s="41">
        <f t="shared" si="4"/>
        <v>2</v>
      </c>
      <c r="AJ117" s="20">
        <f>+SUM(W117:AH117)/+SUM(K117:V117)</f>
        <v>0.18181818181818182</v>
      </c>
      <c r="AK117" s="41" t="s">
        <v>436</v>
      </c>
      <c r="AL117" s="265" t="s">
        <v>2063</v>
      </c>
      <c r="AM117" s="256"/>
    </row>
    <row r="118" spans="1:39" s="29" customFormat="1" ht="30" hidden="1" x14ac:dyDescent="0.25">
      <c r="A118" s="199"/>
      <c r="B118" s="225" t="str">
        <f>+'Preliminar PT. Control'!B110</f>
        <v>GESTIÓN DEL TALENTO HUMANO</v>
      </c>
      <c r="C118" s="8" t="str">
        <f>+'Preliminar PT. Control'!D110</f>
        <v>R 45</v>
      </c>
      <c r="D118" s="225" t="str">
        <f>+'Preliminar PT. Control'!E110</f>
        <v>Caducidad de la acción disciplinaria</v>
      </c>
      <c r="E118" s="225" t="str">
        <f>+'Preliminar PT. Control'!G110</f>
        <v>Posibilidad de pérdida reputacional en la imagen interna de Control Interno Disciplinario de la Oficina Jurídica por falta de impulso procesal en los expedientes a caducar</v>
      </c>
      <c r="F118" s="188" t="s">
        <v>1640</v>
      </c>
      <c r="G118" s="221"/>
      <c r="H118" s="221" t="s">
        <v>808</v>
      </c>
      <c r="I118" s="221"/>
      <c r="J118" s="222">
        <f t="shared" si="8"/>
        <v>0</v>
      </c>
      <c r="K118" s="222"/>
      <c r="L118" s="222"/>
      <c r="M118" s="222"/>
      <c r="N118" s="222"/>
      <c r="O118" s="222"/>
      <c r="P118" s="222"/>
      <c r="Q118" s="222"/>
      <c r="R118" s="222"/>
      <c r="S118" s="222"/>
      <c r="T118" s="222"/>
      <c r="U118" s="222"/>
      <c r="V118" s="222"/>
      <c r="W118" s="172"/>
      <c r="X118" s="172"/>
      <c r="Y118" s="172"/>
      <c r="Z118" s="172"/>
      <c r="AA118" s="172"/>
      <c r="AB118" s="172"/>
      <c r="AC118" s="172"/>
      <c r="AD118" s="172"/>
      <c r="AE118" s="172"/>
      <c r="AF118" s="172"/>
      <c r="AG118" s="172"/>
      <c r="AH118" s="172"/>
      <c r="AI118" s="41"/>
      <c r="AJ118" s="20"/>
      <c r="AK118" s="172"/>
      <c r="AL118" s="256"/>
      <c r="AM118" s="181"/>
    </row>
    <row r="119" spans="1:39" s="29" customFormat="1" ht="45" hidden="1" x14ac:dyDescent="0.25">
      <c r="A119" s="199"/>
      <c r="B119" s="225" t="str">
        <f>+'Preliminar PT. Control'!B111</f>
        <v>GESTIÓN DEL TALENTO HUMANO</v>
      </c>
      <c r="C119" s="8" t="str">
        <f>+'Preliminar PT. Control'!D111</f>
        <v>R 46</v>
      </c>
      <c r="D119" s="225" t="str">
        <f>+'Preliminar PT. Control'!E111</f>
        <v>Perdida de expedientes disciplinarios</v>
      </c>
      <c r="E119" s="225" t="str">
        <f>+'Preliminar PT. Control'!G111</f>
        <v>Posibilidad de pérdida reputacional en la imagen interna de Control Interno Disciplinario de la Oficina Jurídica por el indebido tramite de los expedientes en gestión documental</v>
      </c>
      <c r="F119" s="188" t="s">
        <v>1641</v>
      </c>
      <c r="G119" s="221" t="s">
        <v>1877</v>
      </c>
      <c r="H119" s="221" t="s">
        <v>1817</v>
      </c>
      <c r="I119" s="221" t="s">
        <v>1878</v>
      </c>
      <c r="J119" s="222">
        <f t="shared" si="8"/>
        <v>11</v>
      </c>
      <c r="K119" s="222">
        <v>1</v>
      </c>
      <c r="L119" s="222">
        <v>1</v>
      </c>
      <c r="M119" s="222">
        <v>1</v>
      </c>
      <c r="N119" s="222">
        <v>1</v>
      </c>
      <c r="O119" s="222">
        <v>1</v>
      </c>
      <c r="P119" s="222">
        <v>1</v>
      </c>
      <c r="Q119" s="222">
        <v>1</v>
      </c>
      <c r="R119" s="222">
        <v>1</v>
      </c>
      <c r="S119" s="222">
        <v>1</v>
      </c>
      <c r="T119" s="222">
        <v>1</v>
      </c>
      <c r="U119" s="222">
        <v>1</v>
      </c>
      <c r="V119" s="222"/>
      <c r="W119" s="41"/>
      <c r="X119" s="41"/>
      <c r="Y119" s="41">
        <v>1</v>
      </c>
      <c r="Z119" s="41"/>
      <c r="AA119" s="41"/>
      <c r="AB119" s="41"/>
      <c r="AC119" s="41"/>
      <c r="AD119" s="41">
        <v>1</v>
      </c>
      <c r="AE119" s="41"/>
      <c r="AF119" s="41"/>
      <c r="AG119" s="41"/>
      <c r="AH119" s="41"/>
      <c r="AI119" s="41">
        <f t="shared" si="4"/>
        <v>2</v>
      </c>
      <c r="AJ119" s="20">
        <f>+SUM(W119:AH119)/+SUM(K119:V119)</f>
        <v>0.18181818181818182</v>
      </c>
      <c r="AK119" s="41" t="s">
        <v>436</v>
      </c>
      <c r="AL119" s="265" t="s">
        <v>2064</v>
      </c>
      <c r="AM119" s="256"/>
    </row>
    <row r="120" spans="1:39" s="29" customFormat="1" ht="30" hidden="1" x14ac:dyDescent="0.25">
      <c r="A120" s="199"/>
      <c r="B120" s="225" t="str">
        <f>+'Preliminar PT. Control'!B112</f>
        <v>GESTIÓN DEL TALENTO HUMANO</v>
      </c>
      <c r="C120" s="8" t="str">
        <f>+'Preliminar PT. Control'!D112</f>
        <v>R 46</v>
      </c>
      <c r="D120" s="225" t="str">
        <f>+'Preliminar PT. Control'!E112</f>
        <v>Perdida de expedientes disciplinarios</v>
      </c>
      <c r="E120" s="225" t="str">
        <f>+'Preliminar PT. Control'!G112</f>
        <v>Posibilidad de pérdida reputacional en la imagen interna de Control Interno Disciplinario de la Oficina Jurídica por el indebido tramite de los expedientes en gestión documental</v>
      </c>
      <c r="F120" s="188" t="s">
        <v>1642</v>
      </c>
      <c r="G120" s="221"/>
      <c r="H120" s="221" t="s">
        <v>808</v>
      </c>
      <c r="I120" s="221"/>
      <c r="J120" s="222">
        <f t="shared" si="8"/>
        <v>0</v>
      </c>
      <c r="K120" s="222"/>
      <c r="L120" s="222"/>
      <c r="M120" s="222"/>
      <c r="N120" s="222"/>
      <c r="O120" s="222"/>
      <c r="P120" s="222"/>
      <c r="Q120" s="222"/>
      <c r="R120" s="222"/>
      <c r="S120" s="222"/>
      <c r="T120" s="222"/>
      <c r="U120" s="222"/>
      <c r="V120" s="222"/>
      <c r="W120" s="172"/>
      <c r="X120" s="172"/>
      <c r="Y120" s="172"/>
      <c r="Z120" s="172"/>
      <c r="AA120" s="172"/>
      <c r="AB120" s="172"/>
      <c r="AC120" s="172"/>
      <c r="AD120" s="172"/>
      <c r="AE120" s="172"/>
      <c r="AF120" s="172"/>
      <c r="AG120" s="172"/>
      <c r="AH120" s="172"/>
      <c r="AI120" s="41"/>
      <c r="AJ120" s="20"/>
      <c r="AK120" s="172"/>
      <c r="AL120" s="256"/>
      <c r="AM120" s="181"/>
    </row>
    <row r="121" spans="1:39" s="29" customFormat="1" ht="45" hidden="1" x14ac:dyDescent="0.25">
      <c r="A121" s="199"/>
      <c r="B121" s="225" t="str">
        <f>+'Preliminar PT. Control'!B113</f>
        <v>APOYO JURÍDICO</v>
      </c>
      <c r="C121" s="8" t="str">
        <f>+'Preliminar PT. Control'!D113</f>
        <v>R 47</v>
      </c>
      <c r="D121" s="225" t="str">
        <f>+'Preliminar PT. Control'!E113</f>
        <v>Emitir conceptos sobre el mismo tema con distinta interpretación</v>
      </c>
      <c r="E121" s="225" t="str">
        <f>+'Preliminar PT. Control'!G113</f>
        <v>Posibilidad de pérdida reputacional en la imagen institucional interna y externa por falta de razonabilidad y búsqueda de unificación de criterios o línea de interpretación para la toma de decisiones</v>
      </c>
      <c r="F121" s="188" t="s">
        <v>1643</v>
      </c>
      <c r="G121" s="221" t="s">
        <v>1180</v>
      </c>
      <c r="H121" s="221" t="s">
        <v>911</v>
      </c>
      <c r="I121" s="221" t="s">
        <v>1181</v>
      </c>
      <c r="J121" s="222">
        <f t="shared" ref="J121:J127" si="9">SUM(K121:V121)</f>
        <v>11</v>
      </c>
      <c r="K121" s="222">
        <v>1</v>
      </c>
      <c r="L121" s="222">
        <v>1</v>
      </c>
      <c r="M121" s="222">
        <v>1</v>
      </c>
      <c r="N121" s="222">
        <v>1</v>
      </c>
      <c r="O121" s="222">
        <v>1</v>
      </c>
      <c r="P121" s="222">
        <v>1</v>
      </c>
      <c r="Q121" s="222">
        <v>1</v>
      </c>
      <c r="R121" s="222">
        <v>1</v>
      </c>
      <c r="S121" s="222">
        <v>1</v>
      </c>
      <c r="T121" s="222">
        <v>1</v>
      </c>
      <c r="U121" s="222">
        <v>1</v>
      </c>
      <c r="V121" s="222"/>
      <c r="W121" s="41">
        <v>3</v>
      </c>
      <c r="X121" s="41">
        <v>3</v>
      </c>
      <c r="Y121" s="41">
        <v>3</v>
      </c>
      <c r="Z121" s="41">
        <v>2</v>
      </c>
      <c r="AA121" s="41">
        <v>1</v>
      </c>
      <c r="AB121" s="41">
        <v>1</v>
      </c>
      <c r="AC121" s="41">
        <v>1</v>
      </c>
      <c r="AD121" s="41">
        <v>1</v>
      </c>
      <c r="AE121" s="41">
        <v>1</v>
      </c>
      <c r="AF121" s="41">
        <v>1</v>
      </c>
      <c r="AG121" s="41"/>
      <c r="AH121" s="41"/>
      <c r="AI121" s="41">
        <f t="shared" si="4"/>
        <v>17</v>
      </c>
      <c r="AJ121" s="20">
        <v>1</v>
      </c>
      <c r="AK121" s="41" t="s">
        <v>437</v>
      </c>
      <c r="AL121" s="265" t="s">
        <v>2058</v>
      </c>
      <c r="AM121" s="256"/>
    </row>
    <row r="122" spans="1:39" s="29" customFormat="1" ht="30" hidden="1" x14ac:dyDescent="0.25">
      <c r="A122" s="199"/>
      <c r="B122" s="225" t="str">
        <f>+'Preliminar PT. Control'!B114</f>
        <v>APOYO JURÍDICO</v>
      </c>
      <c r="C122" s="8" t="str">
        <f>+'Preliminar PT. Control'!D114</f>
        <v>R 47</v>
      </c>
      <c r="D122" s="225" t="str">
        <f>+'Preliminar PT. Control'!E114</f>
        <v>Emitir conceptos sobre el mismo tema con distinta interpretación</v>
      </c>
      <c r="E122" s="225" t="str">
        <f>+'Preliminar PT. Control'!G114</f>
        <v>Posibilidad de pérdida reputacional en la imagen institucional interna y externa por falta de razonabilidad y búsqueda de unificación de criterios o línea de interpretación para la toma de decisiones</v>
      </c>
      <c r="F122" s="188" t="s">
        <v>1644</v>
      </c>
      <c r="G122" s="221"/>
      <c r="H122" s="221" t="s">
        <v>808</v>
      </c>
      <c r="I122" s="221"/>
      <c r="J122" s="222">
        <f t="shared" si="9"/>
        <v>0</v>
      </c>
      <c r="K122" s="222"/>
      <c r="L122" s="222"/>
      <c r="M122" s="222"/>
      <c r="N122" s="222"/>
      <c r="O122" s="222"/>
      <c r="P122" s="222"/>
      <c r="Q122" s="222"/>
      <c r="R122" s="222"/>
      <c r="S122" s="222"/>
      <c r="T122" s="222"/>
      <c r="U122" s="222"/>
      <c r="V122" s="222"/>
      <c r="W122" s="172"/>
      <c r="X122" s="172"/>
      <c r="Y122" s="172"/>
      <c r="Z122" s="172"/>
      <c r="AA122" s="172"/>
      <c r="AB122" s="172"/>
      <c r="AC122" s="172"/>
      <c r="AD122" s="172"/>
      <c r="AE122" s="172"/>
      <c r="AF122" s="172"/>
      <c r="AG122" s="172"/>
      <c r="AH122" s="172"/>
      <c r="AI122" s="41"/>
      <c r="AJ122" s="20"/>
      <c r="AK122" s="172"/>
      <c r="AL122" s="256"/>
      <c r="AM122" s="181"/>
    </row>
    <row r="123" spans="1:39" s="29" customFormat="1" ht="150" hidden="1" x14ac:dyDescent="0.25">
      <c r="A123" s="199"/>
      <c r="B123" s="225" t="str">
        <f>+'Preliminar PT. Control'!B115</f>
        <v>APOYO JURÍDICO</v>
      </c>
      <c r="C123" s="8" t="str">
        <f>+'Preliminar PT. Control'!D115</f>
        <v>R 48</v>
      </c>
      <c r="D123" s="225" t="str">
        <f>+'Preliminar PT. Control'!E115</f>
        <v>Vencimiento de términos</v>
      </c>
      <c r="E123" s="225" t="str">
        <f>+'Preliminar PT. Control'!G115</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F123" s="188" t="s">
        <v>1645</v>
      </c>
      <c r="G123" s="221" t="s">
        <v>1182</v>
      </c>
      <c r="H123" s="221" t="s">
        <v>1183</v>
      </c>
      <c r="I123" s="221" t="s">
        <v>1184</v>
      </c>
      <c r="J123" s="222">
        <f t="shared" si="9"/>
        <v>11</v>
      </c>
      <c r="K123" s="222">
        <v>1</v>
      </c>
      <c r="L123" s="222">
        <v>1</v>
      </c>
      <c r="M123" s="222">
        <v>1</v>
      </c>
      <c r="N123" s="222">
        <v>1</v>
      </c>
      <c r="O123" s="222">
        <v>1</v>
      </c>
      <c r="P123" s="222">
        <v>1</v>
      </c>
      <c r="Q123" s="222">
        <v>1</v>
      </c>
      <c r="R123" s="222">
        <v>1</v>
      </c>
      <c r="S123" s="222">
        <v>1</v>
      </c>
      <c r="T123" s="222">
        <v>1</v>
      </c>
      <c r="U123" s="222">
        <v>1</v>
      </c>
      <c r="V123" s="222"/>
      <c r="W123" s="41">
        <v>1</v>
      </c>
      <c r="X123" s="41">
        <v>1</v>
      </c>
      <c r="Y123" s="41">
        <v>1</v>
      </c>
      <c r="Z123" s="41">
        <v>1</v>
      </c>
      <c r="AA123" s="41">
        <v>1</v>
      </c>
      <c r="AB123" s="41">
        <v>1</v>
      </c>
      <c r="AC123" s="41">
        <v>1</v>
      </c>
      <c r="AD123" s="41">
        <v>1</v>
      </c>
      <c r="AE123" s="41">
        <v>1</v>
      </c>
      <c r="AF123" s="41">
        <v>1</v>
      </c>
      <c r="AG123" s="41"/>
      <c r="AH123" s="41"/>
      <c r="AI123" s="41">
        <f t="shared" si="4"/>
        <v>10</v>
      </c>
      <c r="AJ123" s="20">
        <f>+SUM(W123:AH123)/+SUM(K123:V123)</f>
        <v>0.90909090909090906</v>
      </c>
      <c r="AK123" s="41" t="s">
        <v>436</v>
      </c>
      <c r="AL123" s="265" t="s">
        <v>2059</v>
      </c>
      <c r="AM123" s="256"/>
    </row>
    <row r="124" spans="1:39" s="29" customFormat="1" ht="45" hidden="1" x14ac:dyDescent="0.25">
      <c r="A124" s="199"/>
      <c r="B124" s="225" t="str">
        <f>+'Preliminar PT. Control'!B116</f>
        <v>APOYO JURÍDICO</v>
      </c>
      <c r="C124" s="8" t="str">
        <f>+'Preliminar PT. Control'!D116</f>
        <v>R 48</v>
      </c>
      <c r="D124" s="225" t="str">
        <f>+'Preliminar PT. Control'!E116</f>
        <v>Vencimiento de términos</v>
      </c>
      <c r="E124" s="225" t="str">
        <f>+'Preliminar PT. Control'!G116</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F124" s="188" t="s">
        <v>1646</v>
      </c>
      <c r="G124" s="221"/>
      <c r="H124" s="221" t="s">
        <v>808</v>
      </c>
      <c r="I124" s="221"/>
      <c r="J124" s="222">
        <f t="shared" si="9"/>
        <v>0</v>
      </c>
      <c r="K124" s="222"/>
      <c r="L124" s="222"/>
      <c r="M124" s="222"/>
      <c r="N124" s="222"/>
      <c r="O124" s="222"/>
      <c r="P124" s="222"/>
      <c r="Q124" s="222"/>
      <c r="R124" s="222"/>
      <c r="S124" s="222"/>
      <c r="T124" s="222"/>
      <c r="U124" s="222"/>
      <c r="V124" s="222"/>
      <c r="W124" s="172"/>
      <c r="X124" s="172"/>
      <c r="Y124" s="172"/>
      <c r="Z124" s="172"/>
      <c r="AA124" s="172"/>
      <c r="AB124" s="172"/>
      <c r="AC124" s="172"/>
      <c r="AD124" s="172"/>
      <c r="AE124" s="172"/>
      <c r="AF124" s="172"/>
      <c r="AG124" s="172"/>
      <c r="AH124" s="172"/>
      <c r="AI124" s="41"/>
      <c r="AJ124" s="20"/>
      <c r="AK124" s="172"/>
      <c r="AL124" s="256"/>
      <c r="AM124" s="181"/>
    </row>
    <row r="125" spans="1:39" s="29" customFormat="1" ht="45" hidden="1" x14ac:dyDescent="0.25">
      <c r="A125" s="199"/>
      <c r="B125" s="225" t="str">
        <f>+'Preliminar PT. Control'!B117</f>
        <v>APOYO JURÍDICO</v>
      </c>
      <c r="C125" s="8" t="str">
        <f>+'Preliminar PT. Control'!D117</f>
        <v>R 48</v>
      </c>
      <c r="D125" s="225" t="str">
        <f>+'Preliminar PT. Control'!E117</f>
        <v>Vencimiento de términos</v>
      </c>
      <c r="E125" s="225" t="str">
        <f>+'Preliminar PT. Control'!G117</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F125" s="188" t="s">
        <v>1647</v>
      </c>
      <c r="G125" s="221"/>
      <c r="H125" s="221" t="s">
        <v>808</v>
      </c>
      <c r="I125" s="221"/>
      <c r="J125" s="222">
        <f t="shared" si="9"/>
        <v>0</v>
      </c>
      <c r="K125" s="222"/>
      <c r="L125" s="222"/>
      <c r="M125" s="222"/>
      <c r="N125" s="222"/>
      <c r="O125" s="222"/>
      <c r="P125" s="222"/>
      <c r="Q125" s="222"/>
      <c r="R125" s="222"/>
      <c r="S125" s="222"/>
      <c r="T125" s="222"/>
      <c r="U125" s="222"/>
      <c r="V125" s="222"/>
      <c r="W125" s="172"/>
      <c r="X125" s="172"/>
      <c r="Y125" s="172"/>
      <c r="Z125" s="172"/>
      <c r="AA125" s="172"/>
      <c r="AB125" s="172"/>
      <c r="AC125" s="172"/>
      <c r="AD125" s="172"/>
      <c r="AE125" s="172"/>
      <c r="AF125" s="172"/>
      <c r="AG125" s="172"/>
      <c r="AH125" s="172"/>
      <c r="AI125" s="41"/>
      <c r="AJ125" s="20"/>
      <c r="AK125" s="172"/>
      <c r="AL125" s="256"/>
      <c r="AM125" s="181"/>
    </row>
    <row r="126" spans="1:39" s="29" customFormat="1" ht="45" hidden="1" x14ac:dyDescent="0.25">
      <c r="A126" s="199"/>
      <c r="B126" s="225" t="str">
        <f>+'Preliminar PT. Control'!B118</f>
        <v>APOYO JURÍDICO</v>
      </c>
      <c r="C126" s="8" t="str">
        <f>+'Preliminar PT. Control'!D118</f>
        <v>R 49</v>
      </c>
      <c r="D126" s="225" t="str">
        <f>+'Preliminar PT. Control'!E118</f>
        <v>Emisión de viabilidades positivas contrarias a la normatividad</v>
      </c>
      <c r="E126" s="225" t="str">
        <f>+'Preliminar PT. Control'!G118</f>
        <v>Posibilidad de pérdida reputacional en la imagen de entidad por interpretaciones variadas a la normatividad y vacíos jurídicos que podrían generar la toma de decisiones erróneas</v>
      </c>
      <c r="F126" s="188" t="s">
        <v>1648</v>
      </c>
      <c r="G126" s="221" t="s">
        <v>1185</v>
      </c>
      <c r="H126" s="221" t="s">
        <v>1183</v>
      </c>
      <c r="I126" s="221" t="s">
        <v>1879</v>
      </c>
      <c r="J126" s="222">
        <f t="shared" si="9"/>
        <v>23</v>
      </c>
      <c r="K126" s="222"/>
      <c r="L126" s="222">
        <v>23</v>
      </c>
      <c r="M126" s="222"/>
      <c r="N126" s="222"/>
      <c r="O126" s="222"/>
      <c r="P126" s="222"/>
      <c r="Q126" s="222"/>
      <c r="R126" s="222"/>
      <c r="S126" s="222"/>
      <c r="T126" s="222"/>
      <c r="U126" s="222"/>
      <c r="V126" s="222"/>
      <c r="W126" s="41">
        <v>1</v>
      </c>
      <c r="X126" s="41">
        <v>1</v>
      </c>
      <c r="Y126" s="41">
        <v>1</v>
      </c>
      <c r="Z126" s="41">
        <v>1</v>
      </c>
      <c r="AA126" s="41">
        <v>1</v>
      </c>
      <c r="AB126" s="41">
        <v>1</v>
      </c>
      <c r="AC126" s="41">
        <v>1</v>
      </c>
      <c r="AD126" s="41">
        <v>1</v>
      </c>
      <c r="AE126" s="41">
        <v>1</v>
      </c>
      <c r="AF126" s="41">
        <v>1</v>
      </c>
      <c r="AG126" s="41"/>
      <c r="AH126" s="41"/>
      <c r="AI126" s="41">
        <f t="shared" si="4"/>
        <v>10</v>
      </c>
      <c r="AJ126" s="20">
        <f>+SUM(W126:AH126)/+SUM(K126:V126)</f>
        <v>0.43478260869565216</v>
      </c>
      <c r="AK126" s="41" t="s">
        <v>436</v>
      </c>
      <c r="AL126" s="265" t="s">
        <v>2060</v>
      </c>
      <c r="AM126" s="256"/>
    </row>
    <row r="127" spans="1:39" s="29" customFormat="1" ht="30" hidden="1" x14ac:dyDescent="0.25">
      <c r="A127" s="199"/>
      <c r="B127" s="225" t="str">
        <f>+'Preliminar PT. Control'!B119</f>
        <v>APOYO JURÍDICO</v>
      </c>
      <c r="C127" s="8" t="str">
        <f>+'Preliminar PT. Control'!D119</f>
        <v>R 49</v>
      </c>
      <c r="D127" s="225" t="str">
        <f>+'Preliminar PT. Control'!E119</f>
        <v>Emisión de viabilidades positivas contrarias a la normatividad</v>
      </c>
      <c r="E127" s="225" t="str">
        <f>+'Preliminar PT. Control'!G119</f>
        <v>Posibilidad de pérdida reputacional en la imagen de entidad por interpretaciones variadas a la normatividad y vacíos jurídicos que podrían generar la toma de decisiones erróneas</v>
      </c>
      <c r="F127" s="188" t="s">
        <v>1649</v>
      </c>
      <c r="G127" s="221" t="s">
        <v>1186</v>
      </c>
      <c r="H127" s="221" t="s">
        <v>1183</v>
      </c>
      <c r="I127" s="221" t="s">
        <v>1187</v>
      </c>
      <c r="J127" s="222">
        <f t="shared" si="9"/>
        <v>11</v>
      </c>
      <c r="K127" s="222">
        <v>1</v>
      </c>
      <c r="L127" s="222">
        <v>1</v>
      </c>
      <c r="M127" s="222">
        <v>1</v>
      </c>
      <c r="N127" s="222">
        <v>1</v>
      </c>
      <c r="O127" s="222">
        <v>1</v>
      </c>
      <c r="P127" s="222">
        <v>1</v>
      </c>
      <c r="Q127" s="222">
        <v>1</v>
      </c>
      <c r="R127" s="222">
        <v>1</v>
      </c>
      <c r="S127" s="222">
        <v>1</v>
      </c>
      <c r="T127" s="222">
        <v>1</v>
      </c>
      <c r="U127" s="222">
        <v>1</v>
      </c>
      <c r="V127" s="222"/>
      <c r="W127" s="41">
        <v>3</v>
      </c>
      <c r="X127" s="41">
        <v>3</v>
      </c>
      <c r="Y127" s="41">
        <v>3</v>
      </c>
      <c r="Z127" s="41">
        <v>2</v>
      </c>
      <c r="AA127" s="41">
        <v>1</v>
      </c>
      <c r="AB127" s="41">
        <v>1</v>
      </c>
      <c r="AC127" s="41">
        <v>1</v>
      </c>
      <c r="AD127" s="41">
        <v>1</v>
      </c>
      <c r="AE127" s="41">
        <v>1</v>
      </c>
      <c r="AF127" s="41">
        <v>1</v>
      </c>
      <c r="AG127" s="41"/>
      <c r="AH127" s="41"/>
      <c r="AI127" s="41">
        <f t="shared" si="4"/>
        <v>17</v>
      </c>
      <c r="AJ127" s="20">
        <v>1</v>
      </c>
      <c r="AK127" s="41" t="s">
        <v>437</v>
      </c>
      <c r="AL127" s="265" t="s">
        <v>2061</v>
      </c>
      <c r="AM127" s="256"/>
    </row>
    <row r="128" spans="1:39" s="29" customFormat="1" ht="60" hidden="1" x14ac:dyDescent="0.25">
      <c r="A128" s="199"/>
      <c r="B128" s="225" t="str">
        <f>+'Preliminar PT. Control'!B120</f>
        <v>ADQUISICIÓN DE BIENES Y SERVICIOS</v>
      </c>
      <c r="C128" s="8" t="str">
        <f>+'Preliminar PT. Control'!D120</f>
        <v>R 50</v>
      </c>
      <c r="D128" s="225" t="str">
        <f>+'Preliminar PT. Control'!E120</f>
        <v>Liquidación de contratos y/o convenios fuera del plazo previsto.</v>
      </c>
      <c r="E128" s="225" t="str">
        <f>+'Preliminar PT. Control'!G120</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F128" s="188" t="s">
        <v>1650</v>
      </c>
      <c r="G128" s="221" t="s">
        <v>1880</v>
      </c>
      <c r="H128" s="221" t="s">
        <v>912</v>
      </c>
      <c r="I128" s="221" t="s">
        <v>1188</v>
      </c>
      <c r="J128" s="222">
        <f t="shared" ref="J128:J155" si="10">SUM(K128:V128)</f>
        <v>3</v>
      </c>
      <c r="K128" s="222"/>
      <c r="L128" s="222"/>
      <c r="M128" s="222"/>
      <c r="N128" s="222">
        <v>1</v>
      </c>
      <c r="O128" s="222"/>
      <c r="P128" s="222"/>
      <c r="Q128" s="222"/>
      <c r="R128" s="222">
        <v>1</v>
      </c>
      <c r="S128" s="222"/>
      <c r="T128" s="222"/>
      <c r="U128" s="222">
        <v>1</v>
      </c>
      <c r="V128" s="222"/>
      <c r="W128" s="41"/>
      <c r="X128" s="41"/>
      <c r="Y128" s="41"/>
      <c r="Z128" s="41">
        <v>1</v>
      </c>
      <c r="AA128" s="41"/>
      <c r="AB128" s="41"/>
      <c r="AC128" s="41"/>
      <c r="AD128" s="41">
        <v>1</v>
      </c>
      <c r="AE128" s="41"/>
      <c r="AF128" s="41"/>
      <c r="AG128" s="41"/>
      <c r="AH128" s="41">
        <v>1</v>
      </c>
      <c r="AI128" s="41">
        <f t="shared" si="4"/>
        <v>3</v>
      </c>
      <c r="AJ128" s="20">
        <v>1</v>
      </c>
      <c r="AK128" s="41" t="s">
        <v>437</v>
      </c>
      <c r="AL128" s="265" t="s">
        <v>2033</v>
      </c>
      <c r="AM128" s="256"/>
    </row>
    <row r="129" spans="1:39" s="29" customFormat="1" ht="60" hidden="1" x14ac:dyDescent="0.25">
      <c r="A129" s="199"/>
      <c r="B129" s="225" t="str">
        <f>+'Preliminar PT. Control'!B121</f>
        <v>ADQUISICIÓN DE BIENES Y SERVICIOS</v>
      </c>
      <c r="C129" s="8" t="str">
        <f>+'Preliminar PT. Control'!D121</f>
        <v>R 50</v>
      </c>
      <c r="D129" s="225" t="str">
        <f>+'Preliminar PT. Control'!E121</f>
        <v>Liquidación de contratos y/o convenios fuera del plazo previsto.</v>
      </c>
      <c r="E129" s="225" t="str">
        <f>+'Preliminar PT. Control'!G121</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F129" s="188" t="s">
        <v>1651</v>
      </c>
      <c r="G129" s="221"/>
      <c r="H129" s="221" t="s">
        <v>808</v>
      </c>
      <c r="I129" s="221"/>
      <c r="J129" s="222">
        <f t="shared" si="10"/>
        <v>0</v>
      </c>
      <c r="K129" s="222"/>
      <c r="L129" s="222"/>
      <c r="M129" s="222"/>
      <c r="N129" s="222"/>
      <c r="O129" s="222"/>
      <c r="P129" s="222"/>
      <c r="Q129" s="222"/>
      <c r="R129" s="222"/>
      <c r="S129" s="222"/>
      <c r="T129" s="222"/>
      <c r="U129" s="222"/>
      <c r="V129" s="222"/>
      <c r="W129" s="172"/>
      <c r="X129" s="172"/>
      <c r="Y129" s="172"/>
      <c r="Z129" s="172"/>
      <c r="AA129" s="172"/>
      <c r="AB129" s="172"/>
      <c r="AC129" s="172"/>
      <c r="AD129" s="172"/>
      <c r="AE129" s="172"/>
      <c r="AF129" s="172"/>
      <c r="AG129" s="172"/>
      <c r="AH129" s="172"/>
      <c r="AI129" s="41"/>
      <c r="AJ129" s="20"/>
      <c r="AK129" s="172"/>
      <c r="AL129" s="256"/>
      <c r="AM129" s="181"/>
    </row>
    <row r="130" spans="1:39" s="29" customFormat="1" ht="60" hidden="1" x14ac:dyDescent="0.25">
      <c r="A130" s="199"/>
      <c r="B130" s="225" t="str">
        <f>+'Preliminar PT. Control'!B122</f>
        <v>ADQUISICIÓN DE BIENES Y SERVICIOS</v>
      </c>
      <c r="C130" s="8" t="str">
        <f>+'Preliminar PT. Control'!D122</f>
        <v>R 50</v>
      </c>
      <c r="D130" s="225" t="str">
        <f>+'Preliminar PT. Control'!E122</f>
        <v>Liquidación de contratos y/o convenios fuera del plazo previsto.</v>
      </c>
      <c r="E130" s="225" t="str">
        <f>+'Preliminar PT. Control'!G122</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F130" s="188" t="s">
        <v>1652</v>
      </c>
      <c r="G130" s="221"/>
      <c r="H130" s="221" t="s">
        <v>808</v>
      </c>
      <c r="I130" s="221"/>
      <c r="J130" s="222">
        <f t="shared" si="10"/>
        <v>0</v>
      </c>
      <c r="K130" s="222"/>
      <c r="L130" s="222"/>
      <c r="M130" s="222"/>
      <c r="N130" s="222"/>
      <c r="O130" s="222"/>
      <c r="P130" s="222"/>
      <c r="Q130" s="222"/>
      <c r="R130" s="222"/>
      <c r="S130" s="222"/>
      <c r="T130" s="222"/>
      <c r="U130" s="222"/>
      <c r="V130" s="222"/>
      <c r="W130" s="172"/>
      <c r="X130" s="172"/>
      <c r="Y130" s="172"/>
      <c r="Z130" s="172"/>
      <c r="AA130" s="172"/>
      <c r="AB130" s="172"/>
      <c r="AC130" s="172"/>
      <c r="AD130" s="172"/>
      <c r="AE130" s="172"/>
      <c r="AF130" s="172"/>
      <c r="AG130" s="172"/>
      <c r="AH130" s="172"/>
      <c r="AI130" s="41"/>
      <c r="AJ130" s="20"/>
      <c r="AK130" s="172"/>
      <c r="AL130" s="256"/>
      <c r="AM130" s="181"/>
    </row>
    <row r="131" spans="1:39" s="29" customFormat="1" ht="75" hidden="1" x14ac:dyDescent="0.25">
      <c r="A131" s="199"/>
      <c r="B131" s="225" t="str">
        <f>+'Preliminar PT. Control'!B123</f>
        <v>ADQUISICIÓN DE BIENES Y SERVICIOS</v>
      </c>
      <c r="C131" s="8" t="str">
        <f>+'Preliminar PT. Control'!D123</f>
        <v>R 51</v>
      </c>
      <c r="D131" s="225" t="str">
        <f>+'Preliminar PT. Control'!E123</f>
        <v>Configuración del contrato realidad.</v>
      </c>
      <c r="E131" s="225" t="str">
        <f>+'Preliminar PT. Control'!G123</f>
        <v>Posibilidad de afectación económica por costos en liquidación de contrato y pago de prestaciones de ley debido a demandas o reclamaciones judiciales por la constitución de dependencia, subordinación y horarios de la labor por parte del supervisor del contrato</v>
      </c>
      <c r="F131" s="188" t="s">
        <v>1653</v>
      </c>
      <c r="G131" s="221" t="s">
        <v>1189</v>
      </c>
      <c r="H131" s="221" t="s">
        <v>912</v>
      </c>
      <c r="I131" s="221" t="s">
        <v>1190</v>
      </c>
      <c r="J131" s="222">
        <f t="shared" si="10"/>
        <v>1</v>
      </c>
      <c r="K131" s="222"/>
      <c r="L131" s="222"/>
      <c r="M131" s="222"/>
      <c r="N131" s="222"/>
      <c r="O131" s="222"/>
      <c r="P131" s="222"/>
      <c r="Q131" s="222"/>
      <c r="R131" s="222">
        <v>1</v>
      </c>
      <c r="S131" s="222"/>
      <c r="T131" s="222"/>
      <c r="U131" s="222"/>
      <c r="V131" s="222"/>
      <c r="W131" s="172"/>
      <c r="X131" s="172"/>
      <c r="Y131" s="172"/>
      <c r="Z131" s="172"/>
      <c r="AA131" s="172"/>
      <c r="AB131" s="172"/>
      <c r="AC131" s="172"/>
      <c r="AD131" s="172">
        <v>1</v>
      </c>
      <c r="AE131" s="172"/>
      <c r="AF131" s="172"/>
      <c r="AG131" s="172"/>
      <c r="AH131" s="172"/>
      <c r="AI131" s="41">
        <f t="shared" si="4"/>
        <v>1</v>
      </c>
      <c r="AJ131" s="20">
        <v>1</v>
      </c>
      <c r="AK131" s="41" t="s">
        <v>437</v>
      </c>
      <c r="AL131" s="256" t="s">
        <v>1992</v>
      </c>
      <c r="AM131" s="181"/>
    </row>
    <row r="132" spans="1:39" s="29" customFormat="1" ht="45" hidden="1" x14ac:dyDescent="0.25">
      <c r="A132" s="199"/>
      <c r="B132" s="225" t="str">
        <f>+'Preliminar PT. Control'!B124</f>
        <v>ADQUISICIÓN DE BIENES Y SERVICIOS</v>
      </c>
      <c r="C132" s="8" t="str">
        <f>+'Preliminar PT. Control'!D124</f>
        <v>R 51</v>
      </c>
      <c r="D132" s="225" t="str">
        <f>+'Preliminar PT. Control'!E124</f>
        <v>Configuración del contrato realidad.</v>
      </c>
      <c r="E132" s="225" t="str">
        <f>+'Preliminar PT. Control'!G124</f>
        <v>Posibilidad de afectación económica por costos en liquidación de contrato y pago de prestaciones de ley debido a demandas o reclamaciones judiciales por la constitución de dependencia, subordinación y horarios de la labor por parte del supervisor del contrato</v>
      </c>
      <c r="F132" s="188" t="s">
        <v>1654</v>
      </c>
      <c r="G132" s="221"/>
      <c r="H132" s="221" t="s">
        <v>808</v>
      </c>
      <c r="I132" s="221"/>
      <c r="J132" s="222">
        <f t="shared" si="10"/>
        <v>0</v>
      </c>
      <c r="K132" s="222"/>
      <c r="L132" s="222"/>
      <c r="M132" s="222"/>
      <c r="N132" s="222"/>
      <c r="O132" s="222"/>
      <c r="P132" s="222"/>
      <c r="Q132" s="222"/>
      <c r="R132" s="222"/>
      <c r="S132" s="222"/>
      <c r="T132" s="222"/>
      <c r="U132" s="222"/>
      <c r="V132" s="222"/>
      <c r="W132" s="172"/>
      <c r="X132" s="172"/>
      <c r="Y132" s="172"/>
      <c r="Z132" s="172"/>
      <c r="AA132" s="172"/>
      <c r="AB132" s="172"/>
      <c r="AC132" s="172"/>
      <c r="AD132" s="172"/>
      <c r="AE132" s="172"/>
      <c r="AF132" s="172"/>
      <c r="AG132" s="172"/>
      <c r="AH132" s="172"/>
      <c r="AI132" s="41"/>
      <c r="AJ132" s="20"/>
      <c r="AK132" s="172"/>
      <c r="AL132" s="256"/>
      <c r="AM132" s="181"/>
    </row>
    <row r="133" spans="1:39" s="29" customFormat="1" ht="45" hidden="1" x14ac:dyDescent="0.25">
      <c r="A133" s="199"/>
      <c r="B133" s="225" t="str">
        <f>+'Preliminar PT. Control'!B125</f>
        <v>ADMINISTRACIÓN DE BIENES Y SERVICIOS</v>
      </c>
      <c r="C133" s="8" t="str">
        <f>+'Preliminar PT. Control'!D125</f>
        <v>R 52</v>
      </c>
      <c r="D133" s="225" t="str">
        <f>+'Preliminar PT. Control'!E125</f>
        <v>Perdidas o daños en los bienes de la Entidad</v>
      </c>
      <c r="E133" s="225" t="str">
        <f>+'Preliminar PT. Control'!G125</f>
        <v>Posibilidad de afectación económica por generar incertidumbre en los estados financieros y/o posible apertura a procesos disciplinarios y/o sancionatorios debido falta de control y lineamientos en el manejo de los bienes de la Entidad</v>
      </c>
      <c r="F133" s="188" t="s">
        <v>1956</v>
      </c>
      <c r="G133" s="221" t="s">
        <v>1191</v>
      </c>
      <c r="H133" s="221" t="s">
        <v>1881</v>
      </c>
      <c r="I133" s="221" t="s">
        <v>1192</v>
      </c>
      <c r="J133" s="222">
        <f t="shared" si="10"/>
        <v>1</v>
      </c>
      <c r="K133" s="222"/>
      <c r="L133" s="222"/>
      <c r="M133" s="222"/>
      <c r="N133" s="222"/>
      <c r="O133" s="222"/>
      <c r="P133" s="222"/>
      <c r="Q133" s="222"/>
      <c r="R133" s="222"/>
      <c r="S133" s="222"/>
      <c r="T133" s="222"/>
      <c r="U133" s="222">
        <v>1</v>
      </c>
      <c r="V133" s="222"/>
      <c r="W133" s="172"/>
      <c r="X133" s="172"/>
      <c r="Y133" s="172"/>
      <c r="Z133" s="172"/>
      <c r="AA133" s="172"/>
      <c r="AB133" s="172"/>
      <c r="AC133" s="172"/>
      <c r="AD133" s="172"/>
      <c r="AE133" s="172"/>
      <c r="AF133" s="172"/>
      <c r="AG133" s="172">
        <v>1</v>
      </c>
      <c r="AH133" s="172"/>
      <c r="AI133" s="41">
        <f t="shared" si="4"/>
        <v>1</v>
      </c>
      <c r="AJ133" s="20">
        <v>1</v>
      </c>
      <c r="AK133" s="41" t="s">
        <v>437</v>
      </c>
      <c r="AL133" s="265" t="s">
        <v>2014</v>
      </c>
      <c r="AM133" s="181"/>
    </row>
    <row r="134" spans="1:39" s="29" customFormat="1" ht="45" hidden="1" x14ac:dyDescent="0.25">
      <c r="A134" s="199"/>
      <c r="B134" s="225" t="str">
        <f>+'Preliminar PT. Control'!B126</f>
        <v>ADMINISTRACIÓN DE BIENES Y SERVICIOS</v>
      </c>
      <c r="C134" s="8" t="str">
        <f>+'Preliminar PT. Control'!D126</f>
        <v>R 52</v>
      </c>
      <c r="D134" s="225" t="str">
        <f>+'Preliminar PT. Control'!E126</f>
        <v>Perdidas o daños en los bienes de la Entidad</v>
      </c>
      <c r="E134" s="225" t="str">
        <f>+'Preliminar PT. Control'!G126</f>
        <v>Posibilidad de afectación económica por generar incertidumbre en los estados financieros y/o posible apertura a procesos disciplinarios y/o sancionatorios debido falta de control y lineamientos en el manejo de los bienes de la Entidad</v>
      </c>
      <c r="F134" s="188" t="s">
        <v>1957</v>
      </c>
      <c r="G134" s="221" t="s">
        <v>1962</v>
      </c>
      <c r="H134" s="221" t="s">
        <v>1881</v>
      </c>
      <c r="I134" s="221" t="s">
        <v>1963</v>
      </c>
      <c r="J134" s="222">
        <f t="shared" si="10"/>
        <v>1</v>
      </c>
      <c r="K134" s="222"/>
      <c r="L134" s="222"/>
      <c r="M134" s="222"/>
      <c r="N134" s="222"/>
      <c r="O134" s="222"/>
      <c r="P134" s="222"/>
      <c r="Q134" s="222"/>
      <c r="R134" s="222"/>
      <c r="S134" s="222"/>
      <c r="T134" s="222"/>
      <c r="U134" s="222">
        <v>1</v>
      </c>
      <c r="V134" s="222"/>
      <c r="W134" s="172"/>
      <c r="X134" s="172"/>
      <c r="Y134" s="172"/>
      <c r="Z134" s="172"/>
      <c r="AA134" s="172"/>
      <c r="AB134" s="172"/>
      <c r="AC134" s="172"/>
      <c r="AD134" s="172"/>
      <c r="AE134" s="172"/>
      <c r="AF134" s="172"/>
      <c r="AG134" s="172">
        <v>1</v>
      </c>
      <c r="AH134" s="172"/>
      <c r="AI134" s="41">
        <f t="shared" si="4"/>
        <v>1</v>
      </c>
      <c r="AJ134" s="20">
        <v>1</v>
      </c>
      <c r="AK134" s="41" t="s">
        <v>437</v>
      </c>
      <c r="AL134" s="265" t="s">
        <v>2015</v>
      </c>
      <c r="AM134" s="181"/>
    </row>
    <row r="135" spans="1:39" s="29" customFormat="1" ht="75" hidden="1" x14ac:dyDescent="0.25">
      <c r="A135" s="199"/>
      <c r="B135" s="225" t="str">
        <f>+'Preliminar PT. Control'!B127</f>
        <v>ADMINISTRACIÓN DE BIENES Y SERVICIOS</v>
      </c>
      <c r="C135" s="8" t="str">
        <f>+'Preliminar PT. Control'!D127</f>
        <v>R 52</v>
      </c>
      <c r="D135" s="225" t="str">
        <f>+'Preliminar PT. Control'!E127</f>
        <v>Perdidas o daños en los bienes de la Entidad</v>
      </c>
      <c r="E135" s="225" t="str">
        <f>+'Preliminar PT. Control'!G127</f>
        <v>Posibilidad de afectación económica por generar incertidumbre en los estados financieros y/o posible apertura a procesos disciplinarios y/o sancionatorios debido falta de control y lineamientos en el manejo de los bienes de la Entidad</v>
      </c>
      <c r="F135" s="188" t="s">
        <v>1961</v>
      </c>
      <c r="G135" s="221" t="s">
        <v>1964</v>
      </c>
      <c r="H135" s="221" t="s">
        <v>1881</v>
      </c>
      <c r="I135" s="221" t="s">
        <v>1965</v>
      </c>
      <c r="J135" s="222">
        <f t="shared" si="10"/>
        <v>1</v>
      </c>
      <c r="K135" s="222"/>
      <c r="L135" s="222"/>
      <c r="M135" s="222"/>
      <c r="N135" s="222"/>
      <c r="O135" s="222"/>
      <c r="P135" s="222"/>
      <c r="Q135" s="222"/>
      <c r="R135" s="222"/>
      <c r="S135" s="222"/>
      <c r="T135" s="222"/>
      <c r="U135" s="222">
        <v>1</v>
      </c>
      <c r="V135" s="222"/>
      <c r="W135" s="172"/>
      <c r="X135" s="172"/>
      <c r="Y135" s="172"/>
      <c r="Z135" s="172"/>
      <c r="AA135" s="172"/>
      <c r="AB135" s="172"/>
      <c r="AC135" s="172"/>
      <c r="AD135" s="172"/>
      <c r="AE135" s="172"/>
      <c r="AF135" s="172"/>
      <c r="AG135" s="172">
        <v>1</v>
      </c>
      <c r="AH135" s="172"/>
      <c r="AI135" s="41">
        <f t="shared" si="4"/>
        <v>1</v>
      </c>
      <c r="AJ135" s="20">
        <v>1</v>
      </c>
      <c r="AK135" s="41" t="s">
        <v>437</v>
      </c>
      <c r="AL135" s="265" t="s">
        <v>2016</v>
      </c>
      <c r="AM135" s="181"/>
    </row>
    <row r="136" spans="1:39" s="29" customFormat="1" ht="30" hidden="1" x14ac:dyDescent="0.25">
      <c r="A136" s="199"/>
      <c r="B136" s="225" t="str">
        <f>+'Preliminar PT. Control'!B128</f>
        <v>ADMINISTRACIÓN DE BIENES Y SERVICIOS</v>
      </c>
      <c r="C136" s="8" t="str">
        <f>+'Preliminar PT. Control'!D128</f>
        <v>R 53</v>
      </c>
      <c r="D136" s="225" t="str">
        <f>+'Preliminar PT. Control'!E128</f>
        <v>Incumplimiento en la aplicación de los mantenimientos preventivos a los bienes de la Entidad</v>
      </c>
      <c r="E136" s="225" t="str">
        <f>+'Preliminar PT. Control'!G128</f>
        <v>Posibilidad de afectación económica por sobrecostos en mantenimientos debido a la falta de control en la implementación de mantenimientos de acuerdo a sus fichas técnicas</v>
      </c>
      <c r="F136" s="188" t="s">
        <v>1655</v>
      </c>
      <c r="G136" s="221" t="s">
        <v>1193</v>
      </c>
      <c r="H136" s="221" t="s">
        <v>913</v>
      </c>
      <c r="I136" s="221" t="s">
        <v>1194</v>
      </c>
      <c r="J136" s="222">
        <f t="shared" si="10"/>
        <v>1</v>
      </c>
      <c r="K136" s="222"/>
      <c r="L136" s="222"/>
      <c r="M136" s="222"/>
      <c r="N136" s="222"/>
      <c r="O136" s="222"/>
      <c r="P136" s="222">
        <v>1</v>
      </c>
      <c r="Q136" s="222"/>
      <c r="R136" s="222"/>
      <c r="S136" s="222"/>
      <c r="T136" s="222"/>
      <c r="U136" s="222"/>
      <c r="V136" s="222"/>
      <c r="W136" s="41"/>
      <c r="X136" s="41"/>
      <c r="Y136" s="41"/>
      <c r="Z136" s="41"/>
      <c r="AA136" s="41"/>
      <c r="AB136" s="41">
        <v>1</v>
      </c>
      <c r="AC136" s="41"/>
      <c r="AD136" s="41"/>
      <c r="AE136" s="41"/>
      <c r="AF136" s="41"/>
      <c r="AG136" s="41">
        <v>1</v>
      </c>
      <c r="AH136" s="41"/>
      <c r="AI136" s="41">
        <f t="shared" si="4"/>
        <v>2</v>
      </c>
      <c r="AJ136" s="20">
        <v>1</v>
      </c>
      <c r="AK136" s="41" t="s">
        <v>437</v>
      </c>
      <c r="AL136" s="265" t="s">
        <v>2017</v>
      </c>
      <c r="AM136" s="256"/>
    </row>
    <row r="137" spans="1:39" s="29" customFormat="1" ht="30" hidden="1" x14ac:dyDescent="0.25">
      <c r="A137" s="199"/>
      <c r="B137" s="225" t="str">
        <f>+'Preliminar PT. Control'!B129</f>
        <v>ADMINISTRACIÓN DE BIENES Y SERVICIOS</v>
      </c>
      <c r="C137" s="8" t="str">
        <f>+'Preliminar PT. Control'!D129</f>
        <v>R 53</v>
      </c>
      <c r="D137" s="225" t="str">
        <f>+'Preliminar PT. Control'!E129</f>
        <v>Incumplimiento en la aplicación de los mantenimientos preventivos a los bienes de la Entidad</v>
      </c>
      <c r="E137" s="225" t="str">
        <f>+'Preliminar PT. Control'!G129</f>
        <v>Posibilidad de afectación económica por sobrecostos en mantenimientos debido a la falta de control en la implementación de mantenimientos de acuerdo a sus fichas técnicas</v>
      </c>
      <c r="F137" s="188" t="s">
        <v>1656</v>
      </c>
      <c r="G137" s="221"/>
      <c r="H137" s="221" t="s">
        <v>808</v>
      </c>
      <c r="I137" s="221"/>
      <c r="J137" s="222">
        <f t="shared" si="10"/>
        <v>0</v>
      </c>
      <c r="K137" s="222"/>
      <c r="L137" s="222"/>
      <c r="M137" s="222"/>
      <c r="N137" s="222"/>
      <c r="O137" s="222"/>
      <c r="P137" s="222"/>
      <c r="Q137" s="222"/>
      <c r="R137" s="222"/>
      <c r="S137" s="222"/>
      <c r="T137" s="222"/>
      <c r="U137" s="222"/>
      <c r="V137" s="222"/>
      <c r="W137" s="172"/>
      <c r="X137" s="172"/>
      <c r="Y137" s="172"/>
      <c r="Z137" s="172"/>
      <c r="AA137" s="172"/>
      <c r="AB137" s="172"/>
      <c r="AC137" s="172"/>
      <c r="AD137" s="172"/>
      <c r="AE137" s="172"/>
      <c r="AF137" s="172"/>
      <c r="AG137" s="172"/>
      <c r="AH137" s="172"/>
      <c r="AI137" s="41"/>
      <c r="AJ137" s="20"/>
      <c r="AK137" s="172"/>
      <c r="AL137" s="256"/>
      <c r="AM137" s="181"/>
    </row>
    <row r="138" spans="1:39" s="29" customFormat="1" ht="45" hidden="1" x14ac:dyDescent="0.25">
      <c r="A138" s="199"/>
      <c r="B138" s="225" t="str">
        <f>+'Preliminar PT. Control'!B130</f>
        <v>ADMINISTRACIÓN DE BIENES Y SERVICIOS</v>
      </c>
      <c r="C138" s="8" t="str">
        <f>+'Preliminar PT. Control'!D130</f>
        <v>R 54</v>
      </c>
      <c r="D138" s="225" t="str">
        <f>+'Preliminar PT. Control'!E130</f>
        <v>Legalización de comisión o viáticos sin el cumplimiento de requisitos</v>
      </c>
      <c r="E138" s="225" t="str">
        <f>+'Preliminar PT. Control'!G130</f>
        <v xml:space="preserve">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v>
      </c>
      <c r="F138" s="188" t="s">
        <v>1657</v>
      </c>
      <c r="G138" s="221" t="s">
        <v>1882</v>
      </c>
      <c r="H138" s="221" t="s">
        <v>913</v>
      </c>
      <c r="I138" s="221" t="s">
        <v>1195</v>
      </c>
      <c r="J138" s="222">
        <f t="shared" si="10"/>
        <v>6</v>
      </c>
      <c r="K138" s="222"/>
      <c r="L138" s="222"/>
      <c r="M138" s="222"/>
      <c r="N138" s="222"/>
      <c r="O138" s="222"/>
      <c r="P138" s="222">
        <v>1</v>
      </c>
      <c r="Q138" s="222">
        <v>1</v>
      </c>
      <c r="R138" s="222">
        <v>1</v>
      </c>
      <c r="S138" s="222">
        <v>1</v>
      </c>
      <c r="T138" s="222">
        <v>1</v>
      </c>
      <c r="U138" s="222">
        <v>1</v>
      </c>
      <c r="V138" s="222"/>
      <c r="W138" s="41"/>
      <c r="X138" s="41"/>
      <c r="Y138" s="41"/>
      <c r="Z138" s="41"/>
      <c r="AA138" s="41"/>
      <c r="AB138" s="41">
        <v>1</v>
      </c>
      <c r="AC138" s="41"/>
      <c r="AD138" s="41"/>
      <c r="AE138" s="41">
        <v>1</v>
      </c>
      <c r="AF138" s="41"/>
      <c r="AG138" s="41">
        <v>1</v>
      </c>
      <c r="AH138" s="41"/>
      <c r="AI138" s="41">
        <f t="shared" ref="AI138:AI188" si="11">+SUM(W138:AH138)</f>
        <v>3</v>
      </c>
      <c r="AJ138" s="20">
        <f>+SUM(W138:AH138)/+SUM(K138:V138)</f>
        <v>0.5</v>
      </c>
      <c r="AK138" s="41" t="s">
        <v>436</v>
      </c>
      <c r="AL138" s="265" t="s">
        <v>2011</v>
      </c>
      <c r="AM138" s="256"/>
    </row>
    <row r="139" spans="1:39" s="29" customFormat="1" ht="45" hidden="1" x14ac:dyDescent="0.25">
      <c r="A139" s="199"/>
      <c r="B139" s="225" t="str">
        <f>+'Preliminar PT. Control'!B131</f>
        <v>ADMINISTRACIÓN DE BIENES Y SERVICIOS</v>
      </c>
      <c r="C139" s="8" t="str">
        <f>+'Preliminar PT. Control'!D131</f>
        <v>R 54</v>
      </c>
      <c r="D139" s="225" t="str">
        <f>+'Preliminar PT. Control'!E131</f>
        <v>Legalización de comisión o viáticos sin el cumplimiento de requisitos</v>
      </c>
      <c r="E139" s="225" t="str">
        <f>+'Preliminar PT. Control'!G131</f>
        <v xml:space="preserve">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v>
      </c>
      <c r="F139" s="188" t="s">
        <v>1658</v>
      </c>
      <c r="G139" s="221" t="s">
        <v>1196</v>
      </c>
      <c r="H139" s="221" t="s">
        <v>913</v>
      </c>
      <c r="I139" s="221" t="s">
        <v>770</v>
      </c>
      <c r="J139" s="222">
        <f t="shared" si="10"/>
        <v>1</v>
      </c>
      <c r="K139" s="222"/>
      <c r="L139" s="222"/>
      <c r="M139" s="222"/>
      <c r="N139" s="222"/>
      <c r="O139" s="222"/>
      <c r="P139" s="222"/>
      <c r="Q139" s="222"/>
      <c r="R139" s="222"/>
      <c r="S139" s="222"/>
      <c r="T139" s="222"/>
      <c r="U139" s="222">
        <v>1</v>
      </c>
      <c r="V139" s="222"/>
      <c r="W139" s="172"/>
      <c r="X139" s="172"/>
      <c r="Y139" s="172"/>
      <c r="Z139" s="172"/>
      <c r="AA139" s="172"/>
      <c r="AB139" s="172"/>
      <c r="AC139" s="172"/>
      <c r="AD139" s="172"/>
      <c r="AE139" s="172"/>
      <c r="AF139" s="172"/>
      <c r="AG139" s="172">
        <v>1</v>
      </c>
      <c r="AH139" s="172"/>
      <c r="AI139" s="41">
        <f t="shared" si="11"/>
        <v>1</v>
      </c>
      <c r="AJ139" s="20">
        <v>1</v>
      </c>
      <c r="AK139" s="41" t="s">
        <v>437</v>
      </c>
      <c r="AL139" s="265" t="s">
        <v>2018</v>
      </c>
      <c r="AM139" s="181"/>
    </row>
    <row r="140" spans="1:39" s="29" customFormat="1" ht="75" hidden="1" x14ac:dyDescent="0.25">
      <c r="A140" s="199"/>
      <c r="B140" s="225" t="str">
        <f>+'Preliminar PT. Control'!B132</f>
        <v>ADMINISTRACIÓN DE BIENES Y SERVICIOS</v>
      </c>
      <c r="C140" s="8" t="str">
        <f>+'Preliminar PT. Control'!D132</f>
        <v>R 54</v>
      </c>
      <c r="D140" s="225" t="str">
        <f>+'Preliminar PT. Control'!E132</f>
        <v>Legalización de comisión o viáticos sin el cumplimiento de requisitos</v>
      </c>
      <c r="E140" s="225" t="str">
        <f>+'Preliminar PT. Control'!G132</f>
        <v xml:space="preserve">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v>
      </c>
      <c r="F140" s="188" t="s">
        <v>1659</v>
      </c>
      <c r="G140" s="221" t="s">
        <v>1197</v>
      </c>
      <c r="H140" s="221" t="s">
        <v>913</v>
      </c>
      <c r="I140" s="221" t="s">
        <v>1198</v>
      </c>
      <c r="J140" s="222">
        <f t="shared" si="10"/>
        <v>4</v>
      </c>
      <c r="K140" s="222">
        <v>1</v>
      </c>
      <c r="L140" s="222"/>
      <c r="M140" s="222"/>
      <c r="N140" s="222">
        <v>1</v>
      </c>
      <c r="O140" s="222"/>
      <c r="P140" s="222"/>
      <c r="Q140" s="222">
        <v>1</v>
      </c>
      <c r="R140" s="222"/>
      <c r="S140" s="222"/>
      <c r="T140" s="222">
        <v>1</v>
      </c>
      <c r="U140" s="222"/>
      <c r="V140" s="222"/>
      <c r="W140" s="41"/>
      <c r="X140" s="41"/>
      <c r="Y140" s="41"/>
      <c r="Z140" s="41"/>
      <c r="AA140" s="41"/>
      <c r="AB140" s="41"/>
      <c r="AC140" s="41"/>
      <c r="AD140" s="41"/>
      <c r="AE140" s="41">
        <v>1</v>
      </c>
      <c r="AF140" s="41"/>
      <c r="AG140" s="41">
        <v>1</v>
      </c>
      <c r="AH140" s="41">
        <v>1</v>
      </c>
      <c r="AI140" s="41">
        <f t="shared" si="11"/>
        <v>3</v>
      </c>
      <c r="AJ140" s="20">
        <f>+SUM(W140:AH140)/+SUM(K140:V140)</f>
        <v>0.75</v>
      </c>
      <c r="AK140" s="41" t="s">
        <v>436</v>
      </c>
      <c r="AL140" s="265" t="s">
        <v>2028</v>
      </c>
      <c r="AM140" s="256"/>
    </row>
    <row r="141" spans="1:39" s="29" customFormat="1" ht="75" hidden="1" x14ac:dyDescent="0.25">
      <c r="A141" s="199"/>
      <c r="B141" s="225" t="str">
        <f>+'Preliminar PT. Control'!B133</f>
        <v>ADMINISTRACIÓN DE BIENES Y SERVICIOS</v>
      </c>
      <c r="C141" s="8" t="str">
        <f>+'Preliminar PT. Control'!D133</f>
        <v>R 55</v>
      </c>
      <c r="D141" s="225" t="str">
        <f>+'Preliminar PT. Control'!E133</f>
        <v>Pérdida o daño en la documentación de la Agencia</v>
      </c>
      <c r="E141" s="225" t="str">
        <f>+'Preliminar PT. Control'!G133</f>
        <v>Posibilidad de pérdida reputacional en la imagen institucional ante los grupos de interés debido a la falta de control para los lineamientos de manejo y de conservación en documentos</v>
      </c>
      <c r="F141" s="188" t="s">
        <v>1660</v>
      </c>
      <c r="G141" s="221" t="s">
        <v>2000</v>
      </c>
      <c r="H141" s="221" t="s">
        <v>1199</v>
      </c>
      <c r="I141" s="221" t="s">
        <v>2001</v>
      </c>
      <c r="J141" s="222">
        <f t="shared" si="10"/>
        <v>1</v>
      </c>
      <c r="K141" s="222"/>
      <c r="L141" s="222"/>
      <c r="M141" s="222"/>
      <c r="N141" s="222"/>
      <c r="O141" s="222"/>
      <c r="P141" s="222"/>
      <c r="Q141" s="222"/>
      <c r="R141" s="222"/>
      <c r="S141" s="222"/>
      <c r="T141" s="222"/>
      <c r="U141" s="222">
        <v>1</v>
      </c>
      <c r="V141" s="222"/>
      <c r="W141" s="172"/>
      <c r="X141" s="172"/>
      <c r="Y141" s="172"/>
      <c r="Z141" s="172"/>
      <c r="AA141" s="172"/>
      <c r="AB141" s="172"/>
      <c r="AC141" s="172"/>
      <c r="AD141" s="172"/>
      <c r="AE141" s="172"/>
      <c r="AF141" s="172"/>
      <c r="AG141" s="172">
        <v>1</v>
      </c>
      <c r="AH141" s="172"/>
      <c r="AI141" s="41">
        <f t="shared" si="11"/>
        <v>1</v>
      </c>
      <c r="AJ141" s="20">
        <v>1</v>
      </c>
      <c r="AK141" s="41" t="s">
        <v>437</v>
      </c>
      <c r="AL141" s="265" t="s">
        <v>2023</v>
      </c>
      <c r="AM141" s="181"/>
    </row>
    <row r="142" spans="1:39" s="29" customFormat="1" ht="30" hidden="1" x14ac:dyDescent="0.25">
      <c r="A142" s="199"/>
      <c r="B142" s="225" t="str">
        <f>+'Preliminar PT. Control'!B134</f>
        <v>ADMINISTRACIÓN DE BIENES Y SERVICIOS</v>
      </c>
      <c r="C142" s="8" t="str">
        <f>+'Preliminar PT. Control'!D134</f>
        <v>R 55</v>
      </c>
      <c r="D142" s="225" t="str">
        <f>+'Preliminar PT. Control'!E134</f>
        <v>Pérdida o daño en la documentación de la Agencia</v>
      </c>
      <c r="E142" s="225" t="str">
        <f>+'Preliminar PT. Control'!G134</f>
        <v>Posibilidad de pérdida reputacional en la imagen institucional ante los grupos de interés debido a la falta de control para los lineamientos de manejo y de conservación en documentos</v>
      </c>
      <c r="F142" s="188" t="s">
        <v>1661</v>
      </c>
      <c r="G142" s="221" t="s">
        <v>1998</v>
      </c>
      <c r="H142" s="221" t="s">
        <v>1199</v>
      </c>
      <c r="I142" s="221" t="s">
        <v>1999</v>
      </c>
      <c r="J142" s="222">
        <f t="shared" si="10"/>
        <v>1</v>
      </c>
      <c r="K142" s="222"/>
      <c r="L142" s="222"/>
      <c r="M142" s="222"/>
      <c r="N142" s="222"/>
      <c r="O142" s="222"/>
      <c r="P142" s="222"/>
      <c r="Q142" s="222"/>
      <c r="R142" s="222"/>
      <c r="S142" s="222"/>
      <c r="T142" s="222"/>
      <c r="U142" s="222">
        <v>1</v>
      </c>
      <c r="V142" s="222"/>
      <c r="W142" s="172"/>
      <c r="X142" s="172"/>
      <c r="Y142" s="172"/>
      <c r="Z142" s="172"/>
      <c r="AA142" s="172"/>
      <c r="AB142" s="172"/>
      <c r="AC142" s="172"/>
      <c r="AD142" s="172"/>
      <c r="AE142" s="172"/>
      <c r="AF142" s="172"/>
      <c r="AG142" s="172">
        <v>1</v>
      </c>
      <c r="AH142" s="172"/>
      <c r="AI142" s="41">
        <f t="shared" si="11"/>
        <v>1</v>
      </c>
      <c r="AJ142" s="20">
        <v>1</v>
      </c>
      <c r="AK142" s="41" t="s">
        <v>437</v>
      </c>
      <c r="AL142" s="265" t="s">
        <v>2024</v>
      </c>
      <c r="AM142" s="181"/>
    </row>
    <row r="143" spans="1:39" s="29" customFormat="1" ht="30" hidden="1" x14ac:dyDescent="0.25">
      <c r="A143" s="199"/>
      <c r="B143" s="225" t="str">
        <f>+'Preliminar PT. Control'!B135</f>
        <v>ADMINISTRACIÓN DE BIENES Y SERVICIOS</v>
      </c>
      <c r="C143" s="8" t="str">
        <f>+'Preliminar PT. Control'!D135</f>
        <v>R 55</v>
      </c>
      <c r="D143" s="225" t="str">
        <f>+'Preliminar PT. Control'!E135</f>
        <v>Pérdida o daño en la documentación de la Agencia</v>
      </c>
      <c r="E143" s="225" t="str">
        <f>+'Preliminar PT. Control'!G135</f>
        <v>Posibilidad de pérdida reputacional en la imagen institucional ante los grupos de interés debido a la falta de control para los lineamientos de manejo y de conservación en documentos</v>
      </c>
      <c r="F143" s="188" t="s">
        <v>1662</v>
      </c>
      <c r="G143" s="221" t="s">
        <v>1200</v>
      </c>
      <c r="H143" s="221" t="s">
        <v>1199</v>
      </c>
      <c r="I143" s="221" t="s">
        <v>1194</v>
      </c>
      <c r="J143" s="222">
        <f t="shared" si="10"/>
        <v>1</v>
      </c>
      <c r="K143" s="222"/>
      <c r="L143" s="222"/>
      <c r="M143" s="222"/>
      <c r="N143" s="222"/>
      <c r="O143" s="222"/>
      <c r="P143" s="222"/>
      <c r="Q143" s="222"/>
      <c r="R143" s="222"/>
      <c r="S143" s="222"/>
      <c r="T143" s="222"/>
      <c r="U143" s="222">
        <v>1</v>
      </c>
      <c r="V143" s="222"/>
      <c r="W143" s="172"/>
      <c r="X143" s="172"/>
      <c r="Y143" s="172"/>
      <c r="Z143" s="172"/>
      <c r="AA143" s="172"/>
      <c r="AB143" s="172"/>
      <c r="AC143" s="172"/>
      <c r="AD143" s="172"/>
      <c r="AE143" s="172"/>
      <c r="AF143" s="172"/>
      <c r="AG143" s="172">
        <v>1</v>
      </c>
      <c r="AH143" s="172"/>
      <c r="AI143" s="41">
        <f t="shared" si="11"/>
        <v>1</v>
      </c>
      <c r="AJ143" s="20">
        <v>1</v>
      </c>
      <c r="AK143" s="41" t="s">
        <v>437</v>
      </c>
      <c r="AL143" s="265" t="s">
        <v>2025</v>
      </c>
      <c r="AM143" s="181"/>
    </row>
    <row r="144" spans="1:39" s="29" customFormat="1" ht="45" hidden="1" x14ac:dyDescent="0.25">
      <c r="A144" s="199"/>
      <c r="B144" s="225" t="str">
        <f>+'Preliminar PT. Control'!B136</f>
        <v>ADMINISTRACIÓN DE BIENES Y SERVICIOS</v>
      </c>
      <c r="C144" s="8" t="str">
        <f>+'Preliminar PT. Control'!D136</f>
        <v>R 55</v>
      </c>
      <c r="D144" s="225" t="str">
        <f>+'Preliminar PT. Control'!E136</f>
        <v>Pérdida o daño en la documentación de la Agencia</v>
      </c>
      <c r="E144" s="225" t="str">
        <f>+'Preliminar PT. Control'!G136</f>
        <v>Posibilidad de pérdida reputacional en la imagen institucional ante los grupos de interés debido a la falta de control para los lineamientos de manejo y de conservación en documentos</v>
      </c>
      <c r="F144" s="188" t="s">
        <v>1663</v>
      </c>
      <c r="G144" s="221" t="s">
        <v>1201</v>
      </c>
      <c r="H144" s="221" t="s">
        <v>1199</v>
      </c>
      <c r="I144" s="221" t="s">
        <v>1202</v>
      </c>
      <c r="J144" s="222">
        <f t="shared" si="10"/>
        <v>1</v>
      </c>
      <c r="K144" s="222"/>
      <c r="L144" s="222"/>
      <c r="M144" s="222"/>
      <c r="N144" s="222"/>
      <c r="O144" s="222"/>
      <c r="P144" s="222"/>
      <c r="Q144" s="222"/>
      <c r="R144" s="222"/>
      <c r="S144" s="222"/>
      <c r="T144" s="222"/>
      <c r="U144" s="222">
        <v>1</v>
      </c>
      <c r="V144" s="222"/>
      <c r="W144" s="172"/>
      <c r="X144" s="172"/>
      <c r="Y144" s="172"/>
      <c r="Z144" s="172"/>
      <c r="AA144" s="172"/>
      <c r="AB144" s="172"/>
      <c r="AC144" s="172"/>
      <c r="AD144" s="172"/>
      <c r="AE144" s="172"/>
      <c r="AF144" s="172"/>
      <c r="AG144" s="172">
        <v>1</v>
      </c>
      <c r="AH144" s="172"/>
      <c r="AI144" s="41">
        <f t="shared" si="11"/>
        <v>1</v>
      </c>
      <c r="AJ144" s="20">
        <v>1</v>
      </c>
      <c r="AK144" s="41" t="s">
        <v>437</v>
      </c>
      <c r="AL144" s="265" t="s">
        <v>2026</v>
      </c>
      <c r="AM144" s="181"/>
    </row>
    <row r="145" spans="1:39" s="29" customFormat="1" ht="60" hidden="1" x14ac:dyDescent="0.25">
      <c r="A145" s="199"/>
      <c r="B145" s="225" t="str">
        <f>+'Preliminar PT. Control'!B137</f>
        <v>ADMINISTRACIÓN DE BIENES Y SERVICIOS</v>
      </c>
      <c r="C145" s="8" t="str">
        <f>+'Preliminar PT. Control'!D137</f>
        <v>R 56</v>
      </c>
      <c r="D145" s="225" t="str">
        <f>+'Preliminar PT. Control'!E137</f>
        <v xml:space="preserve">Asignación incorrecta de comunicaciones oficiales recibidas (documentos) en el momento de la radicación. </v>
      </c>
      <c r="E145" s="225" t="str">
        <f>+'Preliminar PT. Control'!G137</f>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v>
      </c>
      <c r="F145" s="188" t="s">
        <v>1664</v>
      </c>
      <c r="G145" s="221" t="s">
        <v>1203</v>
      </c>
      <c r="H145" s="221" t="s">
        <v>1199</v>
      </c>
      <c r="I145" s="221" t="s">
        <v>1204</v>
      </c>
      <c r="J145" s="222">
        <f t="shared" si="10"/>
        <v>3</v>
      </c>
      <c r="K145" s="222"/>
      <c r="L145" s="222"/>
      <c r="M145" s="222"/>
      <c r="N145" s="222">
        <v>1</v>
      </c>
      <c r="O145" s="222"/>
      <c r="P145" s="222"/>
      <c r="Q145" s="222"/>
      <c r="R145" s="222">
        <v>1</v>
      </c>
      <c r="S145" s="222"/>
      <c r="T145" s="222"/>
      <c r="U145" s="222">
        <v>1</v>
      </c>
      <c r="V145" s="222"/>
      <c r="W145" s="41"/>
      <c r="X145" s="41"/>
      <c r="Y145" s="41"/>
      <c r="Z145" s="41"/>
      <c r="AA145" s="41"/>
      <c r="AB145" s="41">
        <v>1</v>
      </c>
      <c r="AC145" s="41"/>
      <c r="AD145" s="41"/>
      <c r="AE145" s="41"/>
      <c r="AF145" s="41"/>
      <c r="AG145" s="41">
        <v>1</v>
      </c>
      <c r="AH145" s="41"/>
      <c r="AI145" s="41">
        <f t="shared" si="11"/>
        <v>2</v>
      </c>
      <c r="AJ145" s="20">
        <f>+SUM(W145:AH145)/+SUM(K145:V145)</f>
        <v>0.66666666666666663</v>
      </c>
      <c r="AK145" s="41" t="s">
        <v>436</v>
      </c>
      <c r="AL145" s="265" t="s">
        <v>2027</v>
      </c>
      <c r="AM145" s="256"/>
    </row>
    <row r="146" spans="1:39" s="29" customFormat="1" ht="60" hidden="1" x14ac:dyDescent="0.25">
      <c r="A146" s="199"/>
      <c r="B146" s="225" t="str">
        <f>+'Preliminar PT. Control'!B138</f>
        <v>ADMINISTRACIÓN DE BIENES Y SERVICIOS</v>
      </c>
      <c r="C146" s="8" t="str">
        <f>+'Preliminar PT. Control'!D138</f>
        <v>R 56</v>
      </c>
      <c r="D146" s="225" t="str">
        <f>+'Preliminar PT. Control'!E138</f>
        <v xml:space="preserve">Asignación incorrecta de comunicaciones oficiales recibidas (documentos) en el momento de la radicación. </v>
      </c>
      <c r="E146" s="225" t="str">
        <f>+'Preliminar PT. Control'!G138</f>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v>
      </c>
      <c r="F146" s="188" t="s">
        <v>1665</v>
      </c>
      <c r="G146" s="221" t="s">
        <v>1205</v>
      </c>
      <c r="H146" s="221" t="s">
        <v>1199</v>
      </c>
      <c r="I146" s="221" t="s">
        <v>1206</v>
      </c>
      <c r="J146" s="222">
        <f>SUM(K146:V146)</f>
        <v>2</v>
      </c>
      <c r="K146" s="222"/>
      <c r="L146" s="222"/>
      <c r="M146" s="222"/>
      <c r="N146" s="222"/>
      <c r="O146" s="222"/>
      <c r="P146" s="222">
        <v>1</v>
      </c>
      <c r="Q146" s="222"/>
      <c r="R146" s="222"/>
      <c r="S146" s="222"/>
      <c r="T146" s="222"/>
      <c r="U146" s="222">
        <v>1</v>
      </c>
      <c r="V146" s="222"/>
      <c r="W146" s="41"/>
      <c r="X146" s="41"/>
      <c r="Y146" s="41"/>
      <c r="Z146" s="41"/>
      <c r="AA146" s="41"/>
      <c r="AB146" s="41">
        <v>1</v>
      </c>
      <c r="AC146" s="41"/>
      <c r="AD146" s="41"/>
      <c r="AE146" s="41"/>
      <c r="AF146" s="41"/>
      <c r="AG146" s="41"/>
      <c r="AH146" s="41"/>
      <c r="AI146" s="41">
        <f t="shared" si="11"/>
        <v>1</v>
      </c>
      <c r="AJ146" s="20">
        <f>+SUM(W146:AH146)/+SUM(K146:V146)</f>
        <v>0.5</v>
      </c>
      <c r="AK146" s="41" t="s">
        <v>436</v>
      </c>
      <c r="AL146" s="256" t="s">
        <v>1940</v>
      </c>
      <c r="AM146" s="256"/>
    </row>
    <row r="147" spans="1:39" s="29" customFormat="1" ht="60" hidden="1" x14ac:dyDescent="0.25">
      <c r="A147" s="199"/>
      <c r="B147" s="225" t="str">
        <f>+'Preliminar PT. Control'!B139</f>
        <v>ADMINISTRACIÓN DE BIENES Y SERVICIOS</v>
      </c>
      <c r="C147" s="8" t="str">
        <f>+'Preliminar PT. Control'!D139</f>
        <v>R 56</v>
      </c>
      <c r="D147" s="225" t="str">
        <f>+'Preliminar PT. Control'!E139</f>
        <v xml:space="preserve">Asignación incorrecta de comunicaciones oficiales recibidas (documentos) en el momento de la radicación. </v>
      </c>
      <c r="E147" s="225" t="str">
        <f>+'Preliminar PT. Control'!G139</f>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v>
      </c>
      <c r="F147" s="188" t="s">
        <v>1666</v>
      </c>
      <c r="G147" s="221"/>
      <c r="H147" s="221"/>
      <c r="I147" s="221"/>
      <c r="J147" s="222">
        <f>SUM(K147:V147)</f>
        <v>0</v>
      </c>
      <c r="K147" s="222"/>
      <c r="L147" s="222"/>
      <c r="M147" s="222"/>
      <c r="N147" s="222"/>
      <c r="O147" s="222"/>
      <c r="P147" s="222"/>
      <c r="Q147" s="222"/>
      <c r="R147" s="222"/>
      <c r="S147" s="222"/>
      <c r="T147" s="222"/>
      <c r="U147" s="222"/>
      <c r="V147" s="222"/>
      <c r="W147" s="41"/>
      <c r="X147" s="41"/>
      <c r="Y147" s="41"/>
      <c r="Z147" s="41"/>
      <c r="AA147" s="41"/>
      <c r="AB147" s="41"/>
      <c r="AC147" s="41"/>
      <c r="AD147" s="41"/>
      <c r="AE147" s="41"/>
      <c r="AF147" s="41"/>
      <c r="AG147" s="41"/>
      <c r="AH147" s="41"/>
      <c r="AI147" s="41"/>
      <c r="AJ147" s="20"/>
      <c r="AK147" s="41"/>
      <c r="AL147" s="256"/>
      <c r="AM147" s="256"/>
    </row>
    <row r="148" spans="1:39" s="29" customFormat="1" ht="45" hidden="1" x14ac:dyDescent="0.25">
      <c r="A148" s="199"/>
      <c r="B148" s="225" t="str">
        <f>+'Preliminar PT. Control'!B140</f>
        <v>ADMINISTRACIÓN DE BIENES Y SERVICIOS</v>
      </c>
      <c r="C148" s="8" t="str">
        <f>+'Preliminar PT. Control'!D140</f>
        <v>R 57</v>
      </c>
      <c r="D148" s="225" t="str">
        <f>+'Preliminar PT. Control'!E140</f>
        <v>Demoras en la respuesta a solicitudes internas de documentos en atención de los requerimientos de expedientes por parte de las dependencias</v>
      </c>
      <c r="E148" s="225" t="str">
        <f>+'Preliminar PT. Control'!G140</f>
        <v>Posibilidad de pérdida reputacional derivando en acciones jurídicas en contra de la entidad debido a los vencimientos de términos debido a personal insuficiente para atender la alta demanda y la inexactitud o complejidad de la solicitud del expediente o información por parte de la dependencia</v>
      </c>
      <c r="F148" s="188" t="s">
        <v>1667</v>
      </c>
      <c r="G148" s="221" t="s">
        <v>1883</v>
      </c>
      <c r="H148" s="221" t="s">
        <v>1199</v>
      </c>
      <c r="I148" s="221" t="s">
        <v>1207</v>
      </c>
      <c r="J148" s="222">
        <f t="shared" si="10"/>
        <v>2</v>
      </c>
      <c r="K148" s="222"/>
      <c r="L148" s="222"/>
      <c r="M148" s="222"/>
      <c r="N148" s="222"/>
      <c r="O148" s="222"/>
      <c r="P148" s="222">
        <v>1</v>
      </c>
      <c r="Q148" s="222"/>
      <c r="R148" s="222"/>
      <c r="S148" s="222"/>
      <c r="T148" s="222"/>
      <c r="U148" s="222">
        <v>1</v>
      </c>
      <c r="V148" s="222"/>
      <c r="W148" s="172"/>
      <c r="X148" s="172"/>
      <c r="Y148" s="172"/>
      <c r="Z148" s="172"/>
      <c r="AA148" s="172"/>
      <c r="AB148" s="172">
        <v>1</v>
      </c>
      <c r="AC148" s="172"/>
      <c r="AD148" s="172"/>
      <c r="AE148" s="172"/>
      <c r="AF148" s="172"/>
      <c r="AG148" s="172"/>
      <c r="AH148" s="172"/>
      <c r="AI148" s="41">
        <f t="shared" si="11"/>
        <v>1</v>
      </c>
      <c r="AJ148" s="20">
        <f>+SUM(W148:AH148)/+SUM(K148:V148)</f>
        <v>0.5</v>
      </c>
      <c r="AK148" s="41" t="s">
        <v>436</v>
      </c>
      <c r="AL148" s="256" t="s">
        <v>1941</v>
      </c>
      <c r="AM148" s="256"/>
    </row>
    <row r="149" spans="1:39" s="29" customFormat="1" ht="45" hidden="1" x14ac:dyDescent="0.25">
      <c r="A149" s="199"/>
      <c r="B149" s="225" t="str">
        <f>+'Preliminar PT. Control'!B141</f>
        <v>ADMINISTRACIÓN DE BIENES Y SERVICIOS</v>
      </c>
      <c r="C149" s="8" t="str">
        <f>+'Preliminar PT. Control'!D141</f>
        <v>R 57</v>
      </c>
      <c r="D149" s="225" t="str">
        <f>+'Preliminar PT. Control'!E141</f>
        <v>Demoras en la respuesta a solicitudes internas de documentos en atención de los requerimientos de expedientes por parte de las dependencias</v>
      </c>
      <c r="E149" s="225" t="str">
        <f>+'Preliminar PT. Control'!G141</f>
        <v>Posibilidad de pérdida reputacional derivando en acciones jurídicas en contra de la entidad debido a los vencimientos de términos debido a personal insuficiente para atender la alta demanda y la inexactitud o complejidad de la solicitud del expediente o información por parte de la dependencia</v>
      </c>
      <c r="F149" s="188" t="s">
        <v>1668</v>
      </c>
      <c r="G149" s="221"/>
      <c r="H149" s="221" t="s">
        <v>808</v>
      </c>
      <c r="I149" s="221"/>
      <c r="J149" s="222">
        <f t="shared" si="10"/>
        <v>0</v>
      </c>
      <c r="K149" s="222"/>
      <c r="L149" s="222"/>
      <c r="M149" s="222"/>
      <c r="N149" s="222"/>
      <c r="O149" s="222"/>
      <c r="P149" s="222"/>
      <c r="Q149" s="222"/>
      <c r="R149" s="222"/>
      <c r="S149" s="222"/>
      <c r="T149" s="222"/>
      <c r="U149" s="222"/>
      <c r="V149" s="222"/>
      <c r="W149" s="41"/>
      <c r="X149" s="41"/>
      <c r="Y149" s="41"/>
      <c r="Z149" s="41"/>
      <c r="AA149" s="41"/>
      <c r="AB149" s="41"/>
      <c r="AC149" s="41"/>
      <c r="AD149" s="41"/>
      <c r="AE149" s="41"/>
      <c r="AF149" s="41"/>
      <c r="AG149" s="41"/>
      <c r="AH149" s="41"/>
      <c r="AI149" s="41"/>
      <c r="AJ149" s="20"/>
      <c r="AK149" s="172"/>
      <c r="AL149" s="256"/>
      <c r="AM149" s="181"/>
    </row>
    <row r="150" spans="1:39" s="29" customFormat="1" ht="45" hidden="1" x14ac:dyDescent="0.25">
      <c r="A150" s="199"/>
      <c r="B150" s="225" t="str">
        <f>+'Preliminar PT. Control'!B142</f>
        <v>ADMINISTRACIÓN DE BIENES Y SERVICIOS</v>
      </c>
      <c r="C150" s="8" t="str">
        <f>+'Preliminar PT. Control'!D142</f>
        <v>R 58</v>
      </c>
      <c r="D150" s="225" t="str">
        <f>+'Preliminar PT. Control'!E142</f>
        <v>Incumplimiento del Plan de Gestión Integral de Residuos Peligrosos (PGIRESPEL)</v>
      </c>
      <c r="E150" s="225" t="str">
        <f>+'Preliminar PT. Control'!G142</f>
        <v>Posibilidad de afectación económica por sanciones legales por entes de control debido al desconocimiento en la normatividad ambiental aplicable</v>
      </c>
      <c r="F150" s="188" t="s">
        <v>1669</v>
      </c>
      <c r="G150" s="221" t="s">
        <v>1208</v>
      </c>
      <c r="H150" s="221" t="s">
        <v>1076</v>
      </c>
      <c r="I150" s="221" t="s">
        <v>1884</v>
      </c>
      <c r="J150" s="222">
        <f t="shared" si="10"/>
        <v>2</v>
      </c>
      <c r="K150" s="222"/>
      <c r="L150" s="222">
        <v>1</v>
      </c>
      <c r="M150" s="222"/>
      <c r="N150" s="222"/>
      <c r="O150" s="222"/>
      <c r="P150" s="222"/>
      <c r="Q150" s="222"/>
      <c r="R150" s="222"/>
      <c r="S150" s="222">
        <v>1</v>
      </c>
      <c r="T150" s="222"/>
      <c r="U150" s="222"/>
      <c r="V150" s="222"/>
      <c r="W150" s="41"/>
      <c r="X150" s="41">
        <v>1</v>
      </c>
      <c r="Y150" s="41"/>
      <c r="Z150" s="41"/>
      <c r="AA150" s="41"/>
      <c r="AB150" s="41"/>
      <c r="AC150" s="41"/>
      <c r="AD150" s="41"/>
      <c r="AE150" s="41">
        <v>1</v>
      </c>
      <c r="AF150" s="41"/>
      <c r="AG150" s="41"/>
      <c r="AH150" s="41"/>
      <c r="AI150" s="41">
        <f t="shared" si="11"/>
        <v>2</v>
      </c>
      <c r="AJ150" s="20">
        <v>1</v>
      </c>
      <c r="AK150" s="41" t="s">
        <v>437</v>
      </c>
      <c r="AL150" s="256" t="s">
        <v>1993</v>
      </c>
      <c r="AM150" s="256"/>
    </row>
    <row r="151" spans="1:39" s="29" customFormat="1" ht="60" hidden="1" x14ac:dyDescent="0.25">
      <c r="A151" s="199"/>
      <c r="B151" s="225" t="str">
        <f>+'Preliminar PT. Control'!B143</f>
        <v>ADMINISTRACIÓN DE BIENES Y SERVICIOS</v>
      </c>
      <c r="C151" s="8" t="str">
        <f>+'Preliminar PT. Control'!D143</f>
        <v>R 58</v>
      </c>
      <c r="D151" s="225" t="str">
        <f>+'Preliminar PT. Control'!E143</f>
        <v>Incumplimiento del Plan de Gestión Integral de Residuos Peligrosos (PGIRESPEL)</v>
      </c>
      <c r="E151" s="225" t="str">
        <f>+'Preliminar PT. Control'!G143</f>
        <v>Posibilidad de afectación económica por sanciones legales por entes de control debido al desconocimiento en la normatividad ambiental aplicable</v>
      </c>
      <c r="F151" s="188" t="s">
        <v>1670</v>
      </c>
      <c r="G151" s="221" t="s">
        <v>1209</v>
      </c>
      <c r="H151" s="221" t="s">
        <v>1076</v>
      </c>
      <c r="I151" s="221" t="s">
        <v>1210</v>
      </c>
      <c r="J151" s="222">
        <f t="shared" si="10"/>
        <v>1</v>
      </c>
      <c r="K151" s="222"/>
      <c r="L151" s="222"/>
      <c r="M151" s="222"/>
      <c r="N151" s="222">
        <v>1</v>
      </c>
      <c r="O151" s="222"/>
      <c r="P151" s="222"/>
      <c r="Q151" s="222"/>
      <c r="R151" s="222"/>
      <c r="S151" s="222"/>
      <c r="T151" s="222"/>
      <c r="U151" s="222"/>
      <c r="V151" s="222"/>
      <c r="W151" s="172"/>
      <c r="X151" s="172"/>
      <c r="Y151" s="172"/>
      <c r="Z151" s="172">
        <v>1</v>
      </c>
      <c r="AA151" s="172"/>
      <c r="AB151" s="172"/>
      <c r="AC151" s="172"/>
      <c r="AD151" s="172"/>
      <c r="AE151" s="172"/>
      <c r="AF151" s="172"/>
      <c r="AG151" s="172"/>
      <c r="AH151" s="172"/>
      <c r="AI151" s="41">
        <f t="shared" si="11"/>
        <v>1</v>
      </c>
      <c r="AJ151" s="20">
        <v>1</v>
      </c>
      <c r="AK151" s="41" t="s">
        <v>437</v>
      </c>
      <c r="AL151" s="256" t="s">
        <v>1938</v>
      </c>
      <c r="AM151" s="256"/>
    </row>
    <row r="152" spans="1:39" s="29" customFormat="1" ht="30" hidden="1" x14ac:dyDescent="0.25">
      <c r="A152" s="199"/>
      <c r="B152" s="225" t="str">
        <f>+'Preliminar PT. Control'!B144</f>
        <v>ADMINISTRACIÓN DE BIENES Y SERVICIOS</v>
      </c>
      <c r="C152" s="8" t="str">
        <f>+'Preliminar PT. Control'!D144</f>
        <v>R 59</v>
      </c>
      <c r="D152" s="225" t="str">
        <f>+'Preliminar PT. Control'!E144</f>
        <v>Incumplimiento de requisitos y trámites legales ambientales en la adquisición de bienes y servicios</v>
      </c>
      <c r="E152" s="225" t="str">
        <f>+'Preliminar PT. Control'!G144</f>
        <v>Posibilidad de afectación económica por sanciones legales por entes de control debido al desconocimiento e incumplimiento de la normatividad ambiental aplicable</v>
      </c>
      <c r="F152" s="188" t="s">
        <v>1671</v>
      </c>
      <c r="G152" s="221" t="s">
        <v>1211</v>
      </c>
      <c r="H152" s="221" t="s">
        <v>1076</v>
      </c>
      <c r="I152" s="221" t="s">
        <v>1212</v>
      </c>
      <c r="J152" s="222">
        <f t="shared" si="10"/>
        <v>1</v>
      </c>
      <c r="K152" s="222"/>
      <c r="L152" s="222"/>
      <c r="M152" s="222"/>
      <c r="N152" s="222"/>
      <c r="O152" s="222"/>
      <c r="P152" s="222"/>
      <c r="Q152" s="222">
        <v>1</v>
      </c>
      <c r="R152" s="222"/>
      <c r="S152" s="222"/>
      <c r="T152" s="222"/>
      <c r="U152" s="222"/>
      <c r="V152" s="222"/>
      <c r="W152" s="172"/>
      <c r="X152" s="172"/>
      <c r="Y152" s="172"/>
      <c r="Z152" s="172"/>
      <c r="AA152" s="172"/>
      <c r="AB152" s="172"/>
      <c r="AC152" s="172"/>
      <c r="AD152" s="172"/>
      <c r="AE152" s="172"/>
      <c r="AF152" s="172"/>
      <c r="AG152" s="172">
        <v>1</v>
      </c>
      <c r="AH152" s="172"/>
      <c r="AI152" s="41">
        <f t="shared" si="11"/>
        <v>1</v>
      </c>
      <c r="AJ152" s="20">
        <v>1</v>
      </c>
      <c r="AK152" s="41" t="s">
        <v>437</v>
      </c>
      <c r="AL152" s="265" t="s">
        <v>2019</v>
      </c>
      <c r="AM152" s="181"/>
    </row>
    <row r="153" spans="1:39" s="29" customFormat="1" ht="45" hidden="1" x14ac:dyDescent="0.25">
      <c r="A153" s="199"/>
      <c r="B153" s="225" t="str">
        <f>+'Preliminar PT. Control'!B145</f>
        <v>ADMINISTRACIÓN DE BIENES Y SERVICIOS</v>
      </c>
      <c r="C153" s="8" t="str">
        <f>+'Preliminar PT. Control'!D145</f>
        <v>R 59</v>
      </c>
      <c r="D153" s="225" t="str">
        <f>+'Preliminar PT. Control'!E145</f>
        <v>Incumplimiento de requisitos y trámites legales ambientales en la adquisición de bienes y servicios</v>
      </c>
      <c r="E153" s="225" t="str">
        <f>+'Preliminar PT. Control'!G145</f>
        <v>Posibilidad de afectación económica por sanciones legales por entes de control debido al desconocimiento e incumplimiento de la normatividad ambiental aplicable</v>
      </c>
      <c r="F153" s="188" t="s">
        <v>1672</v>
      </c>
      <c r="G153" s="221" t="s">
        <v>1213</v>
      </c>
      <c r="H153" s="221" t="s">
        <v>1076</v>
      </c>
      <c r="I153" s="221" t="s">
        <v>1210</v>
      </c>
      <c r="J153" s="222">
        <f t="shared" si="10"/>
        <v>1</v>
      </c>
      <c r="K153" s="222"/>
      <c r="L153" s="222"/>
      <c r="M153" s="222"/>
      <c r="N153" s="222"/>
      <c r="O153" s="222"/>
      <c r="P153" s="222"/>
      <c r="Q153" s="222">
        <v>1</v>
      </c>
      <c r="R153" s="222"/>
      <c r="S153" s="222"/>
      <c r="T153" s="222"/>
      <c r="U153" s="222"/>
      <c r="V153" s="222"/>
      <c r="W153" s="41"/>
      <c r="X153" s="41"/>
      <c r="Y153" s="41"/>
      <c r="Z153" s="41"/>
      <c r="AA153" s="41"/>
      <c r="AB153" s="41"/>
      <c r="AC153" s="41"/>
      <c r="AD153" s="41">
        <v>1</v>
      </c>
      <c r="AE153" s="41"/>
      <c r="AF153" s="41"/>
      <c r="AG153" s="41"/>
      <c r="AH153" s="41"/>
      <c r="AI153" s="41">
        <f t="shared" si="11"/>
        <v>1</v>
      </c>
      <c r="AJ153" s="20">
        <v>1</v>
      </c>
      <c r="AK153" s="41" t="s">
        <v>437</v>
      </c>
      <c r="AL153" s="256" t="s">
        <v>1994</v>
      </c>
      <c r="AM153" s="181"/>
    </row>
    <row r="154" spans="1:39" s="29" customFormat="1" ht="30" hidden="1" x14ac:dyDescent="0.25">
      <c r="A154" s="199"/>
      <c r="B154" s="225" t="str">
        <f>+'Preliminar PT. Control'!B146</f>
        <v>ADMINISTRACIÓN DE BIENES Y SERVICIOS</v>
      </c>
      <c r="C154" s="8" t="str">
        <f>+'Preliminar PT. Control'!D146</f>
        <v>R 60</v>
      </c>
      <c r="D154" s="225" t="str">
        <f>+'Preliminar PT. Control'!E146</f>
        <v>Desactualización del Sistema de Gestión Ambiental con requisitos legales ambientales</v>
      </c>
      <c r="E154" s="225" t="str">
        <f>+'Preliminar PT. Control'!G146</f>
        <v>Posibilidad de afectación económica por sanciones legales por entes de control debido al desconocimiento de la normatividad ambiental y la insuficiencia de recursos físicos, financieros y de talento humanos</v>
      </c>
      <c r="F154" s="188" t="s">
        <v>1673</v>
      </c>
      <c r="G154" s="221" t="s">
        <v>1214</v>
      </c>
      <c r="H154" s="221" t="s">
        <v>1076</v>
      </c>
      <c r="I154" s="221" t="s">
        <v>1215</v>
      </c>
      <c r="J154" s="222">
        <f t="shared" si="10"/>
        <v>1</v>
      </c>
      <c r="K154" s="222"/>
      <c r="L154" s="222"/>
      <c r="M154" s="222"/>
      <c r="N154" s="222"/>
      <c r="O154" s="222"/>
      <c r="P154" s="222">
        <v>1</v>
      </c>
      <c r="Q154" s="222"/>
      <c r="R154" s="222"/>
      <c r="S154" s="222"/>
      <c r="T154" s="222"/>
      <c r="U154" s="222"/>
      <c r="V154" s="222"/>
      <c r="W154" s="41"/>
      <c r="X154" s="41"/>
      <c r="Y154" s="41"/>
      <c r="Z154" s="41"/>
      <c r="AA154" s="41"/>
      <c r="AB154" s="41"/>
      <c r="AC154" s="41"/>
      <c r="AD154" s="41"/>
      <c r="AE154" s="41"/>
      <c r="AF154" s="41"/>
      <c r="AG154" s="41"/>
      <c r="AH154" s="41"/>
      <c r="AI154" s="41">
        <f t="shared" si="11"/>
        <v>0</v>
      </c>
      <c r="AJ154" s="20">
        <f>+SUM(W154:AH154)/+SUM(K154:V154)</f>
        <v>0</v>
      </c>
      <c r="AK154" s="41" t="s">
        <v>436</v>
      </c>
      <c r="AL154" s="256"/>
      <c r="AM154" s="256"/>
    </row>
    <row r="155" spans="1:39" s="29" customFormat="1" ht="60" hidden="1" x14ac:dyDescent="0.25">
      <c r="A155" s="199"/>
      <c r="B155" s="225" t="str">
        <f>+'Preliminar PT. Control'!B147</f>
        <v>ADMINISTRACIÓN DE BIENES Y SERVICIOS</v>
      </c>
      <c r="C155" s="8" t="str">
        <f>+'Preliminar PT. Control'!D147</f>
        <v>R 60</v>
      </c>
      <c r="D155" s="225" t="str">
        <f>+'Preliminar PT. Control'!E147</f>
        <v>Desactualización del Sistema de Gestión Ambiental con requisitos legales ambientales</v>
      </c>
      <c r="E155" s="225" t="str">
        <f>+'Preliminar PT. Control'!G147</f>
        <v>Posibilidad de afectación económica por sanciones legales por entes de control debido al desconocimiento de la normatividad ambiental y la insuficiencia de recursos físicos, financieros y de talento humanos</v>
      </c>
      <c r="F155" s="188" t="s">
        <v>1674</v>
      </c>
      <c r="G155" s="221" t="s">
        <v>1216</v>
      </c>
      <c r="H155" s="221" t="s">
        <v>1076</v>
      </c>
      <c r="I155" s="221" t="s">
        <v>1210</v>
      </c>
      <c r="J155" s="222">
        <f t="shared" si="10"/>
        <v>1</v>
      </c>
      <c r="K155" s="222"/>
      <c r="L155" s="222"/>
      <c r="M155" s="222"/>
      <c r="N155" s="222"/>
      <c r="O155" s="222"/>
      <c r="P155" s="222">
        <v>1</v>
      </c>
      <c r="Q155" s="222"/>
      <c r="R155" s="222"/>
      <c r="S155" s="222"/>
      <c r="T155" s="222"/>
      <c r="U155" s="222"/>
      <c r="V155" s="222"/>
      <c r="W155" s="41"/>
      <c r="X155" s="41"/>
      <c r="Y155" s="41"/>
      <c r="Z155" s="41">
        <v>1</v>
      </c>
      <c r="AA155" s="41"/>
      <c r="AB155" s="41"/>
      <c r="AC155" s="41"/>
      <c r="AD155" s="41"/>
      <c r="AE155" s="41"/>
      <c r="AF155" s="41"/>
      <c r="AG155" s="41"/>
      <c r="AH155" s="41"/>
      <c r="AI155" s="41">
        <f t="shared" si="11"/>
        <v>1</v>
      </c>
      <c r="AJ155" s="20">
        <v>1</v>
      </c>
      <c r="AK155" s="41" t="s">
        <v>437</v>
      </c>
      <c r="AL155" s="256" t="s">
        <v>1939</v>
      </c>
      <c r="AM155" s="256"/>
    </row>
    <row r="156" spans="1:39" s="29" customFormat="1" ht="45" hidden="1" x14ac:dyDescent="0.25">
      <c r="A156" s="199"/>
      <c r="B156" s="225" t="str">
        <f>+'Preliminar PT. Control'!B148</f>
        <v>ADMINISTRACIÓN DE BIENES Y SERVICIOS</v>
      </c>
      <c r="C156" s="8" t="str">
        <f>+'Preliminar PT. Control'!D148</f>
        <v>R 61</v>
      </c>
      <c r="D156" s="225" t="str">
        <f>+'Preliminar PT. Control'!E148</f>
        <v>Disposición de residuos ordinarios sin cumplir las prácticas establecidas en la entidad</v>
      </c>
      <c r="E156" s="225" t="str">
        <f>+'Preliminar PT. Control'!G148</f>
        <v>Posibilidad de afectación económica por sanciones legales por entes de control debido a la disposición incorrecta para los residuos ordinarios de acuerdo con las prácticas establecidas en la entidad</v>
      </c>
      <c r="F156" s="188" t="s">
        <v>1675</v>
      </c>
      <c r="G156" s="221" t="s">
        <v>1217</v>
      </c>
      <c r="H156" s="221" t="s">
        <v>1076</v>
      </c>
      <c r="I156" s="221" t="s">
        <v>1210</v>
      </c>
      <c r="J156" s="222">
        <f t="shared" ref="J156:J175" si="12">SUM(K156:V156)</f>
        <v>1</v>
      </c>
      <c r="K156" s="222"/>
      <c r="L156" s="222"/>
      <c r="M156" s="222"/>
      <c r="N156" s="222"/>
      <c r="O156" s="222"/>
      <c r="P156" s="222">
        <v>1</v>
      </c>
      <c r="Q156" s="222"/>
      <c r="R156" s="222"/>
      <c r="S156" s="222"/>
      <c r="T156" s="222"/>
      <c r="U156" s="222"/>
      <c r="V156" s="222"/>
      <c r="W156" s="172"/>
      <c r="X156" s="172"/>
      <c r="Y156" s="172"/>
      <c r="Z156" s="172"/>
      <c r="AA156" s="172"/>
      <c r="AB156" s="172"/>
      <c r="AC156" s="172"/>
      <c r="AD156" s="172"/>
      <c r="AE156" s="172"/>
      <c r="AF156" s="172"/>
      <c r="AG156" s="172"/>
      <c r="AH156" s="172"/>
      <c r="AI156" s="41">
        <f t="shared" si="11"/>
        <v>0</v>
      </c>
      <c r="AJ156" s="20">
        <f>+SUM(W156:AH156)/+SUM(K156:V156)</f>
        <v>0</v>
      </c>
      <c r="AK156" s="41" t="s">
        <v>436</v>
      </c>
      <c r="AL156" s="256"/>
      <c r="AM156" s="256"/>
    </row>
    <row r="157" spans="1:39" s="29" customFormat="1" ht="30" hidden="1" x14ac:dyDescent="0.25">
      <c r="A157" s="199"/>
      <c r="B157" s="225" t="str">
        <f>+'Preliminar PT. Control'!B149</f>
        <v>ADMINISTRACIÓN DE BIENES Y SERVICIOS</v>
      </c>
      <c r="C157" s="8" t="str">
        <f>+'Preliminar PT. Control'!D149</f>
        <v>R 61</v>
      </c>
      <c r="D157" s="225" t="str">
        <f>+'Preliminar PT. Control'!E149</f>
        <v>Disposición de residuos ordinarios sin cumplir las prácticas establecidas en la entidad</v>
      </c>
      <c r="E157" s="225" t="str">
        <f>+'Preliminar PT. Control'!G149</f>
        <v>Posibilidad de afectación económica por sanciones legales por entes de control debido a la disposición incorrecta para los residuos ordinarios de acuerdo con las prácticas establecidas en la entidad</v>
      </c>
      <c r="F157" s="188" t="s">
        <v>1675</v>
      </c>
      <c r="G157" s="221"/>
      <c r="H157" s="221" t="s">
        <v>808</v>
      </c>
      <c r="I157" s="221"/>
      <c r="J157" s="222">
        <f t="shared" si="12"/>
        <v>0</v>
      </c>
      <c r="K157" s="222"/>
      <c r="L157" s="222"/>
      <c r="M157" s="222"/>
      <c r="N157" s="222"/>
      <c r="O157" s="222"/>
      <c r="P157" s="222"/>
      <c r="Q157" s="222"/>
      <c r="R157" s="222"/>
      <c r="S157" s="222"/>
      <c r="T157" s="222"/>
      <c r="U157" s="222"/>
      <c r="V157" s="222"/>
      <c r="W157" s="41"/>
      <c r="X157" s="41"/>
      <c r="Y157" s="41"/>
      <c r="Z157" s="41"/>
      <c r="AA157" s="41"/>
      <c r="AB157" s="41"/>
      <c r="AC157" s="41"/>
      <c r="AD157" s="41"/>
      <c r="AE157" s="41"/>
      <c r="AF157" s="41"/>
      <c r="AG157" s="41"/>
      <c r="AH157" s="41"/>
      <c r="AI157" s="41"/>
      <c r="AJ157" s="20"/>
      <c r="AK157" s="172"/>
      <c r="AL157" s="256"/>
      <c r="AM157" s="181"/>
    </row>
    <row r="158" spans="1:39" s="29" customFormat="1" ht="60" hidden="1" x14ac:dyDescent="0.25">
      <c r="A158" s="199"/>
      <c r="B158" s="225" t="str">
        <f>+'Preliminar PT. Control'!B150</f>
        <v>GESTIÓN FINANCIERA</v>
      </c>
      <c r="C158" s="8" t="str">
        <f>+'Preliminar PT. Control'!D150</f>
        <v>R 62</v>
      </c>
      <c r="D158" s="225" t="str">
        <f>+'Preliminar PT. Control'!E150</f>
        <v>Registro de gastos y pagos sin cumplimiento de requisitos legales</v>
      </c>
      <c r="E158" s="225" t="str">
        <f>+'Preliminar PT. Control'!G150</f>
        <v>Posibilidad de afectación económica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v>
      </c>
      <c r="F158" s="188" t="s">
        <v>1676</v>
      </c>
      <c r="G158" s="221" t="s">
        <v>1218</v>
      </c>
      <c r="H158" s="221" t="s">
        <v>1850</v>
      </c>
      <c r="I158" s="221" t="s">
        <v>1219</v>
      </c>
      <c r="J158" s="222">
        <f t="shared" si="12"/>
        <v>4</v>
      </c>
      <c r="K158" s="222">
        <v>1</v>
      </c>
      <c r="L158" s="222"/>
      <c r="M158" s="222"/>
      <c r="N158" s="222">
        <v>1</v>
      </c>
      <c r="O158" s="222"/>
      <c r="P158" s="222"/>
      <c r="Q158" s="222">
        <v>1</v>
      </c>
      <c r="R158" s="222"/>
      <c r="S158" s="222"/>
      <c r="T158" s="222">
        <v>1</v>
      </c>
      <c r="U158" s="222"/>
      <c r="V158" s="222"/>
      <c r="W158" s="41">
        <v>1</v>
      </c>
      <c r="X158" s="41"/>
      <c r="Y158" s="41"/>
      <c r="Z158" s="41">
        <v>1</v>
      </c>
      <c r="AA158" s="41"/>
      <c r="AB158" s="41"/>
      <c r="AC158" s="41">
        <v>1</v>
      </c>
      <c r="AD158" s="41"/>
      <c r="AE158" s="41"/>
      <c r="AF158" s="41">
        <v>1</v>
      </c>
      <c r="AG158" s="41"/>
      <c r="AH158" s="41"/>
      <c r="AI158" s="41">
        <f t="shared" si="11"/>
        <v>4</v>
      </c>
      <c r="AJ158" s="20">
        <v>1</v>
      </c>
      <c r="AK158" s="41" t="s">
        <v>437</v>
      </c>
      <c r="AL158" s="265" t="s">
        <v>2012</v>
      </c>
      <c r="AM158" s="256"/>
    </row>
    <row r="159" spans="1:39" s="29" customFormat="1" ht="60" hidden="1" x14ac:dyDescent="0.25">
      <c r="A159" s="199"/>
      <c r="B159" s="225" t="str">
        <f>+'Preliminar PT. Control'!B151</f>
        <v>GESTIÓN FINANCIERA</v>
      </c>
      <c r="C159" s="8" t="str">
        <f>+'Preliminar PT. Control'!D151</f>
        <v>R 62</v>
      </c>
      <c r="D159" s="225" t="str">
        <f>+'Preliminar PT. Control'!E151</f>
        <v>Registro de gastos y pagos sin cumplimiento de requisitos legales</v>
      </c>
      <c r="E159" s="225" t="str">
        <f>+'Preliminar PT. Control'!G151</f>
        <v>Posibilidad de afectación económica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v>
      </c>
      <c r="F159" s="188" t="s">
        <v>1677</v>
      </c>
      <c r="G159" s="221" t="s">
        <v>1220</v>
      </c>
      <c r="H159" s="221" t="s">
        <v>1850</v>
      </c>
      <c r="I159" s="221" t="s">
        <v>770</v>
      </c>
      <c r="J159" s="222">
        <f t="shared" si="12"/>
        <v>1</v>
      </c>
      <c r="K159" s="222"/>
      <c r="L159" s="222"/>
      <c r="M159" s="222"/>
      <c r="N159" s="222"/>
      <c r="O159" s="222"/>
      <c r="P159" s="222">
        <v>1</v>
      </c>
      <c r="Q159" s="222"/>
      <c r="R159" s="222"/>
      <c r="S159" s="222"/>
      <c r="T159" s="222"/>
      <c r="U159" s="222"/>
      <c r="V159" s="222"/>
      <c r="W159" s="41"/>
      <c r="X159" s="41"/>
      <c r="Y159" s="41"/>
      <c r="Z159" s="41"/>
      <c r="AA159" s="41"/>
      <c r="AB159" s="41"/>
      <c r="AC159" s="41"/>
      <c r="AD159" s="41"/>
      <c r="AE159" s="41"/>
      <c r="AF159" s="41"/>
      <c r="AG159" s="41"/>
      <c r="AH159" s="41"/>
      <c r="AI159" s="41">
        <f t="shared" si="11"/>
        <v>0</v>
      </c>
      <c r="AJ159" s="20">
        <f>+SUM(W159:AH159)/+SUM(K159:V159)</f>
        <v>0</v>
      </c>
      <c r="AK159" s="41" t="s">
        <v>436</v>
      </c>
      <c r="AL159" s="256"/>
      <c r="AM159" s="256"/>
    </row>
    <row r="160" spans="1:39" s="29" customFormat="1" ht="45" hidden="1" x14ac:dyDescent="0.25">
      <c r="A160" s="199"/>
      <c r="B160" s="225" t="str">
        <f>+'Preliminar PT. Control'!B152</f>
        <v>GESTIÓN FINANCIERA</v>
      </c>
      <c r="C160" s="8" t="str">
        <f>+'Preliminar PT. Control'!D152</f>
        <v>R 63</v>
      </c>
      <c r="D160" s="225" t="str">
        <f>+'Preliminar PT. Control'!E152</f>
        <v>Programación del PAC que no corresponde a las necesidades reales</v>
      </c>
      <c r="E160" s="225" t="str">
        <f>+'Preliminar PT. Control'!G152</f>
        <v>Posibilidad de afectación económica por sanción del Ministerio de Hacienda debido al  el envío inoportuno y/o inexacto de las solicitudes de pago a la Subdirección Administrativa y Financiera por parte de los supervisores de los contratos</v>
      </c>
      <c r="F160" s="188" t="s">
        <v>1678</v>
      </c>
      <c r="G160" s="221" t="s">
        <v>1885</v>
      </c>
      <c r="H160" s="221" t="s">
        <v>1850</v>
      </c>
      <c r="I160" s="221" t="s">
        <v>770</v>
      </c>
      <c r="J160" s="222">
        <f t="shared" si="12"/>
        <v>1</v>
      </c>
      <c r="K160" s="222"/>
      <c r="L160" s="222"/>
      <c r="M160" s="222"/>
      <c r="N160" s="222"/>
      <c r="O160" s="222"/>
      <c r="P160" s="222"/>
      <c r="Q160" s="222"/>
      <c r="R160" s="222"/>
      <c r="S160" s="222"/>
      <c r="T160" s="222"/>
      <c r="U160" s="222">
        <v>1</v>
      </c>
      <c r="V160" s="222"/>
      <c r="W160" s="172"/>
      <c r="X160" s="172"/>
      <c r="Y160" s="172">
        <v>1</v>
      </c>
      <c r="Z160" s="172"/>
      <c r="AA160" s="172"/>
      <c r="AB160" s="172"/>
      <c r="AC160" s="172"/>
      <c r="AD160" s="172"/>
      <c r="AE160" s="172"/>
      <c r="AF160" s="172"/>
      <c r="AG160" s="172">
        <v>1</v>
      </c>
      <c r="AH160" s="172"/>
      <c r="AI160" s="41">
        <f t="shared" si="11"/>
        <v>2</v>
      </c>
      <c r="AJ160" s="20">
        <v>1</v>
      </c>
      <c r="AK160" s="41" t="s">
        <v>437</v>
      </c>
      <c r="AL160" s="265" t="s">
        <v>2020</v>
      </c>
      <c r="AM160" s="256"/>
    </row>
    <row r="161" spans="1:39" s="29" customFormat="1" ht="45" hidden="1" x14ac:dyDescent="0.25">
      <c r="A161" s="199"/>
      <c r="B161" s="225" t="str">
        <f>+'Preliminar PT. Control'!B153</f>
        <v>GESTIÓN FINANCIERA</v>
      </c>
      <c r="C161" s="8" t="str">
        <f>+'Preliminar PT. Control'!D153</f>
        <v>R 63</v>
      </c>
      <c r="D161" s="225" t="str">
        <f>+'Preliminar PT. Control'!E153</f>
        <v>Programación del PAC que no corresponde a las necesidades reales</v>
      </c>
      <c r="E161" s="225" t="str">
        <f>+'Preliminar PT. Control'!G153</f>
        <v>Posibilidad de afectación económica por sanción del Ministerio de Hacienda debido al  el envío inoportuno y/o inexacto de las solicitudes de pago a la Subdirección Administrativa y Financiera por parte de los supervisores de los contratos</v>
      </c>
      <c r="F161" s="188" t="s">
        <v>1679</v>
      </c>
      <c r="G161" s="221"/>
      <c r="H161" s="221" t="s">
        <v>808</v>
      </c>
      <c r="I161" s="221"/>
      <c r="J161" s="222">
        <f t="shared" si="12"/>
        <v>0</v>
      </c>
      <c r="K161" s="222"/>
      <c r="L161" s="222"/>
      <c r="M161" s="222"/>
      <c r="N161" s="222"/>
      <c r="O161" s="222"/>
      <c r="P161" s="222"/>
      <c r="Q161" s="222"/>
      <c r="R161" s="222"/>
      <c r="S161" s="222"/>
      <c r="T161" s="222"/>
      <c r="U161" s="222"/>
      <c r="V161" s="222"/>
      <c r="W161" s="41"/>
      <c r="X161" s="41"/>
      <c r="Y161" s="41"/>
      <c r="Z161" s="41"/>
      <c r="AA161" s="41"/>
      <c r="AB161" s="41"/>
      <c r="AC161" s="41"/>
      <c r="AD161" s="41"/>
      <c r="AE161" s="41"/>
      <c r="AF161" s="41"/>
      <c r="AG161" s="41"/>
      <c r="AH161" s="41"/>
      <c r="AI161" s="41"/>
      <c r="AJ161" s="20"/>
      <c r="AK161" s="172"/>
      <c r="AL161" s="256"/>
      <c r="AM161" s="181"/>
    </row>
    <row r="162" spans="1:39" s="29" customFormat="1" ht="30" hidden="1" customHeight="1" x14ac:dyDescent="0.25">
      <c r="A162" s="199"/>
      <c r="B162" s="225" t="str">
        <f>+'Preliminar PT. Control'!B154</f>
        <v>GESTIÓN FINANCIERA</v>
      </c>
      <c r="C162" s="8" t="str">
        <f>+'Preliminar PT. Control'!D154</f>
        <v>R 64</v>
      </c>
      <c r="D162" s="225" t="str">
        <f>+'Preliminar PT. Control'!E154</f>
        <v>Generacion y presentacion de declaraciones tributarias fuera de los plazos establecidos por las Entidades Administradoras de impuestos.</v>
      </c>
      <c r="E162" s="225" t="str">
        <f>+'Preliminar PT. Control'!G154</f>
        <v>Posibilidad de afectación economica por sanción de las unidades Administradoras de impuestos Nacionales, Municipales y Distritales debido a la presentación extemporanea de las declaraciones tributarias.</v>
      </c>
      <c r="F162" s="188" t="s">
        <v>1680</v>
      </c>
      <c r="G162" s="221" t="s">
        <v>1945</v>
      </c>
      <c r="H162" s="221" t="s">
        <v>1080</v>
      </c>
      <c r="I162" s="221" t="s">
        <v>1966</v>
      </c>
      <c r="J162" s="222">
        <f t="shared" si="12"/>
        <v>2</v>
      </c>
      <c r="K162" s="222"/>
      <c r="L162" s="222"/>
      <c r="M162" s="222"/>
      <c r="N162" s="222"/>
      <c r="O162" s="222"/>
      <c r="P162" s="222"/>
      <c r="Q162" s="222">
        <v>1</v>
      </c>
      <c r="R162" s="222"/>
      <c r="S162" s="222"/>
      <c r="T162" s="222"/>
      <c r="U162" s="222"/>
      <c r="V162" s="222">
        <v>1</v>
      </c>
      <c r="W162" s="172"/>
      <c r="X162" s="172"/>
      <c r="Y162" s="172"/>
      <c r="Z162" s="172"/>
      <c r="AA162" s="172"/>
      <c r="AB162" s="172"/>
      <c r="AC162" s="172">
        <v>1</v>
      </c>
      <c r="AD162" s="172"/>
      <c r="AE162" s="172"/>
      <c r="AF162" s="172">
        <v>1</v>
      </c>
      <c r="AG162" s="172"/>
      <c r="AH162" s="172"/>
      <c r="AI162" s="41">
        <f t="shared" si="11"/>
        <v>2</v>
      </c>
      <c r="AJ162" s="20">
        <v>1</v>
      </c>
      <c r="AK162" s="41" t="s">
        <v>437</v>
      </c>
      <c r="AL162" s="265" t="s">
        <v>2021</v>
      </c>
      <c r="AM162" s="256"/>
    </row>
    <row r="163" spans="1:39" s="29" customFormat="1" ht="45" hidden="1" x14ac:dyDescent="0.25">
      <c r="A163" s="199"/>
      <c r="B163" s="225" t="str">
        <f>+'Preliminar PT. Control'!B155</f>
        <v>GESTIÓN FINANCIERA</v>
      </c>
      <c r="C163" s="8" t="str">
        <f>+'Preliminar PT. Control'!D155</f>
        <v>R 64</v>
      </c>
      <c r="D163" s="225" t="str">
        <f>+'Preliminar PT. Control'!E155</f>
        <v>Generacion y presentacion de declaraciones tributarias fuera de los plazos establecidos por las Entidades Administradoras de impuestos.</v>
      </c>
      <c r="E163" s="225" t="str">
        <f>+'Preliminar PT. Control'!G155</f>
        <v>Posibilidad de afectación economica por sanción de las unidades Administradoras de impuestos Nacionales, Municipales y Distritales debido a la presentación extemporanea de las declaraciones tributarias.</v>
      </c>
      <c r="F163" s="188" t="s">
        <v>1681</v>
      </c>
      <c r="G163" s="221" t="s">
        <v>1946</v>
      </c>
      <c r="H163" s="221" t="s">
        <v>1080</v>
      </c>
      <c r="I163" s="221" t="s">
        <v>1221</v>
      </c>
      <c r="J163" s="222">
        <f t="shared" si="12"/>
        <v>1</v>
      </c>
      <c r="K163" s="222"/>
      <c r="L163" s="222"/>
      <c r="M163" s="222"/>
      <c r="N163" s="222"/>
      <c r="O163" s="222"/>
      <c r="P163" s="222"/>
      <c r="Q163" s="222">
        <v>1</v>
      </c>
      <c r="R163" s="222"/>
      <c r="S163" s="222"/>
      <c r="T163" s="222"/>
      <c r="U163" s="222"/>
      <c r="V163" s="222"/>
      <c r="W163" s="172"/>
      <c r="X163" s="172"/>
      <c r="Y163" s="172"/>
      <c r="Z163" s="172"/>
      <c r="AA163" s="172"/>
      <c r="AB163" s="172"/>
      <c r="AC163" s="172">
        <v>1</v>
      </c>
      <c r="AD163" s="172"/>
      <c r="AE163" s="172"/>
      <c r="AF163" s="172"/>
      <c r="AG163" s="172"/>
      <c r="AH163" s="172"/>
      <c r="AI163" s="41">
        <f t="shared" si="11"/>
        <v>1</v>
      </c>
      <c r="AJ163" s="20">
        <v>1</v>
      </c>
      <c r="AK163" s="41" t="s">
        <v>437</v>
      </c>
      <c r="AL163" s="256" t="s">
        <v>1995</v>
      </c>
      <c r="AM163" s="181"/>
    </row>
    <row r="164" spans="1:39" s="29" customFormat="1" ht="60" hidden="1" x14ac:dyDescent="0.25">
      <c r="A164" s="199"/>
      <c r="B164" s="225" t="str">
        <f>+'Preliminar PT. Control'!B156</f>
        <v>GESTIÓN FINANCIERA</v>
      </c>
      <c r="C164" s="8" t="str">
        <f>+'Preliminar PT. Control'!D156</f>
        <v>R 65</v>
      </c>
      <c r="D164" s="225" t="str">
        <f>+'Preliminar PT. Control'!E156</f>
        <v>Generar Estados Financieros que no sean razonables</v>
      </c>
      <c r="E164" s="225" t="str">
        <f>+'Preliminar PT. Control'!G156</f>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v>
      </c>
      <c r="F164" s="188" t="s">
        <v>1682</v>
      </c>
      <c r="G164" s="221" t="s">
        <v>1222</v>
      </c>
      <c r="H164" s="221" t="s">
        <v>1223</v>
      </c>
      <c r="I164" s="221" t="s">
        <v>1224</v>
      </c>
      <c r="J164" s="222">
        <f t="shared" si="12"/>
        <v>1</v>
      </c>
      <c r="K164" s="222"/>
      <c r="L164" s="222"/>
      <c r="M164" s="222"/>
      <c r="N164" s="222"/>
      <c r="O164" s="222"/>
      <c r="P164" s="222"/>
      <c r="Q164" s="222"/>
      <c r="R164" s="222"/>
      <c r="S164" s="222"/>
      <c r="T164" s="222"/>
      <c r="U164" s="222">
        <v>1</v>
      </c>
      <c r="V164" s="222"/>
      <c r="W164" s="172"/>
      <c r="X164" s="172"/>
      <c r="Y164" s="172"/>
      <c r="Z164" s="172"/>
      <c r="AA164" s="172"/>
      <c r="AB164" s="172"/>
      <c r="AC164" s="172"/>
      <c r="AD164" s="172"/>
      <c r="AE164" s="172"/>
      <c r="AF164" s="172"/>
      <c r="AG164" s="172">
        <v>1</v>
      </c>
      <c r="AH164" s="172"/>
      <c r="AI164" s="41">
        <f t="shared" si="11"/>
        <v>1</v>
      </c>
      <c r="AJ164" s="20">
        <v>1</v>
      </c>
      <c r="AK164" s="41" t="s">
        <v>437</v>
      </c>
      <c r="AL164" s="265" t="s">
        <v>2013</v>
      </c>
      <c r="AM164" s="181"/>
    </row>
    <row r="165" spans="1:39" s="29" customFormat="1" ht="45" hidden="1" x14ac:dyDescent="0.25">
      <c r="A165" s="199"/>
      <c r="B165" s="225" t="str">
        <f>+'Preliminar PT. Control'!B157</f>
        <v>GESTIÓN FINANCIERA</v>
      </c>
      <c r="C165" s="8" t="str">
        <f>+'Preliminar PT. Control'!D157</f>
        <v>R 65</v>
      </c>
      <c r="D165" s="225" t="str">
        <f>+'Preliminar PT. Control'!E157</f>
        <v>Generar Estados Financieros que no sean razonables</v>
      </c>
      <c r="E165" s="225" t="str">
        <f>+'Preliminar PT. Control'!G157</f>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v>
      </c>
      <c r="F165" s="188" t="s">
        <v>1683</v>
      </c>
      <c r="G165" s="221" t="s">
        <v>1225</v>
      </c>
      <c r="H165" s="221" t="s">
        <v>1223</v>
      </c>
      <c r="I165" s="221" t="s">
        <v>1226</v>
      </c>
      <c r="J165" s="222">
        <f t="shared" si="12"/>
        <v>1</v>
      </c>
      <c r="K165" s="222"/>
      <c r="L165" s="222"/>
      <c r="M165" s="222"/>
      <c r="N165" s="222"/>
      <c r="O165" s="222"/>
      <c r="P165" s="222"/>
      <c r="Q165" s="222"/>
      <c r="R165" s="222"/>
      <c r="S165" s="222"/>
      <c r="T165" s="222">
        <v>1</v>
      </c>
      <c r="U165" s="222"/>
      <c r="V165" s="222"/>
      <c r="W165" s="172"/>
      <c r="X165" s="172"/>
      <c r="Y165" s="172"/>
      <c r="Z165" s="172"/>
      <c r="AA165" s="172"/>
      <c r="AB165" s="172"/>
      <c r="AC165" s="172"/>
      <c r="AD165" s="172"/>
      <c r="AE165" s="172"/>
      <c r="AF165" s="172"/>
      <c r="AG165" s="172"/>
      <c r="AH165" s="172"/>
      <c r="AI165" s="41">
        <f t="shared" si="11"/>
        <v>0</v>
      </c>
      <c r="AJ165" s="20">
        <f>+SUM(W165:AH165)/+SUM(K165:V165)</f>
        <v>0</v>
      </c>
      <c r="AK165" s="41" t="s">
        <v>436</v>
      </c>
      <c r="AL165" s="265"/>
      <c r="AM165" s="181"/>
    </row>
    <row r="166" spans="1:39" s="29" customFormat="1" ht="30" hidden="1" customHeight="1" x14ac:dyDescent="0.25">
      <c r="A166" s="199"/>
      <c r="B166" s="225" t="str">
        <f>+'Preliminar PT. Control'!B159</f>
        <v>GESTIÓN FINANCIERA</v>
      </c>
      <c r="C166" s="8" t="str">
        <f>+'Preliminar PT. Control'!D159</f>
        <v>R 65</v>
      </c>
      <c r="D166" s="225" t="str">
        <f>+'Preliminar PT. Control'!E159</f>
        <v>Generar Estados Financieros que no sean razonables</v>
      </c>
      <c r="E166" s="225" t="str">
        <f>+'Preliminar PT. Control'!G159</f>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v>
      </c>
      <c r="F166" s="188" t="s">
        <v>1684</v>
      </c>
      <c r="G166" s="221" t="s">
        <v>1948</v>
      </c>
      <c r="H166" s="221" t="s">
        <v>1223</v>
      </c>
      <c r="I166" s="221" t="s">
        <v>1949</v>
      </c>
      <c r="J166" s="222">
        <f t="shared" si="12"/>
        <v>10</v>
      </c>
      <c r="K166" s="222"/>
      <c r="L166" s="222">
        <v>1</v>
      </c>
      <c r="M166" s="222">
        <v>1</v>
      </c>
      <c r="N166" s="222">
        <v>1</v>
      </c>
      <c r="O166" s="222">
        <v>1</v>
      </c>
      <c r="P166" s="222">
        <v>1</v>
      </c>
      <c r="Q166" s="222">
        <v>1</v>
      </c>
      <c r="R166" s="222">
        <v>1</v>
      </c>
      <c r="S166" s="222">
        <v>1</v>
      </c>
      <c r="T166" s="222">
        <v>1</v>
      </c>
      <c r="U166" s="222">
        <v>1</v>
      </c>
      <c r="V166" s="222"/>
      <c r="W166" s="41"/>
      <c r="X166" s="41"/>
      <c r="Y166" s="41"/>
      <c r="Z166" s="41"/>
      <c r="AA166" s="41"/>
      <c r="AB166" s="41"/>
      <c r="AC166" s="41"/>
      <c r="AD166" s="41"/>
      <c r="AE166" s="41"/>
      <c r="AF166" s="41"/>
      <c r="AG166" s="41"/>
      <c r="AH166" s="41"/>
      <c r="AI166" s="41">
        <f t="shared" si="11"/>
        <v>0</v>
      </c>
      <c r="AJ166" s="20">
        <f>+SUM(W166:AH166)/+SUM(K166:V166)</f>
        <v>0</v>
      </c>
      <c r="AK166" s="41" t="s">
        <v>436</v>
      </c>
      <c r="AL166" s="256"/>
      <c r="AM166" s="181"/>
    </row>
    <row r="167" spans="1:39" s="29" customFormat="1" ht="45" hidden="1" x14ac:dyDescent="0.25">
      <c r="A167" s="199"/>
      <c r="B167" s="225" t="str">
        <f>+'Preliminar PT. Control'!B160</f>
        <v>GESTIÓN FINANCIERA</v>
      </c>
      <c r="C167" s="8" t="str">
        <f>+'Preliminar PT. Control'!D160</f>
        <v>R 66</v>
      </c>
      <c r="D167" s="225" t="str">
        <f>+'Preliminar PT. Control'!E160</f>
        <v>Imprecisión en el registro de la información financiera a nombre de terceros que presenten obligaciones a favor de la entidad.</v>
      </c>
      <c r="E167" s="225" t="str">
        <f>+'Preliminar PT. Control'!G160</f>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v>
      </c>
      <c r="F167" s="188" t="s">
        <v>1685</v>
      </c>
      <c r="G167" s="221" t="s">
        <v>1952</v>
      </c>
      <c r="H167" s="221" t="s">
        <v>1227</v>
      </c>
      <c r="I167" s="221" t="s">
        <v>1953</v>
      </c>
      <c r="J167" s="222">
        <f t="shared" si="12"/>
        <v>11</v>
      </c>
      <c r="K167" s="222">
        <v>1</v>
      </c>
      <c r="L167" s="222">
        <v>1</v>
      </c>
      <c r="M167" s="222">
        <v>1</v>
      </c>
      <c r="N167" s="222">
        <v>1</v>
      </c>
      <c r="O167" s="222">
        <v>1</v>
      </c>
      <c r="P167" s="222">
        <v>1</v>
      </c>
      <c r="Q167" s="222">
        <v>1</v>
      </c>
      <c r="R167" s="222">
        <v>1</v>
      </c>
      <c r="S167" s="222">
        <v>1</v>
      </c>
      <c r="T167" s="222">
        <v>1</v>
      </c>
      <c r="U167" s="222">
        <v>1</v>
      </c>
      <c r="V167" s="222"/>
      <c r="W167" s="41">
        <v>1</v>
      </c>
      <c r="X167" s="41">
        <v>1</v>
      </c>
      <c r="Y167" s="41">
        <v>1</v>
      </c>
      <c r="Z167" s="41">
        <v>1</v>
      </c>
      <c r="AA167" s="41">
        <v>1</v>
      </c>
      <c r="AB167" s="41">
        <v>1</v>
      </c>
      <c r="AC167" s="41">
        <v>1</v>
      </c>
      <c r="AD167" s="41"/>
      <c r="AE167" s="41"/>
      <c r="AF167" s="41"/>
      <c r="AG167" s="41"/>
      <c r="AH167" s="41"/>
      <c r="AI167" s="41">
        <f t="shared" si="11"/>
        <v>7</v>
      </c>
      <c r="AJ167" s="20">
        <f>+SUM(W167:AH167)/+SUM(K167:V167)</f>
        <v>0.63636363636363635</v>
      </c>
      <c r="AK167" s="41" t="s">
        <v>436</v>
      </c>
      <c r="AL167" s="256" t="s">
        <v>1996</v>
      </c>
      <c r="AM167" s="256"/>
    </row>
    <row r="168" spans="1:39" s="29" customFormat="1" ht="225" hidden="1" x14ac:dyDescent="0.25">
      <c r="A168" s="199"/>
      <c r="B168" s="225" t="str">
        <f>+'Preliminar PT. Control'!B161</f>
        <v>GESTIÓN FINANCIERA</v>
      </c>
      <c r="C168" s="8" t="str">
        <f>+'Preliminar PT. Control'!D161</f>
        <v>R 66</v>
      </c>
      <c r="D168" s="225" t="str">
        <f>+'Preliminar PT. Control'!E161</f>
        <v>Imprecisión en el registro de la información financiera a nombre de terceros que presenten obligaciones a favor de la entidad.</v>
      </c>
      <c r="E168" s="225" t="str">
        <f>+'Preliminar PT. Control'!G161</f>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v>
      </c>
      <c r="F168" s="188" t="s">
        <v>1686</v>
      </c>
      <c r="G168" s="221" t="s">
        <v>1954</v>
      </c>
      <c r="H168" s="221" t="s">
        <v>1227</v>
      </c>
      <c r="I168" s="221" t="s">
        <v>1886</v>
      </c>
      <c r="J168" s="222">
        <f t="shared" si="12"/>
        <v>11</v>
      </c>
      <c r="K168" s="222">
        <v>1</v>
      </c>
      <c r="L168" s="222">
        <v>1</v>
      </c>
      <c r="M168" s="222">
        <v>1</v>
      </c>
      <c r="N168" s="222">
        <v>1</v>
      </c>
      <c r="O168" s="222">
        <v>1</v>
      </c>
      <c r="P168" s="222">
        <v>1</v>
      </c>
      <c r="Q168" s="222">
        <v>1</v>
      </c>
      <c r="R168" s="222">
        <v>1</v>
      </c>
      <c r="S168" s="222">
        <v>1</v>
      </c>
      <c r="T168" s="222">
        <v>1</v>
      </c>
      <c r="U168" s="222">
        <v>1</v>
      </c>
      <c r="V168" s="222"/>
      <c r="W168" s="41"/>
      <c r="X168" s="41">
        <v>1</v>
      </c>
      <c r="Y168" s="41">
        <v>1</v>
      </c>
      <c r="Z168" s="41">
        <v>1</v>
      </c>
      <c r="AA168" s="41">
        <v>1</v>
      </c>
      <c r="AB168" s="41">
        <v>1</v>
      </c>
      <c r="AC168" s="41"/>
      <c r="AD168" s="41"/>
      <c r="AE168" s="41"/>
      <c r="AF168" s="41"/>
      <c r="AG168" s="41"/>
      <c r="AH168" s="41"/>
      <c r="AI168" s="41">
        <f t="shared" si="11"/>
        <v>5</v>
      </c>
      <c r="AJ168" s="20">
        <f>+SUM(W168:AH168)/+SUM(K168:V168)</f>
        <v>0.45454545454545453</v>
      </c>
      <c r="AK168" s="41" t="s">
        <v>436</v>
      </c>
      <c r="AL168" s="256" t="s">
        <v>1942</v>
      </c>
      <c r="AM168" s="256"/>
    </row>
    <row r="169" spans="1:39" s="29" customFormat="1" ht="45" hidden="1" x14ac:dyDescent="0.25">
      <c r="A169" s="199"/>
      <c r="B169" s="225" t="str">
        <f>+'Preliminar PT. Control'!B162</f>
        <v>GESTIÓN FINANCIERA</v>
      </c>
      <c r="C169" s="8" t="str">
        <f>+'Preliminar PT. Control'!D162</f>
        <v>R 67</v>
      </c>
      <c r="D169" s="225" t="str">
        <f>+'Preliminar PT. Control'!E162</f>
        <v>Fallas en la ejecución de la reserva presupuestal constituida</v>
      </c>
      <c r="E169" s="225" t="str">
        <f>+'Preliminar PT. Control'!G162</f>
        <v>Posibilidad de afectación económica por reducción en la asignación del presupuesto de la vigencia debido un mal seguimiento y control de la reserva constituida por parte de los supervisores de los contratos</v>
      </c>
      <c r="F169" s="188" t="s">
        <v>1687</v>
      </c>
      <c r="G169" s="221" t="s">
        <v>1887</v>
      </c>
      <c r="H169" s="221" t="s">
        <v>1228</v>
      </c>
      <c r="I169" s="221" t="s">
        <v>1155</v>
      </c>
      <c r="J169" s="222">
        <f t="shared" si="12"/>
        <v>4</v>
      </c>
      <c r="K169" s="222"/>
      <c r="L169" s="222"/>
      <c r="M169" s="222"/>
      <c r="N169" s="222">
        <v>1</v>
      </c>
      <c r="O169" s="222"/>
      <c r="P169" s="222"/>
      <c r="Q169" s="222">
        <v>1</v>
      </c>
      <c r="R169" s="222"/>
      <c r="S169" s="222"/>
      <c r="T169" s="222">
        <v>1</v>
      </c>
      <c r="U169" s="222"/>
      <c r="V169" s="222">
        <v>1</v>
      </c>
      <c r="W169" s="172"/>
      <c r="X169" s="172"/>
      <c r="Y169" s="172"/>
      <c r="Z169" s="172"/>
      <c r="AA169" s="172"/>
      <c r="AB169" s="172"/>
      <c r="AC169" s="172"/>
      <c r="AD169" s="172"/>
      <c r="AE169" s="172"/>
      <c r="AF169" s="172"/>
      <c r="AG169" s="172">
        <v>1</v>
      </c>
      <c r="AH169" s="172"/>
      <c r="AI169" s="41">
        <f t="shared" si="11"/>
        <v>1</v>
      </c>
      <c r="AJ169" s="20">
        <f>+SUM(W169:AH169)/+SUM(K169:V169)</f>
        <v>0.25</v>
      </c>
      <c r="AK169" s="41" t="s">
        <v>436</v>
      </c>
      <c r="AL169" s="265" t="s">
        <v>2022</v>
      </c>
      <c r="AM169" s="256"/>
    </row>
    <row r="170" spans="1:39" s="29" customFormat="1" ht="30" hidden="1" x14ac:dyDescent="0.25">
      <c r="A170" s="199"/>
      <c r="B170" s="225" t="str">
        <f>+'Preliminar PT. Control'!B163</f>
        <v>GESTIÓN FINANCIERA</v>
      </c>
      <c r="C170" s="8" t="str">
        <f>+'Preliminar PT. Control'!D163</f>
        <v>R 67</v>
      </c>
      <c r="D170" s="225" t="str">
        <f>+'Preliminar PT. Control'!E163</f>
        <v>Fallas en la ejecución de la reserva presupuestal constituida</v>
      </c>
      <c r="E170" s="225" t="str">
        <f>+'Preliminar PT. Control'!G163</f>
        <v>Posibilidad de afectación económica por reducción en la asignación del presupuesto de la vigencia debido un mal seguimiento y control de la reserva constituida por parte de los supervisores de los contratos</v>
      </c>
      <c r="F170" s="188" t="s">
        <v>1688</v>
      </c>
      <c r="G170" s="221"/>
      <c r="H170" s="221" t="s">
        <v>808</v>
      </c>
      <c r="I170" s="221"/>
      <c r="J170" s="222">
        <f t="shared" si="12"/>
        <v>0</v>
      </c>
      <c r="K170" s="222"/>
      <c r="L170" s="222"/>
      <c r="M170" s="222"/>
      <c r="N170" s="222"/>
      <c r="O170" s="222"/>
      <c r="P170" s="222"/>
      <c r="Q170" s="222"/>
      <c r="R170" s="222"/>
      <c r="S170" s="222"/>
      <c r="T170" s="222"/>
      <c r="U170" s="222"/>
      <c r="V170" s="222"/>
      <c r="W170" s="172"/>
      <c r="X170" s="172"/>
      <c r="Y170" s="172"/>
      <c r="Z170" s="172"/>
      <c r="AA170" s="172"/>
      <c r="AB170" s="172"/>
      <c r="AC170" s="172"/>
      <c r="AD170" s="172"/>
      <c r="AE170" s="172"/>
      <c r="AF170" s="172"/>
      <c r="AG170" s="172"/>
      <c r="AH170" s="172"/>
      <c r="AI170" s="41"/>
      <c r="AJ170" s="20"/>
      <c r="AK170" s="172"/>
      <c r="AL170" s="256"/>
      <c r="AM170" s="181"/>
    </row>
    <row r="171" spans="1:39" s="29" customFormat="1" ht="30" hidden="1" x14ac:dyDescent="0.25">
      <c r="A171" s="199"/>
      <c r="B171" s="225" t="str">
        <f>+'Preliminar PT. Control'!B164</f>
        <v>GESTIÓN FINANCIERA</v>
      </c>
      <c r="C171" s="8" t="str">
        <f>+'Preliminar PT. Control'!D164</f>
        <v>R 67</v>
      </c>
      <c r="D171" s="225" t="str">
        <f>+'Preliminar PT. Control'!E164</f>
        <v>Fallas en la ejecución de la reserva presupuestal constituida</v>
      </c>
      <c r="E171" s="225" t="str">
        <f>+'Preliminar PT. Control'!G164</f>
        <v>Posibilidad de afectación económica por reducción en la asignación del presupuesto de la vigencia debido un mal seguimiento y control de la reserva constituida por parte de los supervisores de los contratos</v>
      </c>
      <c r="F171" s="188" t="s">
        <v>1689</v>
      </c>
      <c r="G171" s="221"/>
      <c r="H171" s="221" t="s">
        <v>808</v>
      </c>
      <c r="I171" s="221"/>
      <c r="J171" s="222">
        <f t="shared" si="12"/>
        <v>0</v>
      </c>
      <c r="K171" s="222"/>
      <c r="L171" s="222"/>
      <c r="M171" s="222"/>
      <c r="N171" s="222"/>
      <c r="O171" s="222"/>
      <c r="P171" s="222"/>
      <c r="Q171" s="222"/>
      <c r="R171" s="222"/>
      <c r="S171" s="222"/>
      <c r="T171" s="222"/>
      <c r="U171" s="222"/>
      <c r="V171" s="222"/>
      <c r="W171" s="41"/>
      <c r="X171" s="41"/>
      <c r="Y171" s="41"/>
      <c r="Z171" s="41"/>
      <c r="AA171" s="41"/>
      <c r="AB171" s="41"/>
      <c r="AC171" s="41"/>
      <c r="AD171" s="41"/>
      <c r="AE171" s="41"/>
      <c r="AF171" s="41"/>
      <c r="AG171" s="41"/>
      <c r="AH171" s="41"/>
      <c r="AI171" s="41"/>
      <c r="AJ171" s="20"/>
      <c r="AK171" s="172"/>
      <c r="AL171" s="256"/>
      <c r="AM171" s="181"/>
    </row>
    <row r="172" spans="1:39" s="29" customFormat="1" ht="45" hidden="1" x14ac:dyDescent="0.25">
      <c r="A172" s="199"/>
      <c r="B172" s="225" t="str">
        <f>+'Preliminar PT. Control'!B165</f>
        <v>GESTIÓN FINANCIERA</v>
      </c>
      <c r="C172" s="8" t="str">
        <f>+'Preliminar PT. Control'!D165</f>
        <v>R 68</v>
      </c>
      <c r="D172" s="225" t="str">
        <f>+'Preliminar PT. Control'!E165</f>
        <v>Falla en la formulación del anteproyecto de presupuesto en el rubro de Funcionamiento</v>
      </c>
      <c r="E172" s="225" t="str">
        <f>+'Preliminar PT. Control'!G165</f>
        <v>Posibilidad de afectación económica por la limitación en la ejecución para los  objetivos planteados en el rubro de funcionamiento del presupuesto debido a que no se cumple con una actividad de planeación de las actividades a desarrollar en una vigencia</v>
      </c>
      <c r="F172" s="188" t="s">
        <v>1690</v>
      </c>
      <c r="G172" s="221" t="s">
        <v>1229</v>
      </c>
      <c r="H172" s="221" t="s">
        <v>1228</v>
      </c>
      <c r="I172" s="221" t="s">
        <v>1230</v>
      </c>
      <c r="J172" s="222">
        <f t="shared" si="12"/>
        <v>1</v>
      </c>
      <c r="K172" s="222"/>
      <c r="L172" s="222"/>
      <c r="M172" s="222">
        <v>1</v>
      </c>
      <c r="N172" s="222"/>
      <c r="O172" s="222"/>
      <c r="P172" s="222"/>
      <c r="Q172" s="222"/>
      <c r="R172" s="222"/>
      <c r="S172" s="222"/>
      <c r="T172" s="222"/>
      <c r="U172" s="222"/>
      <c r="V172" s="222"/>
      <c r="W172" s="172"/>
      <c r="X172" s="172"/>
      <c r="Y172" s="172"/>
      <c r="Z172" s="172"/>
      <c r="AA172" s="172"/>
      <c r="AB172" s="172"/>
      <c r="AC172" s="172"/>
      <c r="AD172" s="172"/>
      <c r="AE172" s="172"/>
      <c r="AF172" s="172"/>
      <c r="AG172" s="172"/>
      <c r="AH172" s="172"/>
      <c r="AI172" s="41">
        <f t="shared" si="11"/>
        <v>0</v>
      </c>
      <c r="AJ172" s="20">
        <f>+SUM(W172:AH172)/+SUM(K172:V172)</f>
        <v>0</v>
      </c>
      <c r="AK172" s="41" t="s">
        <v>436</v>
      </c>
      <c r="AL172" s="256"/>
      <c r="AM172" s="256"/>
    </row>
    <row r="173" spans="1:39" s="29" customFormat="1" ht="45" hidden="1" x14ac:dyDescent="0.25">
      <c r="A173" s="199"/>
      <c r="B173" s="225" t="str">
        <f>+'Preliminar PT. Control'!B166</f>
        <v>GESTIÓN FINANCIERA</v>
      </c>
      <c r="C173" s="8" t="str">
        <f>+'Preliminar PT. Control'!D166</f>
        <v>R 68</v>
      </c>
      <c r="D173" s="225" t="str">
        <f>+'Preliminar PT. Control'!E166</f>
        <v>Falla en la formulación del anteproyecto de presupuesto en el rubro de Funcionamiento</v>
      </c>
      <c r="E173" s="225" t="str">
        <f>+'Preliminar PT. Control'!G166</f>
        <v>Posibilidad de afectación económica por la limitación en la ejecución para los  objetivos planteados en el rubro de funcionamiento del presupuesto debido a que no se cumple con una actividad de planeación de las actividades a desarrollar en una vigencia</v>
      </c>
      <c r="F173" s="188" t="s">
        <v>1691</v>
      </c>
      <c r="G173" s="221"/>
      <c r="H173" s="221" t="s">
        <v>808</v>
      </c>
      <c r="I173" s="221"/>
      <c r="J173" s="222">
        <f t="shared" si="12"/>
        <v>0</v>
      </c>
      <c r="K173" s="222"/>
      <c r="L173" s="222"/>
      <c r="M173" s="222"/>
      <c r="N173" s="222"/>
      <c r="O173" s="222"/>
      <c r="P173" s="222"/>
      <c r="Q173" s="222"/>
      <c r="R173" s="222"/>
      <c r="S173" s="222"/>
      <c r="T173" s="222"/>
      <c r="U173" s="222"/>
      <c r="V173" s="222"/>
      <c r="W173" s="41"/>
      <c r="X173" s="41"/>
      <c r="Y173" s="41"/>
      <c r="Z173" s="41"/>
      <c r="AA173" s="41"/>
      <c r="AB173" s="41"/>
      <c r="AC173" s="41"/>
      <c r="AD173" s="41"/>
      <c r="AE173" s="41"/>
      <c r="AF173" s="41"/>
      <c r="AG173" s="41"/>
      <c r="AH173" s="41"/>
      <c r="AI173" s="41"/>
      <c r="AJ173" s="20"/>
      <c r="AK173" s="172"/>
      <c r="AL173" s="256"/>
      <c r="AM173" s="181"/>
    </row>
    <row r="174" spans="1:39" s="29" customFormat="1" ht="30" hidden="1" x14ac:dyDescent="0.25">
      <c r="A174" s="199"/>
      <c r="B174" s="225" t="str">
        <f>+'Preliminar PT. Control'!B167</f>
        <v>GESTIÓN FINANCIERA</v>
      </c>
      <c r="C174" s="8" t="str">
        <f>+'Preliminar PT. Control'!D167</f>
        <v>R 69</v>
      </c>
      <c r="D174" s="225" t="str">
        <f>+'Preliminar PT. Control'!E167</f>
        <v>Falla en el registro de un Compromiso Presupuestal</v>
      </c>
      <c r="E174" s="225" t="str">
        <f>+'Preliminar PT. Control'!G167</f>
        <v>Posibilidad de afectación económica en sanciones disciplinarias y hallazgos en los entes de control por una mala interpretación de las solicitudes</v>
      </c>
      <c r="F174" s="188" t="s">
        <v>1692</v>
      </c>
      <c r="G174" s="221" t="s">
        <v>1231</v>
      </c>
      <c r="H174" s="221" t="s">
        <v>1228</v>
      </c>
      <c r="I174" s="221" t="s">
        <v>1232</v>
      </c>
      <c r="J174" s="222">
        <f t="shared" si="12"/>
        <v>2</v>
      </c>
      <c r="K174" s="222">
        <v>1</v>
      </c>
      <c r="L174" s="222"/>
      <c r="M174" s="222"/>
      <c r="N174" s="222"/>
      <c r="O174" s="222"/>
      <c r="P174" s="222"/>
      <c r="Q174" s="222"/>
      <c r="R174" s="222"/>
      <c r="S174" s="222"/>
      <c r="T174" s="222"/>
      <c r="U174" s="222">
        <v>1</v>
      </c>
      <c r="V174" s="222"/>
      <c r="W174" s="172"/>
      <c r="X174" s="172"/>
      <c r="Y174" s="172"/>
      <c r="Z174" s="172"/>
      <c r="AA174" s="172"/>
      <c r="AB174" s="172"/>
      <c r="AC174" s="172"/>
      <c r="AD174" s="172"/>
      <c r="AE174" s="172"/>
      <c r="AF174" s="172"/>
      <c r="AG174" s="172"/>
      <c r="AH174" s="172">
        <v>1</v>
      </c>
      <c r="AI174" s="41">
        <f t="shared" si="11"/>
        <v>1</v>
      </c>
      <c r="AJ174" s="20">
        <f>+SUM(W174:AH174)/+SUM(K174:V174)</f>
        <v>0.5</v>
      </c>
      <c r="AK174" s="41" t="s">
        <v>436</v>
      </c>
      <c r="AL174" s="265" t="s">
        <v>2029</v>
      </c>
      <c r="AM174" s="256"/>
    </row>
    <row r="175" spans="1:39" s="29" customFormat="1" ht="30" hidden="1" x14ac:dyDescent="0.25">
      <c r="A175" s="199"/>
      <c r="B175" s="225" t="str">
        <f>+'Preliminar PT. Control'!B168</f>
        <v>GESTIÓN FINANCIERA</v>
      </c>
      <c r="C175" s="8" t="str">
        <f>+'Preliminar PT. Control'!D168</f>
        <v>R 69</v>
      </c>
      <c r="D175" s="225" t="str">
        <f>+'Preliminar PT. Control'!E168</f>
        <v>Falla en el registro de un Compromiso Presupuestal</v>
      </c>
      <c r="E175" s="225" t="str">
        <f>+'Preliminar PT. Control'!G168</f>
        <v>Posibilidad de afectación económica en sanciones disciplinarias y hallazgos en los entes de control por una mala interpretación de las solicitudes</v>
      </c>
      <c r="F175" s="188" t="s">
        <v>1693</v>
      </c>
      <c r="G175" s="221"/>
      <c r="H175" s="221" t="s">
        <v>808</v>
      </c>
      <c r="I175" s="221"/>
      <c r="J175" s="222">
        <f t="shared" si="12"/>
        <v>0</v>
      </c>
      <c r="K175" s="222"/>
      <c r="L175" s="222"/>
      <c r="M175" s="222"/>
      <c r="N175" s="222"/>
      <c r="O175" s="222"/>
      <c r="P175" s="222"/>
      <c r="Q175" s="222"/>
      <c r="R175" s="222"/>
      <c r="S175" s="222"/>
      <c r="T175" s="222"/>
      <c r="U175" s="222"/>
      <c r="V175" s="222"/>
      <c r="W175" s="41"/>
      <c r="X175" s="41"/>
      <c r="Y175" s="41"/>
      <c r="Z175" s="41"/>
      <c r="AA175" s="41"/>
      <c r="AB175" s="41"/>
      <c r="AC175" s="41"/>
      <c r="AD175" s="41"/>
      <c r="AE175" s="41"/>
      <c r="AF175" s="41"/>
      <c r="AG175" s="41"/>
      <c r="AH175" s="41"/>
      <c r="AI175" s="41"/>
      <c r="AJ175" s="20"/>
      <c r="AK175" s="172"/>
      <c r="AL175" s="256"/>
      <c r="AM175" s="181"/>
    </row>
    <row r="176" spans="1:39" s="29" customFormat="1" ht="45" hidden="1" x14ac:dyDescent="0.25">
      <c r="A176" s="199"/>
      <c r="B176" s="225" t="str">
        <f>+'Preliminar PT. Control'!B169</f>
        <v>SEGUIMIENTO, EVALUACIÓN Y MEJORA</v>
      </c>
      <c r="C176" s="8" t="str">
        <f>+'Preliminar PT. Control'!D169</f>
        <v>R 70</v>
      </c>
      <c r="D176" s="225" t="str">
        <f>+'Preliminar PT. Control'!E169</f>
        <v xml:space="preserve">Incumplimiento y no conformidad de reportes e informes de avance de planes de acción y proyectos de inversión </v>
      </c>
      <c r="E176" s="225" t="str">
        <f>+'Preliminar PT. Control'!G169</f>
        <v>Posibilidad de pérdida reputacional en la imagen institucional debido a la omisión de la tarea referente al reporte de ejecución presupuestal y físico de proyectos de inversión, del procedimiento SEYM-P-006 SEGUIMIENTO A LA EJECUCIÓN PRESUPUESTAL Y DE METAS</v>
      </c>
      <c r="F176" s="188" t="s">
        <v>1694</v>
      </c>
      <c r="G176" s="221" t="s">
        <v>1233</v>
      </c>
      <c r="H176" s="221" t="s">
        <v>778</v>
      </c>
      <c r="I176" s="221" t="s">
        <v>1234</v>
      </c>
      <c r="J176" s="222">
        <f t="shared" ref="J176:J181" si="13">SUM(K176:V176)</f>
        <v>12</v>
      </c>
      <c r="K176" s="222">
        <v>1</v>
      </c>
      <c r="L176" s="222">
        <v>1</v>
      </c>
      <c r="M176" s="222">
        <v>1</v>
      </c>
      <c r="N176" s="222">
        <v>1</v>
      </c>
      <c r="O176" s="222">
        <v>1</v>
      </c>
      <c r="P176" s="222">
        <v>1</v>
      </c>
      <c r="Q176" s="222">
        <v>1</v>
      </c>
      <c r="R176" s="222">
        <v>1</v>
      </c>
      <c r="S176" s="222">
        <v>1</v>
      </c>
      <c r="T176" s="222">
        <v>1</v>
      </c>
      <c r="U176" s="222">
        <v>1</v>
      </c>
      <c r="V176" s="222">
        <v>1</v>
      </c>
      <c r="W176" s="172">
        <v>1</v>
      </c>
      <c r="X176" s="172">
        <v>1</v>
      </c>
      <c r="Y176" s="172">
        <v>1</v>
      </c>
      <c r="Z176" s="172">
        <v>1</v>
      </c>
      <c r="AA176" s="172">
        <v>1</v>
      </c>
      <c r="AB176" s="172">
        <v>1</v>
      </c>
      <c r="AC176" s="172">
        <v>1</v>
      </c>
      <c r="AD176" s="172">
        <v>1</v>
      </c>
      <c r="AE176" s="172">
        <v>1</v>
      </c>
      <c r="AF176" s="172"/>
      <c r="AG176" s="172"/>
      <c r="AH176" s="172">
        <v>2</v>
      </c>
      <c r="AI176" s="41">
        <f t="shared" si="11"/>
        <v>11</v>
      </c>
      <c r="AJ176" s="20">
        <f>+SUM(W176:AH176)/+SUM(K176:V176)</f>
        <v>0.91666666666666663</v>
      </c>
      <c r="AK176" s="41" t="s">
        <v>436</v>
      </c>
      <c r="AL176" s="265" t="s">
        <v>2075</v>
      </c>
      <c r="AM176" s="256"/>
    </row>
    <row r="177" spans="1:39" s="29" customFormat="1" ht="45" hidden="1" x14ac:dyDescent="0.25">
      <c r="A177" s="199"/>
      <c r="B177" s="225" t="str">
        <f>+'Preliminar PT. Control'!B170</f>
        <v>SEGUIMIENTO, EVALUACIÓN Y MEJORA</v>
      </c>
      <c r="C177" s="8" t="str">
        <f>+'Preliminar PT. Control'!D170</f>
        <v>R 70</v>
      </c>
      <c r="D177" s="225" t="str">
        <f>+'Preliminar PT. Control'!E170</f>
        <v xml:space="preserve">Incumplimiento y no conformidad de reportes e informes de avance de planes de acción y proyectos de inversión </v>
      </c>
      <c r="E177" s="225" t="str">
        <f>+'Preliminar PT. Control'!G170</f>
        <v>Posibilidad de pérdida reputacional en la imagen institucional debido a la omisión de la tarea referente al reporte de ejecución presupuestal y físico de proyectos de inversión, del procedimiento SEYM-P-006 SEGUIMIENTO A LA EJECUCIÓN PRESUPUESTAL Y DE METAS</v>
      </c>
      <c r="F177" s="188" t="s">
        <v>1695</v>
      </c>
      <c r="G177" s="221"/>
      <c r="H177" s="221" t="s">
        <v>808</v>
      </c>
      <c r="I177" s="221"/>
      <c r="J177" s="222">
        <f t="shared" si="13"/>
        <v>0</v>
      </c>
      <c r="K177" s="222"/>
      <c r="L177" s="222"/>
      <c r="M177" s="222"/>
      <c r="N177" s="222"/>
      <c r="O177" s="222"/>
      <c r="P177" s="222"/>
      <c r="Q177" s="222"/>
      <c r="R177" s="222"/>
      <c r="S177" s="222"/>
      <c r="T177" s="222"/>
      <c r="U177" s="222"/>
      <c r="V177" s="222"/>
      <c r="W177" s="172"/>
      <c r="X177" s="172"/>
      <c r="Y177" s="172"/>
      <c r="Z177" s="172"/>
      <c r="AA177" s="172"/>
      <c r="AB177" s="172"/>
      <c r="AC177" s="172"/>
      <c r="AD177" s="172"/>
      <c r="AE177" s="172"/>
      <c r="AF177" s="172"/>
      <c r="AG177" s="172"/>
      <c r="AH177" s="172"/>
      <c r="AI177" s="41"/>
      <c r="AJ177" s="20"/>
      <c r="AK177" s="172"/>
      <c r="AL177" s="256"/>
      <c r="AM177" s="181"/>
    </row>
    <row r="178" spans="1:39" s="29" customFormat="1" ht="30" x14ac:dyDescent="0.25">
      <c r="A178" s="199"/>
      <c r="B178" s="225" t="e">
        <f>+'Preliminar PT. Control'!#REF!</f>
        <v>#REF!</v>
      </c>
      <c r="C178" s="8" t="e">
        <f>+'Preliminar PT. Control'!#REF!</f>
        <v>#REF!</v>
      </c>
      <c r="D178" s="225" t="e">
        <f>+'Preliminar PT. Control'!#REF!</f>
        <v>#REF!</v>
      </c>
      <c r="E178" s="225" t="e">
        <f>+'Preliminar PT. Control'!#REF!</f>
        <v>#REF!</v>
      </c>
      <c r="F178" s="188" t="s">
        <v>1696</v>
      </c>
      <c r="G178" s="221" t="s">
        <v>1235</v>
      </c>
      <c r="H178" s="221" t="s">
        <v>778</v>
      </c>
      <c r="I178" s="221" t="s">
        <v>1936</v>
      </c>
      <c r="J178" s="222">
        <f t="shared" si="13"/>
        <v>1</v>
      </c>
      <c r="K178" s="222"/>
      <c r="L178" s="222"/>
      <c r="M178" s="222"/>
      <c r="N178" s="222"/>
      <c r="O178" s="222"/>
      <c r="P178" s="222"/>
      <c r="Q178" s="222"/>
      <c r="R178" s="222"/>
      <c r="S178" s="222"/>
      <c r="T178" s="222"/>
      <c r="U178" s="222">
        <v>1</v>
      </c>
      <c r="V178" s="222"/>
      <c r="W178" s="172"/>
      <c r="X178" s="172"/>
      <c r="Y178" s="172"/>
      <c r="Z178" s="172"/>
      <c r="AA178" s="172"/>
      <c r="AB178" s="172"/>
      <c r="AC178" s="172"/>
      <c r="AD178" s="172"/>
      <c r="AE178" s="172"/>
      <c r="AF178" s="172"/>
      <c r="AG178" s="172"/>
      <c r="AH178" s="172"/>
      <c r="AI178" s="41">
        <f t="shared" si="11"/>
        <v>0</v>
      </c>
      <c r="AJ178" s="20">
        <f>+SUM(W178:AH178)/+SUM(K178:V178)</f>
        <v>0</v>
      </c>
      <c r="AK178" s="41" t="s">
        <v>436</v>
      </c>
      <c r="AL178" s="256"/>
      <c r="AM178" s="181"/>
    </row>
    <row r="179" spans="1:39" s="29" customFormat="1" x14ac:dyDescent="0.25">
      <c r="A179" s="199"/>
      <c r="B179" s="225" t="e">
        <f>+'Preliminar PT. Control'!#REF!</f>
        <v>#REF!</v>
      </c>
      <c r="C179" s="8" t="e">
        <f>+'Preliminar PT. Control'!#REF!</f>
        <v>#REF!</v>
      </c>
      <c r="D179" s="225" t="e">
        <f>+'Preliminar PT. Control'!#REF!</f>
        <v>#REF!</v>
      </c>
      <c r="E179" s="225" t="e">
        <f>+'Preliminar PT. Control'!#REF!</f>
        <v>#REF!</v>
      </c>
      <c r="F179" s="188" t="s">
        <v>1697</v>
      </c>
      <c r="G179" s="221"/>
      <c r="H179" s="221" t="s">
        <v>808</v>
      </c>
      <c r="I179" s="221"/>
      <c r="J179" s="222">
        <f t="shared" si="13"/>
        <v>0</v>
      </c>
      <c r="K179" s="222"/>
      <c r="L179" s="222"/>
      <c r="M179" s="222"/>
      <c r="N179" s="222"/>
      <c r="O179" s="222"/>
      <c r="P179" s="222"/>
      <c r="Q179" s="222"/>
      <c r="R179" s="222"/>
      <c r="S179" s="222"/>
      <c r="T179" s="222"/>
      <c r="U179" s="222"/>
      <c r="V179" s="222"/>
      <c r="W179" s="41"/>
      <c r="X179" s="41"/>
      <c r="Y179" s="41"/>
      <c r="Z179" s="41"/>
      <c r="AA179" s="41"/>
      <c r="AB179" s="41"/>
      <c r="AC179" s="41"/>
      <c r="AD179" s="41"/>
      <c r="AE179" s="41"/>
      <c r="AF179" s="41"/>
      <c r="AG179" s="41"/>
      <c r="AH179" s="41"/>
      <c r="AI179" s="41"/>
      <c r="AJ179" s="20"/>
      <c r="AK179" s="172"/>
      <c r="AL179" s="256"/>
      <c r="AM179" s="181"/>
    </row>
    <row r="180" spans="1:39" s="29" customFormat="1" ht="120" hidden="1" x14ac:dyDescent="0.25">
      <c r="A180" s="199"/>
      <c r="B180" s="225" t="str">
        <f>+'Preliminar PT. Control'!B171</f>
        <v>SEGUIMIENTO, EVALUACIÓN Y MEJORA</v>
      </c>
      <c r="C180" s="8" t="str">
        <f>+'Preliminar PT. Control'!D171</f>
        <v>R 72</v>
      </c>
      <c r="D180" s="225" t="str">
        <f>+'Preliminar PT. Control'!E171</f>
        <v>Incumplimiento en la ejecución de los planes y proyectos Institucionales</v>
      </c>
      <c r="E180" s="225" t="str">
        <f>+'Preliminar PT. Control'!G171</f>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v>
      </c>
      <c r="F180" s="188" t="s">
        <v>1698</v>
      </c>
      <c r="G180" s="221" t="s">
        <v>1236</v>
      </c>
      <c r="H180" s="221" t="s">
        <v>778</v>
      </c>
      <c r="I180" s="221" t="s">
        <v>1237</v>
      </c>
      <c r="J180" s="222">
        <f t="shared" si="13"/>
        <v>11</v>
      </c>
      <c r="K180" s="222"/>
      <c r="L180" s="222">
        <v>1</v>
      </c>
      <c r="M180" s="222">
        <v>1</v>
      </c>
      <c r="N180" s="222">
        <v>1</v>
      </c>
      <c r="O180" s="222">
        <v>1</v>
      </c>
      <c r="P180" s="222">
        <v>1</v>
      </c>
      <c r="Q180" s="222">
        <v>1</v>
      </c>
      <c r="R180" s="222">
        <v>1</v>
      </c>
      <c r="S180" s="222">
        <v>1</v>
      </c>
      <c r="T180" s="222">
        <v>1</v>
      </c>
      <c r="U180" s="222">
        <v>1</v>
      </c>
      <c r="V180" s="222">
        <v>1</v>
      </c>
      <c r="W180" s="172"/>
      <c r="X180" s="172"/>
      <c r="Y180" s="172">
        <v>2</v>
      </c>
      <c r="Z180" s="172">
        <v>1</v>
      </c>
      <c r="AA180" s="172">
        <v>1</v>
      </c>
      <c r="AB180" s="172">
        <v>1</v>
      </c>
      <c r="AC180" s="172">
        <v>1</v>
      </c>
      <c r="AD180" s="172">
        <v>1</v>
      </c>
      <c r="AE180" s="172">
        <v>1</v>
      </c>
      <c r="AF180" s="172">
        <v>1</v>
      </c>
      <c r="AG180" s="172">
        <v>1</v>
      </c>
      <c r="AH180" s="172">
        <v>1</v>
      </c>
      <c r="AI180" s="41">
        <f t="shared" si="11"/>
        <v>11</v>
      </c>
      <c r="AJ180" s="20">
        <v>1</v>
      </c>
      <c r="AK180" s="41" t="s">
        <v>437</v>
      </c>
      <c r="AL180" s="265" t="s">
        <v>2076</v>
      </c>
      <c r="AM180" s="256"/>
    </row>
    <row r="181" spans="1:39" s="29" customFormat="1" ht="45" hidden="1" x14ac:dyDescent="0.25">
      <c r="A181" s="199"/>
      <c r="B181" s="225" t="str">
        <f>+'Preliminar PT. Control'!B172</f>
        <v>SEGUIMIENTO, EVALUACIÓN Y MEJORA</v>
      </c>
      <c r="C181" s="8" t="str">
        <f>+'Preliminar PT. Control'!D172</f>
        <v>R 72</v>
      </c>
      <c r="D181" s="225" t="str">
        <f>+'Preliminar PT. Control'!E172</f>
        <v>Incumplimiento en la ejecución de los planes y proyectos Institucionales</v>
      </c>
      <c r="E181" s="225" t="str">
        <f>+'Preliminar PT. Control'!G172</f>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v>
      </c>
      <c r="F181" s="188" t="s">
        <v>1699</v>
      </c>
      <c r="G181" s="221"/>
      <c r="H181" s="221" t="s">
        <v>808</v>
      </c>
      <c r="I181" s="221"/>
      <c r="J181" s="222">
        <f t="shared" si="13"/>
        <v>0</v>
      </c>
      <c r="K181" s="222"/>
      <c r="L181" s="222"/>
      <c r="M181" s="222"/>
      <c r="N181" s="222"/>
      <c r="O181" s="222"/>
      <c r="P181" s="222"/>
      <c r="Q181" s="222"/>
      <c r="R181" s="222"/>
      <c r="S181" s="222"/>
      <c r="T181" s="222"/>
      <c r="U181" s="222"/>
      <c r="V181" s="222"/>
      <c r="W181" s="41"/>
      <c r="X181" s="41"/>
      <c r="Y181" s="41"/>
      <c r="Z181" s="41"/>
      <c r="AA181" s="41"/>
      <c r="AB181" s="41"/>
      <c r="AC181" s="41"/>
      <c r="AD181" s="41"/>
      <c r="AE181" s="41"/>
      <c r="AF181" s="41"/>
      <c r="AG181" s="41"/>
      <c r="AH181" s="41"/>
      <c r="AI181" s="41"/>
      <c r="AJ181" s="20"/>
      <c r="AK181" s="172"/>
      <c r="AL181" s="256"/>
      <c r="AM181" s="181"/>
    </row>
    <row r="182" spans="1:39" s="29" customFormat="1" ht="30" hidden="1" x14ac:dyDescent="0.25">
      <c r="A182" s="199"/>
      <c r="B182" s="225" t="str">
        <f>+'Preliminar PT. Control'!B173</f>
        <v>SEGUIMIENTO, EVALUACIÓN Y MEJORA</v>
      </c>
      <c r="C182" s="8" t="str">
        <f>+'Preliminar PT. Control'!D173</f>
        <v>R 73</v>
      </c>
      <c r="D182" s="225" t="str">
        <f>+'Preliminar PT. Control'!E173</f>
        <v>Incumplimiento del Plan Anual de Auditoría Interna</v>
      </c>
      <c r="E182" s="225" t="str">
        <f>+'Preliminar PT. Control'!G173</f>
        <v>Posibilidad de pérdida reputacional en la credibilidad y confianza de las partes interesadas y organismos de control por falta de competencias y capacitaciones al personal de la entidad con respecto al trabajo en esta</v>
      </c>
      <c r="F182" s="188" t="s">
        <v>1700</v>
      </c>
      <c r="G182" s="11" t="s">
        <v>1238</v>
      </c>
      <c r="H182" s="11" t="s">
        <v>914</v>
      </c>
      <c r="I182" s="211" t="s">
        <v>1239</v>
      </c>
      <c r="J182" s="39">
        <f>+SUM(K182:V182)</f>
        <v>1</v>
      </c>
      <c r="K182" s="39">
        <v>1</v>
      </c>
      <c r="L182" s="11"/>
      <c r="M182" s="11"/>
      <c r="N182" s="11"/>
      <c r="O182" s="11"/>
      <c r="P182" s="11"/>
      <c r="Q182" s="11"/>
      <c r="R182" s="11"/>
      <c r="S182" s="11"/>
      <c r="T182" s="11"/>
      <c r="U182" s="11"/>
      <c r="V182" s="11"/>
      <c r="W182" s="41"/>
      <c r="X182" s="41">
        <v>1</v>
      </c>
      <c r="Y182" s="41"/>
      <c r="Z182" s="41"/>
      <c r="AA182" s="41"/>
      <c r="AB182" s="41"/>
      <c r="AC182" s="41">
        <v>1</v>
      </c>
      <c r="AD182" s="41"/>
      <c r="AE182" s="41"/>
      <c r="AF182" s="41"/>
      <c r="AG182" s="41"/>
      <c r="AH182" s="41">
        <v>1</v>
      </c>
      <c r="AI182" s="41">
        <f t="shared" si="11"/>
        <v>3</v>
      </c>
      <c r="AJ182" s="20">
        <v>1</v>
      </c>
      <c r="AK182" s="41" t="s">
        <v>437</v>
      </c>
      <c r="AL182" s="265" t="s">
        <v>2067</v>
      </c>
      <c r="AM182" s="256"/>
    </row>
    <row r="183" spans="1:39" s="29" customFormat="1" ht="45" hidden="1" x14ac:dyDescent="0.25">
      <c r="A183" s="199"/>
      <c r="B183" s="225" t="str">
        <f>+'Preliminar PT. Control'!B174</f>
        <v>SEGUIMIENTO, EVALUACIÓN Y MEJORA</v>
      </c>
      <c r="C183" s="8" t="str">
        <f>+'Preliminar PT. Control'!D174</f>
        <v>R 73</v>
      </c>
      <c r="D183" s="225" t="str">
        <f>+'Preliminar PT. Control'!E174</f>
        <v>Incumplimiento del Plan Anual de Auditoría Interna</v>
      </c>
      <c r="E183" s="225" t="str">
        <f>+'Preliminar PT. Control'!G174</f>
        <v>Posibilidad de pérdida reputacional en la credibilidad y confianza de las partes interesadas y organismos de control por falta de competencias y capacitaciones al personal de la entidad con respecto al trabajo en esta</v>
      </c>
      <c r="F183" s="188" t="s">
        <v>1701</v>
      </c>
      <c r="G183" s="11" t="s">
        <v>1888</v>
      </c>
      <c r="H183" s="11" t="s">
        <v>914</v>
      </c>
      <c r="I183" s="211" t="s">
        <v>1889</v>
      </c>
      <c r="J183" s="39">
        <f>+SUM(K183:V183)</f>
        <v>2</v>
      </c>
      <c r="K183" s="223"/>
      <c r="L183" s="223"/>
      <c r="M183" s="223">
        <v>1</v>
      </c>
      <c r="N183" s="223"/>
      <c r="O183" s="223"/>
      <c r="P183" s="223"/>
      <c r="Q183" s="223"/>
      <c r="R183" s="223"/>
      <c r="S183" s="223"/>
      <c r="T183" s="223">
        <v>1</v>
      </c>
      <c r="U183" s="223"/>
      <c r="V183" s="39"/>
      <c r="W183" s="172"/>
      <c r="X183" s="172">
        <v>1</v>
      </c>
      <c r="Y183" s="172">
        <v>1</v>
      </c>
      <c r="Z183" s="172"/>
      <c r="AA183" s="172"/>
      <c r="AB183" s="172"/>
      <c r="AC183" s="172"/>
      <c r="AD183" s="172"/>
      <c r="AE183" s="172"/>
      <c r="AF183" s="172">
        <v>1</v>
      </c>
      <c r="AG183" s="172"/>
      <c r="AH183" s="172"/>
      <c r="AI183" s="41">
        <f t="shared" si="11"/>
        <v>3</v>
      </c>
      <c r="AJ183" s="20">
        <v>1</v>
      </c>
      <c r="AK183" s="41" t="s">
        <v>437</v>
      </c>
      <c r="AL183" s="265" t="s">
        <v>2065</v>
      </c>
      <c r="AM183" s="256"/>
    </row>
    <row r="184" spans="1:39" s="29" customFormat="1" ht="30" hidden="1" x14ac:dyDescent="0.25">
      <c r="A184" s="199"/>
      <c r="B184" s="225" t="str">
        <f>+'Preliminar PT. Control'!B175</f>
        <v>SEGUIMIENTO, EVALUACIÓN Y MEJORA</v>
      </c>
      <c r="C184" s="8" t="str">
        <f>+'Preliminar PT. Control'!D175</f>
        <v>R 73</v>
      </c>
      <c r="D184" s="225" t="str">
        <f>+'Preliminar PT. Control'!E175</f>
        <v>Incumplimiento del Plan Anual de Auditoría Interna</v>
      </c>
      <c r="E184" s="225" t="str">
        <f>+'Preliminar PT. Control'!G175</f>
        <v>Posibilidad de pérdida reputacional en la credibilidad y confianza de las partes interesadas y organismos de control por falta de competencias y capacitaciones al personal de la entidad con respecto al trabajo en esta</v>
      </c>
      <c r="F184" s="188" t="s">
        <v>1702</v>
      </c>
      <c r="G184" s="221"/>
      <c r="H184" s="221" t="s">
        <v>808</v>
      </c>
      <c r="I184" s="221"/>
      <c r="J184" s="222">
        <f>SUM(K184:V184)</f>
        <v>0</v>
      </c>
      <c r="K184" s="222"/>
      <c r="L184" s="222"/>
      <c r="M184" s="222"/>
      <c r="N184" s="222"/>
      <c r="O184" s="222"/>
      <c r="P184" s="222"/>
      <c r="Q184" s="222"/>
      <c r="R184" s="222"/>
      <c r="S184" s="222"/>
      <c r="T184" s="222"/>
      <c r="U184" s="222"/>
      <c r="V184" s="222"/>
      <c r="W184" s="172"/>
      <c r="X184" s="172"/>
      <c r="Y184" s="172"/>
      <c r="Z184" s="172"/>
      <c r="AA184" s="172"/>
      <c r="AB184" s="172"/>
      <c r="AC184" s="172"/>
      <c r="AD184" s="172"/>
      <c r="AE184" s="172"/>
      <c r="AF184" s="172"/>
      <c r="AG184" s="172"/>
      <c r="AH184" s="172"/>
      <c r="AI184" s="41"/>
      <c r="AJ184" s="20"/>
      <c r="AK184" s="172"/>
      <c r="AL184" s="256"/>
      <c r="AM184" s="181"/>
    </row>
    <row r="185" spans="1:39" s="29" customFormat="1" ht="30" hidden="1" x14ac:dyDescent="0.25">
      <c r="A185" s="199"/>
      <c r="B185" s="225" t="str">
        <f>+'Preliminar PT. Control'!B176</f>
        <v>SEGUIMIENTO, EVALUACIÓN Y MEJORA</v>
      </c>
      <c r="C185" s="8" t="str">
        <f>+'Preliminar PT. Control'!D176</f>
        <v>R 73</v>
      </c>
      <c r="D185" s="225" t="str">
        <f>+'Preliminar PT. Control'!E176</f>
        <v>Incumplimiento del Plan Anual de Auditoría Interna</v>
      </c>
      <c r="E185" s="225" t="str">
        <f>+'Preliminar PT. Control'!G176</f>
        <v>Posibilidad de pérdida reputacional en la credibilidad y confianza de las partes interesadas y organismos de control por falta de competencias y capacitaciones al personal de la entidad con respecto al trabajo en esta</v>
      </c>
      <c r="F185" s="188" t="s">
        <v>1703</v>
      </c>
      <c r="G185" s="221"/>
      <c r="H185" s="221" t="s">
        <v>808</v>
      </c>
      <c r="I185" s="221"/>
      <c r="J185" s="222">
        <f>SUM(K185:V185)</f>
        <v>0</v>
      </c>
      <c r="K185" s="222"/>
      <c r="L185" s="222"/>
      <c r="M185" s="222"/>
      <c r="N185" s="222"/>
      <c r="O185" s="222"/>
      <c r="P185" s="222"/>
      <c r="Q185" s="222"/>
      <c r="R185" s="222"/>
      <c r="S185" s="222"/>
      <c r="T185" s="222"/>
      <c r="U185" s="222"/>
      <c r="V185" s="222"/>
      <c r="W185" s="41"/>
      <c r="X185" s="41"/>
      <c r="Y185" s="41"/>
      <c r="Z185" s="41"/>
      <c r="AA185" s="41"/>
      <c r="AB185" s="41"/>
      <c r="AC185" s="41"/>
      <c r="AD185" s="41"/>
      <c r="AE185" s="41"/>
      <c r="AF185" s="41"/>
      <c r="AG185" s="41"/>
      <c r="AH185" s="41"/>
      <c r="AI185" s="41"/>
      <c r="AJ185" s="20"/>
      <c r="AK185" s="172"/>
      <c r="AL185" s="256"/>
      <c r="AM185" s="181"/>
    </row>
    <row r="186" spans="1:39" s="29" customFormat="1" ht="75" hidden="1" x14ac:dyDescent="0.25">
      <c r="A186" s="199"/>
      <c r="B186" s="225" t="str">
        <f>+'Preliminar PT. Control'!B177</f>
        <v>SEGUIMIENTO, EVALUACIÓN Y MEJORA</v>
      </c>
      <c r="C186" s="8" t="str">
        <f>+'Preliminar PT. Control'!D177</f>
        <v>R 74</v>
      </c>
      <c r="D186" s="225" t="str">
        <f>+'Preliminar PT. Control'!E177</f>
        <v>Incumplimiento en la ejecución del cronograma de monitoreo de los planes de mejoramiento</v>
      </c>
      <c r="E186" s="225" t="str">
        <f>+'Preliminar PT. Control'!G177</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F186" s="188" t="s">
        <v>1704</v>
      </c>
      <c r="G186" s="221" t="s">
        <v>1240</v>
      </c>
      <c r="H186" s="221" t="s">
        <v>914</v>
      </c>
      <c r="I186" s="221" t="s">
        <v>1890</v>
      </c>
      <c r="J186" s="222">
        <f>SUM(K186:V186)</f>
        <v>6</v>
      </c>
      <c r="K186" s="222"/>
      <c r="L186" s="222"/>
      <c r="M186" s="222"/>
      <c r="N186" s="222"/>
      <c r="O186" s="222"/>
      <c r="P186" s="222">
        <v>1</v>
      </c>
      <c r="Q186" s="222">
        <v>1</v>
      </c>
      <c r="R186" s="222">
        <v>1</v>
      </c>
      <c r="S186" s="222">
        <v>1</v>
      </c>
      <c r="T186" s="222">
        <v>1</v>
      </c>
      <c r="U186" s="222">
        <v>1</v>
      </c>
      <c r="V186" s="222"/>
      <c r="W186" s="172"/>
      <c r="X186" s="172"/>
      <c r="Y186" s="172"/>
      <c r="Z186" s="172"/>
      <c r="AA186" s="172">
        <v>1</v>
      </c>
      <c r="AB186" s="172">
        <v>1</v>
      </c>
      <c r="AC186" s="172"/>
      <c r="AD186" s="172"/>
      <c r="AE186" s="172"/>
      <c r="AF186" s="172"/>
      <c r="AG186" s="172">
        <v>1</v>
      </c>
      <c r="AH186" s="172">
        <v>1</v>
      </c>
      <c r="AI186" s="41">
        <f t="shared" si="11"/>
        <v>4</v>
      </c>
      <c r="AJ186" s="20">
        <f>+SUM(W186:AH186)/+SUM(K186:V186)</f>
        <v>0.66666666666666663</v>
      </c>
      <c r="AK186" s="41" t="s">
        <v>436</v>
      </c>
      <c r="AL186" s="265" t="s">
        <v>2068</v>
      </c>
      <c r="AM186" s="256"/>
    </row>
    <row r="187" spans="1:39" s="29" customFormat="1" ht="90" hidden="1" x14ac:dyDescent="0.25">
      <c r="A187" s="199"/>
      <c r="B187" s="225" t="str">
        <f>+'Preliminar PT. Control'!B178</f>
        <v>SEGUIMIENTO, EVALUACIÓN Y MEJORA</v>
      </c>
      <c r="C187" s="8" t="str">
        <f>+'Preliminar PT. Control'!D178</f>
        <v>R 74</v>
      </c>
      <c r="D187" s="225" t="str">
        <f>+'Preliminar PT. Control'!E178</f>
        <v>Incumplimiento en la ejecución del cronograma de monitoreo de los planes de mejoramiento</v>
      </c>
      <c r="E187" s="225" t="str">
        <f>+'Preliminar PT. Control'!G178</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F187" s="188" t="s">
        <v>1705</v>
      </c>
      <c r="G187" s="221" t="s">
        <v>1891</v>
      </c>
      <c r="H187" s="221" t="s">
        <v>914</v>
      </c>
      <c r="I187" s="221" t="s">
        <v>1892</v>
      </c>
      <c r="J187" s="222">
        <f>SUM(K187:V187)</f>
        <v>1</v>
      </c>
      <c r="K187" s="222"/>
      <c r="L187" s="222"/>
      <c r="M187" s="222"/>
      <c r="N187" s="222"/>
      <c r="O187" s="222"/>
      <c r="P187" s="222"/>
      <c r="Q187" s="222"/>
      <c r="R187" s="222"/>
      <c r="S187" s="222"/>
      <c r="T187" s="222"/>
      <c r="U187" s="222">
        <v>1</v>
      </c>
      <c r="V187" s="222"/>
      <c r="W187" s="41"/>
      <c r="X187" s="41"/>
      <c r="Y187" s="41"/>
      <c r="Z187" s="41"/>
      <c r="AA187" s="41"/>
      <c r="AB187" s="41"/>
      <c r="AC187" s="41"/>
      <c r="AD187" s="41"/>
      <c r="AE187" s="41">
        <v>1</v>
      </c>
      <c r="AF187" s="41">
        <v>1</v>
      </c>
      <c r="AG187" s="41"/>
      <c r="AH187" s="41">
        <v>1</v>
      </c>
      <c r="AI187" s="41">
        <f t="shared" si="11"/>
        <v>3</v>
      </c>
      <c r="AJ187" s="20">
        <v>1</v>
      </c>
      <c r="AK187" s="41" t="s">
        <v>437</v>
      </c>
      <c r="AL187" s="265" t="s">
        <v>2069</v>
      </c>
      <c r="AM187" s="181"/>
    </row>
    <row r="188" spans="1:39" s="29" customFormat="1" ht="45" hidden="1" x14ac:dyDescent="0.25">
      <c r="A188" s="199"/>
      <c r="B188" s="225" t="str">
        <f>+'Preliminar PT. Control'!B179</f>
        <v>SEGUIMIENTO, EVALUACIÓN Y MEJORA</v>
      </c>
      <c r="C188" s="8" t="str">
        <f>+'Preliminar PT. Control'!D179</f>
        <v>R 74</v>
      </c>
      <c r="D188" s="225" t="str">
        <f>+'Preliminar PT. Control'!E179</f>
        <v>Incumplimiento en la ejecución del cronograma de monitoreo de los planes de mejoramiento</v>
      </c>
      <c r="E188" s="225" t="str">
        <f>+'Preliminar PT. Control'!G179</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F188" s="188" t="s">
        <v>1706</v>
      </c>
      <c r="G188" s="221" t="s">
        <v>1241</v>
      </c>
      <c r="H188" s="221" t="s">
        <v>914</v>
      </c>
      <c r="I188" s="221" t="s">
        <v>1242</v>
      </c>
      <c r="J188" s="222">
        <f>SUM(K188:V188)</f>
        <v>4</v>
      </c>
      <c r="K188" s="222">
        <v>1</v>
      </c>
      <c r="L188" s="222"/>
      <c r="M188" s="222"/>
      <c r="N188" s="222">
        <v>1</v>
      </c>
      <c r="O188" s="222"/>
      <c r="P188" s="222"/>
      <c r="Q188" s="222">
        <v>1</v>
      </c>
      <c r="R188" s="222"/>
      <c r="S188" s="222"/>
      <c r="T188" s="222">
        <v>1</v>
      </c>
      <c r="U188" s="222"/>
      <c r="V188" s="222"/>
      <c r="W188" s="41"/>
      <c r="X188" s="41"/>
      <c r="Y188" s="41"/>
      <c r="Z188" s="41">
        <v>1</v>
      </c>
      <c r="AA188" s="41"/>
      <c r="AB188" s="41"/>
      <c r="AC188" s="41">
        <v>1</v>
      </c>
      <c r="AD188" s="41"/>
      <c r="AE188" s="41"/>
      <c r="AF188" s="41">
        <v>1</v>
      </c>
      <c r="AG188" s="41"/>
      <c r="AH188" s="41"/>
      <c r="AI188" s="41">
        <f t="shared" si="11"/>
        <v>3</v>
      </c>
      <c r="AJ188" s="20">
        <f>+SUM(W188:AH188)/+SUM(K188:V188)</f>
        <v>0.75</v>
      </c>
      <c r="AK188" s="41" t="s">
        <v>436</v>
      </c>
      <c r="AL188" s="265" t="s">
        <v>2066</v>
      </c>
      <c r="AM188" s="256"/>
    </row>
  </sheetData>
  <autoFilter ref="B7:AM188" xr:uid="{00000000-0009-0000-0000-00000C000000}">
    <filterColumn colId="0">
      <filters>
        <filter val="#¡REF!"/>
      </filters>
    </filterColumn>
  </autoFilter>
  <mergeCells count="9">
    <mergeCell ref="F6:V6"/>
    <mergeCell ref="B2:C4"/>
    <mergeCell ref="B5:AM5"/>
    <mergeCell ref="W6:AI6"/>
    <mergeCell ref="E2:AK2"/>
    <mergeCell ref="E3:AK3"/>
    <mergeCell ref="E4:AK4"/>
    <mergeCell ref="B6:E6"/>
    <mergeCell ref="AK6:AM6"/>
  </mergeCells>
  <phoneticPr fontId="11" type="noConversion"/>
  <conditionalFormatting sqref="G8:V65">
    <cfRule type="cellIs" dxfId="960" priority="1" operator="equal">
      <formula>0</formula>
    </cfRule>
  </conditionalFormatting>
  <hyperlinks>
    <hyperlink ref="AL92" r:id="rId1" xr:uid="{00000000-0004-0000-0C00-000000000000}"/>
    <hyperlink ref="AL168" r:id="rId2" display="https://agenciadetierras.sharepoint.com/:x:/s/MapadeRiesgosdeGestionANT/EcaBx1L6ht9JpSXvvBBVhVoBBfn-wcapOHUSSwEZuJLWKQ?e=jbsrh3" xr:uid="{00000000-0004-0000-0C00-000001000000}"/>
    <hyperlink ref="AL151" r:id="rId3" xr:uid="{00000000-0004-0000-0C00-000002000000}"/>
    <hyperlink ref="AL155" r:id="rId4" xr:uid="{00000000-0004-0000-0C00-000003000000}"/>
    <hyperlink ref="AL146" r:id="rId5" xr:uid="{00000000-0004-0000-0C00-000004000000}"/>
    <hyperlink ref="AL148" r:id="rId6" xr:uid="{00000000-0004-0000-0C00-000005000000}"/>
    <hyperlink ref="AL25" r:id="rId7" display="https://agenciadetierras.sharepoint.com/:f:/s/MapadeRiesgosdeGestionANT/Er5nQRll2XJHrZYANxtji88BlgQA19DyWqsftqaVyoleFA?e=5cebYb" xr:uid="{00000000-0004-0000-0C00-000006000000}"/>
    <hyperlink ref="AL29" r:id="rId8" xr:uid="{00000000-0004-0000-0C00-000007000000}"/>
    <hyperlink ref="AL17" r:id="rId9" xr:uid="{00000000-0004-0000-0C00-000008000000}"/>
    <hyperlink ref="AL47" r:id="rId10" xr:uid="{00000000-0004-0000-0C00-000009000000}"/>
    <hyperlink ref="AL53" r:id="rId11" xr:uid="{00000000-0004-0000-0C00-00000A000000}"/>
    <hyperlink ref="AL40" r:id="rId12" xr:uid="{00000000-0004-0000-0C00-00000B000000}"/>
    <hyperlink ref="AL45" r:id="rId13" xr:uid="{00000000-0004-0000-0C00-00000C000000}"/>
    <hyperlink ref="AL102" r:id="rId14" xr:uid="{00000000-0004-0000-0C00-00000D000000}"/>
    <hyperlink ref="AL107" r:id="rId15" xr:uid="{00000000-0004-0000-0C00-00000E000000}"/>
    <hyperlink ref="AL76" r:id="rId16" display="https://agenciadetierras.sharepoint.com/:f:/s/MapadeRiesgosdeGestionANT/EqWKRlmdFZJIuKFWbXTMXxYB2NsBsqXPKA2FErOavhVVsg?e=CRTAjE" xr:uid="{00000000-0004-0000-0C00-00000F000000}"/>
    <hyperlink ref="AL77" r:id="rId17" display="https://agenciadetierras.sharepoint.com/:f:/s/MapadeRiesgosdeGestionANT/EqWKRlmdFZJIuKFWbXTMXxYB2NsBsqXPKA2FErOavhVVsg?e=CRTAjE" xr:uid="{00000000-0004-0000-0C00-000010000000}"/>
    <hyperlink ref="AL79" r:id="rId18" display="https://agenciadetierras.sharepoint.com/:f:/s/MapadeRiesgosdeGestionANT/EjyW9Tj0_0JPvm15X1Pnr6QBMJXnPrnZGsuep0latvbRAw?e=cIiAWL" xr:uid="{00000000-0004-0000-0C00-000011000000}"/>
    <hyperlink ref="AL80" r:id="rId19" display="https://agenciadetierras.sharepoint.com/:f:/s/MapadeRiesgosdeGestionANT/EjvOQCWZdtVHgM7tBP-L4n8B6JPc3FMlnx0Jru5fppC4Ew?e=8O9yD4" xr:uid="{00000000-0004-0000-0C00-000012000000}"/>
    <hyperlink ref="AL83" r:id="rId20" display="https://agenciadetierras.sharepoint.com/:f:/s/MapadeRiesgosdeGestionANT/Ek2P2wqScLBLnDde-FTozIgBriQH3UwHyiAtLSSftQrEIw?e=3ndw16" xr:uid="{00000000-0004-0000-0C00-000013000000}"/>
    <hyperlink ref="AL69" r:id="rId21" xr:uid="{00000000-0004-0000-0C00-000014000000}"/>
    <hyperlink ref="AL68" r:id="rId22" xr:uid="{00000000-0004-0000-0C00-000015000000}"/>
    <hyperlink ref="AL19" r:id="rId23" display="https://agenciadetierras.sharepoint.com/:f:/s/MapadeRiesgosdeGestionANT/EmRJkMX4i9BMjxAP5ckWDkoBcd2nc5hMX7jGZHU--kH6mQ?e=h4SQIa_x000a__x000a_" xr:uid="{00000000-0004-0000-0C00-000016000000}"/>
    <hyperlink ref="AL24" r:id="rId24" display="https://agenciadetierras.sharepoint.com/:f:/s/MapadeRiesgosdeGestionANT/En4_W2ucbKhKp7pU10-PWU8BTpnvQWTZDPpJUJh09vrMwA?e=IrPGRb_x000a__x000a_" xr:uid="{00000000-0004-0000-0C00-000017000000}"/>
    <hyperlink ref="AL26" r:id="rId25" display="https://agenciadetierras.sharepoint.com/:f:/s/MapadeRiesgosdeGestionANT/Errhjxn4BIFGsJAOACRNJvIB_KJNTszGyqwXXfMpol_dFg?e=sqm9rr_x000a__x000a_" xr:uid="{00000000-0004-0000-0C00-000018000000}"/>
    <hyperlink ref="AL20" r:id="rId26" xr:uid="{00000000-0004-0000-0C00-000019000000}"/>
    <hyperlink ref="AL21" r:id="rId27" xr:uid="{00000000-0004-0000-0C00-00001A000000}"/>
    <hyperlink ref="AL22" r:id="rId28" xr:uid="{00000000-0004-0000-0C00-00001B000000}"/>
    <hyperlink ref="AL23" r:id="rId29" xr:uid="{00000000-0004-0000-0C00-00001C000000}"/>
    <hyperlink ref="AL31" r:id="rId30" display="https://agenciadetierras.sharepoint.com/:f:/s/MapadeRiesgosdeGestionANT/EoNOJ-IluENLowzaEKvaFSsBEo71rb1oF-phNiwPB13D5w?e=gcB31g" xr:uid="{00000000-0004-0000-0C00-00001D000000}"/>
    <hyperlink ref="AL32" r:id="rId31" xr:uid="{00000000-0004-0000-0C00-00001E000000}"/>
    <hyperlink ref="AL138" r:id="rId32" xr:uid="{00000000-0004-0000-0C00-00001F000000}"/>
    <hyperlink ref="AL158" r:id="rId33" xr:uid="{00000000-0004-0000-0C00-000020000000}"/>
    <hyperlink ref="AL42" r:id="rId34" display="https://agenciadetierras.sharepoint.com/:f:/s/MapadeRiesgosdeGestionANT/EoeKTgD5KgFNvFWIegscbgYBhPIlVlt29wpxWfB0YJHoNA?e=V75mMG_x000a__x000a_" xr:uid="{00000000-0004-0000-0C00-000021000000}"/>
    <hyperlink ref="AL133" r:id="rId35" xr:uid="{00000000-0004-0000-0C00-000022000000}"/>
    <hyperlink ref="AL134" r:id="rId36" xr:uid="{00000000-0004-0000-0C00-000023000000}"/>
    <hyperlink ref="AL135" r:id="rId37" xr:uid="{00000000-0004-0000-0C00-000024000000}"/>
    <hyperlink ref="AL136" r:id="rId38" xr:uid="{00000000-0004-0000-0C00-000025000000}"/>
    <hyperlink ref="AL139" r:id="rId39" xr:uid="{00000000-0004-0000-0C00-000026000000}"/>
    <hyperlink ref="AL140" r:id="rId40" display="https://agenciadetierras.sharepoint.com/:f:/s/MapadeRiesgosdeGestionANT/El3kmkoX-GZHnQCBxVVP-pkBh5r-TcbAK-3rWkGAg0QgIQ?e=RNtfpf" xr:uid="{00000000-0004-0000-0C00-000027000000}"/>
    <hyperlink ref="AL152" r:id="rId41" xr:uid="{00000000-0004-0000-0C00-000028000000}"/>
    <hyperlink ref="AL160" r:id="rId42" xr:uid="{00000000-0004-0000-0C00-000029000000}"/>
    <hyperlink ref="AL162" r:id="rId43" xr:uid="{00000000-0004-0000-0C00-00002A000000}"/>
    <hyperlink ref="AL169" r:id="rId44" xr:uid="{00000000-0004-0000-0C00-00002B000000}"/>
    <hyperlink ref="AL141" r:id="rId45" xr:uid="{00000000-0004-0000-0C00-00002C000000}"/>
    <hyperlink ref="AL142" r:id="rId46" xr:uid="{00000000-0004-0000-0C00-00002D000000}"/>
    <hyperlink ref="AL143" r:id="rId47" xr:uid="{00000000-0004-0000-0C00-00002E000000}"/>
    <hyperlink ref="AL144" r:id="rId48" xr:uid="{00000000-0004-0000-0C00-00002F000000}"/>
    <hyperlink ref="AL164" r:id="rId49" xr:uid="{00000000-0004-0000-0C00-000030000000}"/>
    <hyperlink ref="AL145" r:id="rId50" xr:uid="{00000000-0004-0000-0C00-000031000000}"/>
    <hyperlink ref="AL174" r:id="rId51" xr:uid="{00000000-0004-0000-0C00-000032000000}"/>
    <hyperlink ref="AL110" r:id="rId52" xr:uid="{00000000-0004-0000-0C00-000033000000}"/>
    <hyperlink ref="AL113" r:id="rId53" xr:uid="{00000000-0004-0000-0C00-000034000000}"/>
    <hyperlink ref="AL128" r:id="rId54" xr:uid="{00000000-0004-0000-0C00-000035000000}"/>
    <hyperlink ref="AL33" r:id="rId55" xr:uid="{00000000-0004-0000-0C00-000036000000}"/>
    <hyperlink ref="AL39" r:id="rId56" xr:uid="{00000000-0004-0000-0C00-000037000000}"/>
    <hyperlink ref="AL49" r:id="rId57" display="https://agenciadetierras.sharepoint.com/:f:/s/MapadeRiesgosdeGestionANT/EvCLHmAXqIJDm2ba7eceaS0BqW4aMa1xFv3DLVuAuwQWPg?e=KFgHCt" xr:uid="{00000000-0004-0000-0C00-000038000000}"/>
    <hyperlink ref="AL52" r:id="rId58" xr:uid="{00000000-0004-0000-0C00-000039000000}"/>
    <hyperlink ref="AL35" r:id="rId59" xr:uid="{00000000-0004-0000-0C00-00003A000000}"/>
    <hyperlink ref="AL38" r:id="rId60" xr:uid="{00000000-0004-0000-0C00-00003B000000}"/>
    <hyperlink ref="AL46" r:id="rId61" xr:uid="{00000000-0004-0000-0C00-00003C000000}"/>
    <hyperlink ref="AL103" r:id="rId62" xr:uid="{00000000-0004-0000-0C00-00003D000000}"/>
    <hyperlink ref="AL105" r:id="rId63" xr:uid="{00000000-0004-0000-0C00-00003E000000}"/>
    <hyperlink ref="AL54" r:id="rId64" display="https://agenciadetierras.sharepoint.com/:x:/s/MapadeRiesgosdeGestionANT/ERKoB2hDpYVLkiX2PKJ9kesBVuD3hlvPekbxA5RofSWyWQ?e=tbtqKi_x000a__x000a_" xr:uid="{00000000-0004-0000-0C00-00003F000000}"/>
    <hyperlink ref="AL56" r:id="rId65" display="https://agenciadetierras.sharepoint.com/:x:/s/MapadeRiesgosdeGestionANT/EZ1YdUvgdcFIl3f7FtkgGMYBB9Vtct7WBGinYbxeWLN66A?e=i10lO2_x000a__x000a_" xr:uid="{00000000-0004-0000-0C00-000040000000}"/>
    <hyperlink ref="AL58" r:id="rId66" display="https://agenciadetierras.sharepoint.com/:u:/s/MapadeRiesgosdeGestionANT/EQgPuFOCtmdFit0IiijHWSwB-8hrCnRt_qY2wvN_mQo9xQ?e=0veGYW_x000a__x000a_" xr:uid="{00000000-0004-0000-0C00-000041000000}"/>
    <hyperlink ref="AL62" r:id="rId67" display="https://agenciadetierras.sharepoint.com/:x:/s/MapadeRiesgosdeGestionANT/EcriF61bEGFFvNYVIshCqtoBNbmX7owOXSSY--DEjvRNjw?e=IbMXoW_x000a__x000a_" xr:uid="{00000000-0004-0000-0C00-000042000000}"/>
    <hyperlink ref="AL63" r:id="rId68" display="https://agenciadetierras.sharepoint.com/:x:/s/MapadeRiesgosdeGestionANT/ERf-zM9jXLZLgY8QY6IzQjcB6lNFkaiR7gB9z2CI0CxHmw?e=B8ZKva" xr:uid="{00000000-0004-0000-0C00-000043000000}"/>
    <hyperlink ref="AL96" r:id="rId69" xr:uid="{00000000-0004-0000-0C00-000044000000}"/>
    <hyperlink ref="AL86" r:id="rId70" xr:uid="{00000000-0004-0000-0C00-000045000000}"/>
    <hyperlink ref="AL89" r:id="rId71" xr:uid="{00000000-0004-0000-0C00-000046000000}"/>
    <hyperlink ref="AL66" r:id="rId72" xr:uid="{00000000-0004-0000-0C00-000047000000}"/>
    <hyperlink ref="AL74" r:id="rId73" display="https://agenciadetierras.sharepoint.com/:f:/s/MapadeRiesgosdeGestionANT/Evp_8t9cX5VKvhIuMntUrmwBWCfPwDhjKhhXIEmCm8QQJQ?e=kiNOpZ" xr:uid="{00000000-0004-0000-0C00-000048000000}"/>
    <hyperlink ref="AL75" r:id="rId74" display="https://agenciadetierras.sharepoint.com/:f:/s/MapadeRiesgosdeGestionANT/EgvTVb-Tt1FHjlRYJucCj2kBDFIcmOL8GX5nBzE-o4VyFQ?e=RukWko" xr:uid="{00000000-0004-0000-0C00-000049000000}"/>
    <hyperlink ref="AL94" r:id="rId75" display="https://agenciadetierras.sharepoint.com/:f:/s/MapadeRiesgosdeGestionANT/Ehj6Uo6bsGBClfuZuRETm6kBDHGGabZwrFMcqCv34RCuaw?e=OE5wR2" xr:uid="{00000000-0004-0000-0C00-00004A000000}"/>
    <hyperlink ref="AL95" r:id="rId76" display="https://agenciadetierras.sharepoint.com/:f:/s/MapadeRiesgosdeGestionANT/Etxl4YvS_1xKq5hVccM0J5MBfLdjA-7uYAIA0hLRZtrCag?e=hZhVmf" xr:uid="{00000000-0004-0000-0C00-00004B000000}"/>
    <hyperlink ref="AL67" r:id="rId77" xr:uid="{00000000-0004-0000-0C00-00004C000000}"/>
    <hyperlink ref="AL72" r:id="rId78" xr:uid="{00000000-0004-0000-0C00-00004D000000}"/>
    <hyperlink ref="AL121" r:id="rId79" xr:uid="{00000000-0004-0000-0C00-00004E000000}"/>
    <hyperlink ref="AL123" r:id="rId80" xr:uid="{00000000-0004-0000-0C00-00004F000000}"/>
    <hyperlink ref="AL126" r:id="rId81" xr:uid="{00000000-0004-0000-0C00-000050000000}"/>
    <hyperlink ref="AL127" r:id="rId82" xr:uid="{00000000-0004-0000-0C00-000051000000}"/>
    <hyperlink ref="AL115" r:id="rId83" xr:uid="{00000000-0004-0000-0C00-000052000000}"/>
    <hyperlink ref="AL117" r:id="rId84" xr:uid="{00000000-0004-0000-0C00-000053000000}"/>
    <hyperlink ref="AL119" r:id="rId85" xr:uid="{00000000-0004-0000-0C00-000054000000}"/>
    <hyperlink ref="AL183" r:id="rId86" xr:uid="{00000000-0004-0000-0C00-000055000000}"/>
    <hyperlink ref="AL187" r:id="rId87" display="https://agenciadetierras.sharepoint.com/:f:/s/MapadeRiesgosdeGestionANT/EuGB80aNEetNm3YCWJDyYZMBTr7CN__JzPnUIQapdSHtlA?e=TmeJ5L_x000a__x000a_" xr:uid="{00000000-0004-0000-0C00-000056000000}"/>
    <hyperlink ref="AL188" r:id="rId88" xr:uid="{00000000-0004-0000-0C00-000057000000}"/>
    <hyperlink ref="AL186" r:id="rId89" display="https://agenciadetierras.sharepoint.com/:b:/s/MapadeRiesgosdeGestionANT/EQ7W7BxotARJo4aMdR3qBNIBOqLgYwNrCweyrafceFts1w?e=TthshK" xr:uid="{00000000-0004-0000-0C00-000058000000}"/>
    <hyperlink ref="AL182" r:id="rId90" xr:uid="{00000000-0004-0000-0C00-000059000000}"/>
    <hyperlink ref="AL27" r:id="rId91" display="https://agenciadetierras.sharepoint.com/:f:/s/MapadeRiesgosdeGestionANT/EmcQ14J3YEtNvzlHg_0sYssBYebw8kPcSii3Y93XCkdm4w?e=QEq5Nb_x000a__x000a_" xr:uid="{00000000-0004-0000-0C00-00005A000000}"/>
    <hyperlink ref="AL18" r:id="rId92" xr:uid="{00000000-0004-0000-0C00-00005B000000}"/>
    <hyperlink ref="AL180" r:id="rId93" display="https://agenciadetierras.sharepoint.com/:f:/s/MapadeRiesgosdeGestionANT/Ejytdj08oSFLo1ZaI_wBCjIBDv8Cnb1Y1kOWuWCDe3E_bg?e=QgVRWi" xr:uid="{00000000-0004-0000-0C00-00005C000000}"/>
    <hyperlink ref="AL10" r:id="rId94" xr:uid="{00000000-0004-0000-0C00-00005D000000}"/>
    <hyperlink ref="AL13" r:id="rId95" xr:uid="{00000000-0004-0000-0C00-00005E000000}"/>
    <hyperlink ref="AL8" r:id="rId96" xr:uid="{00000000-0004-0000-0C00-00005F000000}"/>
    <hyperlink ref="AL176" r:id="rId97" xr:uid="{00000000-0004-0000-0C00-000060000000}"/>
    <hyperlink ref="AL15" r:id="rId98" display="https://agenciadetierras.sharepoint.com/:f:/s/MapadeRiesgosdeGestionANT/Emt8l-OJUO5Iq3rO5zVrDi8Bez9DXk9CtlbRrouKh2r2KA?e=b2Zv01_x000a__x000a_" xr:uid="{00000000-0004-0000-0C00-000061000000}"/>
  </hyperlinks>
  <pageMargins left="0.7" right="0.7" top="0.75" bottom="0.75" header="0.3" footer="0.3"/>
  <pageSetup orientation="portrait" r:id="rId99"/>
  <drawing r:id="rId10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'0 - Criterios'!$C$32:$C$34</xm:f>
          </x14:formula1>
          <xm:sqref>AK8:AK188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Q189"/>
  <sheetViews>
    <sheetView topLeftCell="L1" zoomScaleNormal="100" workbookViewId="0">
      <selection activeCell="G12" sqref="G12"/>
    </sheetView>
  </sheetViews>
  <sheetFormatPr baseColWidth="10" defaultColWidth="11.42578125" defaultRowHeight="15" x14ac:dyDescent="0.25"/>
  <cols>
    <col min="1" max="1" width="2.140625" style="29" customWidth="1"/>
    <col min="2" max="2" width="30.5703125" style="29" customWidth="1"/>
    <col min="3" max="3" width="60.5703125" style="29" customWidth="1"/>
    <col min="4" max="4" width="30.5703125" style="29" customWidth="1"/>
    <col min="5" max="5" width="60.5703125" style="29" customWidth="1"/>
    <col min="6" max="6" width="30.5703125" style="26" customWidth="1"/>
    <col min="7" max="9" width="30.5703125" style="30" customWidth="1"/>
    <col min="10" max="11" width="60.5703125" style="30" customWidth="1"/>
    <col min="12" max="12" width="30.5703125" style="44" customWidth="1"/>
    <col min="13" max="13" width="30.5703125" style="30" customWidth="1"/>
    <col min="14" max="14" width="30.5703125" style="44" customWidth="1"/>
    <col min="15" max="17" width="30.5703125" style="30" customWidth="1"/>
    <col min="18" max="16384" width="11.42578125" style="29"/>
  </cols>
  <sheetData>
    <row r="1" spans="2:17" ht="15" customHeight="1" x14ac:dyDescent="0.25"/>
    <row r="2" spans="2:17" ht="30" customHeight="1" x14ac:dyDescent="0.25">
      <c r="B2" s="563"/>
      <c r="C2" s="564"/>
      <c r="D2" s="22" t="s">
        <v>30</v>
      </c>
      <c r="E2" s="473" t="s">
        <v>75</v>
      </c>
      <c r="F2" s="555"/>
      <c r="G2" s="555"/>
      <c r="H2" s="555"/>
      <c r="I2" s="555"/>
      <c r="J2" s="555"/>
      <c r="K2" s="555"/>
      <c r="L2" s="555"/>
      <c r="M2" s="474"/>
      <c r="N2" s="408" t="s">
        <v>31</v>
      </c>
      <c r="O2" s="408"/>
      <c r="P2" s="492" t="s">
        <v>78</v>
      </c>
      <c r="Q2" s="493"/>
    </row>
    <row r="3" spans="2:17" ht="30" customHeight="1" x14ac:dyDescent="0.25">
      <c r="B3" s="563"/>
      <c r="C3" s="564"/>
      <c r="D3" s="22" t="s">
        <v>32</v>
      </c>
      <c r="E3" s="419" t="s">
        <v>76</v>
      </c>
      <c r="F3" s="562"/>
      <c r="G3" s="562"/>
      <c r="H3" s="562"/>
      <c r="I3" s="562"/>
      <c r="J3" s="562"/>
      <c r="K3" s="562"/>
      <c r="L3" s="562"/>
      <c r="M3" s="420"/>
      <c r="N3" s="408" t="s">
        <v>33</v>
      </c>
      <c r="O3" s="408"/>
      <c r="P3" s="419">
        <v>3</v>
      </c>
      <c r="Q3" s="420"/>
    </row>
    <row r="4" spans="2:17" ht="30" customHeight="1" x14ac:dyDescent="0.25">
      <c r="B4" s="565"/>
      <c r="C4" s="566"/>
      <c r="D4" s="22" t="s">
        <v>34</v>
      </c>
      <c r="E4" s="556" t="s">
        <v>77</v>
      </c>
      <c r="F4" s="557"/>
      <c r="G4" s="557"/>
      <c r="H4" s="557"/>
      <c r="I4" s="557"/>
      <c r="J4" s="557"/>
      <c r="K4" s="557"/>
      <c r="L4" s="557"/>
      <c r="M4" s="558"/>
      <c r="N4" s="408" t="s">
        <v>104</v>
      </c>
      <c r="O4" s="408"/>
      <c r="P4" s="421">
        <v>44320</v>
      </c>
      <c r="Q4" s="422"/>
    </row>
    <row r="5" spans="2:17" ht="30" customHeight="1" x14ac:dyDescent="0.25">
      <c r="B5" s="447" t="s">
        <v>174</v>
      </c>
      <c r="C5" s="447"/>
      <c r="D5" s="447"/>
      <c r="E5" s="447"/>
      <c r="F5" s="447"/>
      <c r="G5" s="447"/>
      <c r="H5" s="447"/>
      <c r="I5" s="447"/>
      <c r="J5" s="447"/>
      <c r="K5" s="447"/>
      <c r="L5" s="447"/>
      <c r="M5" s="447"/>
      <c r="N5" s="447"/>
      <c r="O5" s="447"/>
      <c r="P5" s="447"/>
      <c r="Q5" s="447"/>
    </row>
    <row r="6" spans="2:17" ht="30" customHeight="1" x14ac:dyDescent="0.25">
      <c r="B6" s="561" t="s">
        <v>1288</v>
      </c>
      <c r="C6" s="561"/>
      <c r="D6" s="561"/>
      <c r="E6" s="561"/>
      <c r="F6" s="561"/>
      <c r="G6" s="561"/>
      <c r="H6" s="561"/>
      <c r="I6" s="561"/>
      <c r="J6" s="561"/>
      <c r="K6" s="561"/>
      <c r="L6" s="561"/>
      <c r="M6" s="561"/>
      <c r="N6" s="561"/>
      <c r="O6" s="561"/>
      <c r="P6" s="561"/>
      <c r="Q6" s="561"/>
    </row>
    <row r="7" spans="2:17" ht="27.75" customHeight="1" x14ac:dyDescent="0.25">
      <c r="B7" s="548"/>
      <c r="C7" s="548"/>
      <c r="D7" s="548"/>
      <c r="E7" s="548"/>
      <c r="F7" s="548"/>
      <c r="G7" s="548"/>
      <c r="H7" s="548"/>
      <c r="I7" s="548"/>
      <c r="J7" s="548"/>
      <c r="K7" s="548"/>
      <c r="L7" s="548"/>
      <c r="M7" s="548"/>
      <c r="N7" s="548"/>
      <c r="O7" s="548"/>
      <c r="P7" s="548"/>
      <c r="Q7" s="548"/>
    </row>
    <row r="8" spans="2:17" s="31" customFormat="1" ht="150" customHeight="1" x14ac:dyDescent="0.25">
      <c r="B8" s="567" t="s">
        <v>34</v>
      </c>
      <c r="C8" s="523" t="s">
        <v>672</v>
      </c>
      <c r="D8" s="525" t="s">
        <v>137</v>
      </c>
      <c r="E8" s="525" t="s">
        <v>596</v>
      </c>
      <c r="F8" s="510" t="s">
        <v>155</v>
      </c>
      <c r="G8" s="495" t="s">
        <v>686</v>
      </c>
      <c r="H8" s="496"/>
      <c r="I8" s="496"/>
      <c r="J8" s="496"/>
      <c r="K8" s="496"/>
      <c r="L8" s="496"/>
      <c r="M8" s="496"/>
      <c r="N8" s="496"/>
      <c r="O8" s="496"/>
      <c r="P8" s="496"/>
      <c r="Q8" s="264">
        <f>+AVERAGE(Q10:Q189)</f>
        <v>0.99777777777777776</v>
      </c>
    </row>
    <row r="9" spans="2:17" ht="180" customHeight="1" x14ac:dyDescent="0.25">
      <c r="B9" s="568"/>
      <c r="C9" s="524"/>
      <c r="D9" s="526"/>
      <c r="E9" s="526"/>
      <c r="F9" s="511"/>
      <c r="G9" s="126" t="s">
        <v>687</v>
      </c>
      <c r="H9" s="126" t="s">
        <v>688</v>
      </c>
      <c r="I9" s="126" t="s">
        <v>689</v>
      </c>
      <c r="J9" s="126" t="s">
        <v>690</v>
      </c>
      <c r="K9" s="126" t="s">
        <v>691</v>
      </c>
      <c r="L9" s="135" t="s">
        <v>170</v>
      </c>
      <c r="M9" s="135" t="s">
        <v>171</v>
      </c>
      <c r="N9" s="135" t="s">
        <v>492</v>
      </c>
      <c r="O9" s="135" t="s">
        <v>494</v>
      </c>
      <c r="P9" s="135" t="s">
        <v>198</v>
      </c>
      <c r="Q9" s="136" t="s">
        <v>172</v>
      </c>
    </row>
    <row r="10" spans="2:17" s="26" customFormat="1" ht="150" customHeight="1" x14ac:dyDescent="0.25">
      <c r="B10" s="89" t="str">
        <f>+'Preliminar PT. Control'!B6</f>
        <v>DIRECCIONAMIENTO ESTRATÉGICO</v>
      </c>
      <c r="C10" s="89" t="str">
        <f>+'Preliminar PT. Control'!C6</f>
        <v>OFICINA DE PLANEACIÓN</v>
      </c>
      <c r="D10" s="188" t="str">
        <f>+'Preliminar PT. Control'!D6</f>
        <v>R 1</v>
      </c>
      <c r="E10" s="89" t="str">
        <f>+'Preliminar PT. Control'!E6</f>
        <v>Aprobar planes no pertinentes a la entidad</v>
      </c>
      <c r="F10" s="89" t="str">
        <f>+'Preliminar PT. Control'!F6</f>
        <v>Afectación Económica o presupuestal</v>
      </c>
      <c r="G10" s="188"/>
      <c r="H10" s="188"/>
      <c r="I10" s="189"/>
      <c r="J10" s="190" t="e">
        <f>1-(H10/I10)</f>
        <v>#DIV/0!</v>
      </c>
      <c r="K10" s="190" t="e">
        <f>_xlfn.IFS(J10&lt;0.8,"Cambio",J10&lt;0.9,"Revisión de control",J10&gt;0.89,"Se mantiene")</f>
        <v>#DIV/0!</v>
      </c>
      <c r="L10" s="188"/>
      <c r="M10" s="188"/>
      <c r="N10" s="188"/>
      <c r="O10" s="188"/>
      <c r="P10" s="191" t="e">
        <f>+K10</f>
        <v>#DIV/0!</v>
      </c>
      <c r="Q10" s="192">
        <f>(_xlfn.IFS(G10="",1,G10="SI",0)+_xlfn.IFS(L10="",1,L10="SI",1,L10="NO",0)+_xlfn.IFS(M10="",1,M10="SI",1,M10="NO",0)+_xlfn.IFS(N10="",1,N10="SI",1,N10="NO",0)+_xlfn.IFS(O10="",1,O10="SI",1,O10="NO",0))/5</f>
        <v>1</v>
      </c>
    </row>
    <row r="11" spans="2:17" s="26" customFormat="1" ht="150" customHeight="1" x14ac:dyDescent="0.25">
      <c r="B11" s="89" t="str">
        <f>+'Preliminar PT. Control'!B7</f>
        <v>DIRECCIONAMIENTO ESTRATÉGICO</v>
      </c>
      <c r="C11" s="89" t="str">
        <f>+'Preliminar PT. Control'!C7</f>
        <v>OFICINA DE PLANEACIÓN</v>
      </c>
      <c r="D11" s="188" t="str">
        <f>+'Preliminar PT. Control'!D7</f>
        <v>R 1</v>
      </c>
      <c r="E11" s="89" t="str">
        <f>+'Preliminar PT. Control'!E7</f>
        <v>Aprobar planes no pertinentes a la entidad</v>
      </c>
      <c r="F11" s="89" t="str">
        <f>+'Preliminar PT. Control'!F7</f>
        <v>Afectación Económica o presupuestal</v>
      </c>
      <c r="G11" s="188"/>
      <c r="H11" s="188"/>
      <c r="I11" s="189"/>
      <c r="J11" s="190" t="e">
        <f t="shared" ref="J11:J74" si="0">1-(H11/I11)</f>
        <v>#DIV/0!</v>
      </c>
      <c r="K11" s="190" t="e">
        <f t="shared" ref="K11:K74" si="1">_xlfn.IFS(J11&lt;0.8,"Cambio",J11&lt;0.9,"Revisión de control",J11&gt;0.89,"Se mantiene")</f>
        <v>#DIV/0!</v>
      </c>
      <c r="L11" s="188"/>
      <c r="M11" s="188"/>
      <c r="N11" s="188"/>
      <c r="O11" s="188"/>
      <c r="P11" s="191" t="e">
        <f t="shared" ref="P11:P74" si="2">+K11</f>
        <v>#DIV/0!</v>
      </c>
      <c r="Q11" s="192">
        <f t="shared" ref="Q11:Q74" si="3">(_xlfn.IFS(G11="",1,G11="SI",0)+_xlfn.IFS(L11="",1,L11="SI",1,L11="NO",0)+_xlfn.IFS(M11="",1,M11="SI",1,M11="NO",0)+_xlfn.IFS(N11="",1,N11="SI",1,N11="NO",0)+_xlfn.IFS(O11="",1,O11="SI",1,O11="NO",0))/5</f>
        <v>1</v>
      </c>
    </row>
    <row r="12" spans="2:17" s="26" customFormat="1" ht="150" customHeight="1" x14ac:dyDescent="0.25">
      <c r="B12" s="89" t="str">
        <f>+'Preliminar PT. Control'!B8</f>
        <v>DIRECCIONAMIENTO ESTRATÉGICO</v>
      </c>
      <c r="C12" s="89" t="str">
        <f>+'Preliminar PT. Control'!C8</f>
        <v>OFICINA DE PLANEACIÓN</v>
      </c>
      <c r="D12" s="188" t="str">
        <f>+'Preliminar PT. Control'!D8</f>
        <v>R 2</v>
      </c>
      <c r="E12" s="89" t="str">
        <f>+'Preliminar PT. Control'!E8</f>
        <v>Inscribir proyectos de inversión no adecuados a las necesidades de la entidad</v>
      </c>
      <c r="F12" s="89" t="str">
        <f>+'Preliminar PT. Control'!F8</f>
        <v>Afectación Económica o presupuestal</v>
      </c>
      <c r="G12" s="188"/>
      <c r="H12" s="188"/>
      <c r="I12" s="189"/>
      <c r="J12" s="190" t="e">
        <f t="shared" si="0"/>
        <v>#DIV/0!</v>
      </c>
      <c r="K12" s="190" t="e">
        <f t="shared" si="1"/>
        <v>#DIV/0!</v>
      </c>
      <c r="L12" s="188"/>
      <c r="M12" s="188"/>
      <c r="N12" s="188"/>
      <c r="O12" s="188"/>
      <c r="P12" s="191" t="e">
        <f t="shared" si="2"/>
        <v>#DIV/0!</v>
      </c>
      <c r="Q12" s="192">
        <f t="shared" si="3"/>
        <v>1</v>
      </c>
    </row>
    <row r="13" spans="2:17" s="26" customFormat="1" ht="150" customHeight="1" x14ac:dyDescent="0.25">
      <c r="B13" s="89" t="str">
        <f>+'Preliminar PT. Control'!B9</f>
        <v>DIRECCIONAMIENTO ESTRATÉGICO</v>
      </c>
      <c r="C13" s="89" t="str">
        <f>+'Preliminar PT. Control'!C9</f>
        <v>OFICINA DE PLANEACIÓN</v>
      </c>
      <c r="D13" s="188" t="str">
        <f>+'Preliminar PT. Control'!D9</f>
        <v>R 2</v>
      </c>
      <c r="E13" s="89" t="str">
        <f>+'Preliminar PT. Control'!E9</f>
        <v>Inscribir proyectos de inversión no adecuados a las necesidades de la entidad</v>
      </c>
      <c r="F13" s="89" t="str">
        <f>+'Preliminar PT. Control'!F9</f>
        <v>Afectación Económica o presupuestal</v>
      </c>
      <c r="G13" s="188"/>
      <c r="H13" s="188"/>
      <c r="I13" s="189"/>
      <c r="J13" s="190" t="e">
        <f t="shared" si="0"/>
        <v>#DIV/0!</v>
      </c>
      <c r="K13" s="190" t="e">
        <f t="shared" si="1"/>
        <v>#DIV/0!</v>
      </c>
      <c r="L13" s="188"/>
      <c r="M13" s="188"/>
      <c r="N13" s="188"/>
      <c r="O13" s="188"/>
      <c r="P13" s="191" t="e">
        <f t="shared" si="2"/>
        <v>#DIV/0!</v>
      </c>
      <c r="Q13" s="192">
        <f t="shared" si="3"/>
        <v>1</v>
      </c>
    </row>
    <row r="14" spans="2:17" s="26" customFormat="1" ht="150" customHeight="1" x14ac:dyDescent="0.25">
      <c r="B14" s="89" t="str">
        <f>+'Preliminar PT. Control'!B10</f>
        <v>DIRECCIONAMIENTO ESTRATÉGICO</v>
      </c>
      <c r="C14" s="89" t="str">
        <f>+'Preliminar PT. Control'!C10</f>
        <v>OFICINA DE PLANEACIÓN</v>
      </c>
      <c r="D14" s="188" t="str">
        <f>+'Preliminar PT. Control'!D10</f>
        <v>R 2</v>
      </c>
      <c r="E14" s="89" t="str">
        <f>+'Preliminar PT. Control'!E10</f>
        <v>Inscribir proyectos de inversión no adecuados a las necesidades de la entidad</v>
      </c>
      <c r="F14" s="89" t="str">
        <f>+'Preliminar PT. Control'!F10</f>
        <v>Afectación Económica o presupuestal</v>
      </c>
      <c r="G14" s="188"/>
      <c r="H14" s="188"/>
      <c r="I14" s="189"/>
      <c r="J14" s="190" t="e">
        <f t="shared" si="0"/>
        <v>#DIV/0!</v>
      </c>
      <c r="K14" s="190" t="e">
        <f t="shared" si="1"/>
        <v>#DIV/0!</v>
      </c>
      <c r="L14" s="188"/>
      <c r="M14" s="188"/>
      <c r="N14" s="188"/>
      <c r="O14" s="188"/>
      <c r="P14" s="191" t="e">
        <f t="shared" si="2"/>
        <v>#DIV/0!</v>
      </c>
      <c r="Q14" s="192">
        <f t="shared" si="3"/>
        <v>1</v>
      </c>
    </row>
    <row r="15" spans="2:17" s="26" customFormat="1" ht="150" customHeight="1" x14ac:dyDescent="0.25">
      <c r="B15" s="89" t="str">
        <f>+'Preliminar PT. Control'!B11</f>
        <v>DIRECCIONAMIENTO ESTRATÉGICO</v>
      </c>
      <c r="C15" s="89" t="str">
        <f>+'Preliminar PT. Control'!C11</f>
        <v>OFICINA DE PLANEACIÓN</v>
      </c>
      <c r="D15" s="188" t="str">
        <f>+'Preliminar PT. Control'!D11</f>
        <v>R 3</v>
      </c>
      <c r="E15" s="89" t="str">
        <f>+'Preliminar PT. Control'!E11</f>
        <v>Planeación inoportuna de cada vigencia</v>
      </c>
      <c r="F15" s="89" t="str">
        <f>+'Preliminar PT. Control'!F11</f>
        <v>Pérdida Reputacional</v>
      </c>
      <c r="G15" s="188"/>
      <c r="H15" s="188"/>
      <c r="I15" s="189"/>
      <c r="J15" s="190" t="e">
        <f t="shared" si="0"/>
        <v>#DIV/0!</v>
      </c>
      <c r="K15" s="190" t="e">
        <f t="shared" si="1"/>
        <v>#DIV/0!</v>
      </c>
      <c r="L15" s="188"/>
      <c r="M15" s="188"/>
      <c r="N15" s="188"/>
      <c r="O15" s="188"/>
      <c r="P15" s="191" t="e">
        <f t="shared" si="2"/>
        <v>#DIV/0!</v>
      </c>
      <c r="Q15" s="192">
        <f t="shared" si="3"/>
        <v>1</v>
      </c>
    </row>
    <row r="16" spans="2:17" s="26" customFormat="1" ht="150" customHeight="1" x14ac:dyDescent="0.25">
      <c r="B16" s="89" t="str">
        <f>+'Preliminar PT. Control'!B12</f>
        <v>DIRECCIONAMIENTO ESTRATÉGICO</v>
      </c>
      <c r="C16" s="89" t="str">
        <f>+'Preliminar PT. Control'!C12</f>
        <v>OFICINA DE PLANEACIÓN</v>
      </c>
      <c r="D16" s="188" t="str">
        <f>+'Preliminar PT. Control'!D12</f>
        <v>R 3</v>
      </c>
      <c r="E16" s="89" t="str">
        <f>+'Preliminar PT. Control'!E12</f>
        <v>Planeación inoportuna de cada vigencia</v>
      </c>
      <c r="F16" s="89" t="str">
        <f>+'Preliminar PT. Control'!F12</f>
        <v>Pérdida Reputacional</v>
      </c>
      <c r="G16" s="188"/>
      <c r="H16" s="188"/>
      <c r="I16" s="189"/>
      <c r="J16" s="190" t="e">
        <f t="shared" si="0"/>
        <v>#DIV/0!</v>
      </c>
      <c r="K16" s="190" t="e">
        <f t="shared" si="1"/>
        <v>#DIV/0!</v>
      </c>
      <c r="L16" s="188"/>
      <c r="M16" s="188"/>
      <c r="N16" s="188"/>
      <c r="O16" s="188"/>
      <c r="P16" s="191" t="e">
        <f t="shared" si="2"/>
        <v>#DIV/0!</v>
      </c>
      <c r="Q16" s="192">
        <f t="shared" si="3"/>
        <v>1</v>
      </c>
    </row>
    <row r="17" spans="2:17" s="26" customFormat="1" ht="150" customHeight="1" x14ac:dyDescent="0.25">
      <c r="B17" s="89" t="str">
        <f>+'Preliminar PT. Control'!B13</f>
        <v>DIRECCIONAMIENTO ESTRATÉGICO</v>
      </c>
      <c r="C17" s="89" t="str">
        <f>+'Preliminar PT. Control'!C13</f>
        <v>OFICINA DE PLANEACIÓN</v>
      </c>
      <c r="D17" s="188" t="str">
        <f>+'Preliminar PT. Control'!D13</f>
        <v>R 4</v>
      </c>
      <c r="E17" s="89" t="str">
        <f>+'Preliminar PT. Control'!E13</f>
        <v>Reporte de información no pertinente a las necesidades de la Dirección General</v>
      </c>
      <c r="F17" s="89" t="str">
        <f>+'Preliminar PT. Control'!F13</f>
        <v>Pérdida Reputacional</v>
      </c>
      <c r="G17" s="188"/>
      <c r="H17" s="188"/>
      <c r="I17" s="189"/>
      <c r="J17" s="190" t="e">
        <f t="shared" si="0"/>
        <v>#DIV/0!</v>
      </c>
      <c r="K17" s="190" t="e">
        <f t="shared" si="1"/>
        <v>#DIV/0!</v>
      </c>
      <c r="L17" s="188"/>
      <c r="M17" s="188"/>
      <c r="N17" s="188"/>
      <c r="O17" s="188"/>
      <c r="P17" s="191" t="e">
        <f t="shared" si="2"/>
        <v>#DIV/0!</v>
      </c>
      <c r="Q17" s="192">
        <f t="shared" si="3"/>
        <v>1</v>
      </c>
    </row>
    <row r="18" spans="2:17" s="26" customFormat="1" ht="150" customHeight="1" x14ac:dyDescent="0.25">
      <c r="B18" s="89" t="str">
        <f>+'Preliminar PT. Control'!B14</f>
        <v>DIRECCIONAMIENTO ESTRATÉGICO</v>
      </c>
      <c r="C18" s="89" t="str">
        <f>+'Preliminar PT. Control'!C14</f>
        <v>OFICINA DE PLANEACIÓN</v>
      </c>
      <c r="D18" s="188" t="str">
        <f>+'Preliminar PT. Control'!D14</f>
        <v>R 4</v>
      </c>
      <c r="E18" s="89" t="str">
        <f>+'Preliminar PT. Control'!E14</f>
        <v>Reporte de información no pertinente a las necesidades de la Dirección General</v>
      </c>
      <c r="F18" s="89" t="str">
        <f>+'Preliminar PT. Control'!F14</f>
        <v>Pérdida Reputacional</v>
      </c>
      <c r="G18" s="188"/>
      <c r="H18" s="188"/>
      <c r="I18" s="189"/>
      <c r="J18" s="190" t="e">
        <f t="shared" si="0"/>
        <v>#DIV/0!</v>
      </c>
      <c r="K18" s="190" t="e">
        <f t="shared" si="1"/>
        <v>#DIV/0!</v>
      </c>
      <c r="L18" s="188"/>
      <c r="M18" s="188"/>
      <c r="N18" s="188"/>
      <c r="O18" s="188"/>
      <c r="P18" s="191" t="e">
        <f t="shared" si="2"/>
        <v>#DIV/0!</v>
      </c>
      <c r="Q18" s="192">
        <f t="shared" si="3"/>
        <v>1</v>
      </c>
    </row>
    <row r="19" spans="2:17" s="26" customFormat="1" ht="150" customHeight="1" x14ac:dyDescent="0.25">
      <c r="B19" s="89" t="str">
        <f>+'Preliminar PT. Control'!B15</f>
        <v>DIRECCIONAMIENTO ESTRATÉGICO</v>
      </c>
      <c r="C19" s="89" t="str">
        <f>+'Preliminar PT. Control'!C15</f>
        <v>OFICINA DE PLANEACIÓN</v>
      </c>
      <c r="D19" s="188" t="str">
        <f>+'Preliminar PT. Control'!D15</f>
        <v>R 5</v>
      </c>
      <c r="E19" s="89" t="str">
        <f>+'Preliminar PT. Control'!E15</f>
        <v>Planeación y gestión de procesos con inadecuada valoración de riesgos y oportunidades</v>
      </c>
      <c r="F19" s="89" t="str">
        <f>+'Preliminar PT. Control'!F15</f>
        <v>Pérdida Reputacional</v>
      </c>
      <c r="G19" s="188"/>
      <c r="H19" s="188"/>
      <c r="I19" s="189"/>
      <c r="J19" s="190" t="e">
        <f t="shared" si="0"/>
        <v>#DIV/0!</v>
      </c>
      <c r="K19" s="190" t="e">
        <f t="shared" si="1"/>
        <v>#DIV/0!</v>
      </c>
      <c r="L19" s="188"/>
      <c r="M19" s="188"/>
      <c r="N19" s="188"/>
      <c r="O19" s="188"/>
      <c r="P19" s="191" t="e">
        <f t="shared" si="2"/>
        <v>#DIV/0!</v>
      </c>
      <c r="Q19" s="192">
        <f t="shared" si="3"/>
        <v>1</v>
      </c>
    </row>
    <row r="20" spans="2:17" s="26" customFormat="1" ht="150" customHeight="1" x14ac:dyDescent="0.25">
      <c r="B20" s="89" t="str">
        <f>+'Preliminar PT. Control'!B16</f>
        <v>DIRECCIONAMIENTO ESTRATÉGICO</v>
      </c>
      <c r="C20" s="89" t="str">
        <f>+'Preliminar PT. Control'!C16</f>
        <v>OFICINA DE PLANEACIÓN</v>
      </c>
      <c r="D20" s="188" t="str">
        <f>+'Preliminar PT. Control'!D16</f>
        <v>R 5</v>
      </c>
      <c r="E20" s="89" t="str">
        <f>+'Preliminar PT. Control'!E16</f>
        <v>Planeación y gestión de procesos con inadecuada valoración de riesgos y oportunidades</v>
      </c>
      <c r="F20" s="89" t="str">
        <f>+'Preliminar PT. Control'!F16</f>
        <v>Pérdida Reputacional</v>
      </c>
      <c r="G20" s="188"/>
      <c r="H20" s="188"/>
      <c r="I20" s="189"/>
      <c r="J20" s="190" t="e">
        <f t="shared" si="0"/>
        <v>#DIV/0!</v>
      </c>
      <c r="K20" s="190" t="e">
        <f t="shared" si="1"/>
        <v>#DIV/0!</v>
      </c>
      <c r="L20" s="188"/>
      <c r="M20" s="188"/>
      <c r="N20" s="188"/>
      <c r="O20" s="188"/>
      <c r="P20" s="191" t="e">
        <f t="shared" si="2"/>
        <v>#DIV/0!</v>
      </c>
      <c r="Q20" s="192">
        <f t="shared" si="3"/>
        <v>1</v>
      </c>
    </row>
    <row r="21" spans="2:17" s="26" customFormat="1" ht="150" customHeight="1" x14ac:dyDescent="0.25">
      <c r="B21" s="89" t="str">
        <f>+'Preliminar PT. Control'!B17</f>
        <v>COMUNICACIÓN Y GESTIÓN CON GRUPOS DE INTERÉS</v>
      </c>
      <c r="C21" s="89" t="str">
        <f>+'Preliminar PT. Control'!C17</f>
        <v>DIRECCIÓN GENERAL (EQUIPO DE COMUNICACIONES)</v>
      </c>
      <c r="D21" s="188" t="str">
        <f>+'Preliminar PT. Control'!D17</f>
        <v>R 6</v>
      </c>
      <c r="E21" s="89" t="str">
        <f>+'Preliminar PT. Control'!E17</f>
        <v>Dar información imprecisa o errónea a la ciudadanía a través de cualquier medio de comunicación por parte de  personas autorizadas y NO autorizadas</v>
      </c>
      <c r="F21" s="89" t="str">
        <f>+'Preliminar PT. Control'!F17</f>
        <v>Pérdida Reputacional</v>
      </c>
      <c r="G21" s="188"/>
      <c r="H21" s="188"/>
      <c r="I21" s="189"/>
      <c r="J21" s="190" t="e">
        <f t="shared" si="0"/>
        <v>#DIV/0!</v>
      </c>
      <c r="K21" s="190" t="e">
        <f t="shared" si="1"/>
        <v>#DIV/0!</v>
      </c>
      <c r="L21" s="188"/>
      <c r="M21" s="188"/>
      <c r="N21" s="188"/>
      <c r="O21" s="188"/>
      <c r="P21" s="191" t="e">
        <f t="shared" si="2"/>
        <v>#DIV/0!</v>
      </c>
      <c r="Q21" s="192">
        <f t="shared" si="3"/>
        <v>1</v>
      </c>
    </row>
    <row r="22" spans="2:17" s="26" customFormat="1" ht="150" customHeight="1" x14ac:dyDescent="0.25">
      <c r="B22" s="89" t="str">
        <f>+'Preliminar PT. Control'!B18</f>
        <v>COMUNICACIÓN Y GESTIÓN CON GRUPOS DE INTERÉS</v>
      </c>
      <c r="C22" s="89" t="str">
        <f>+'Preliminar PT. Control'!C18</f>
        <v>DIRECCIÓN GENERAL (EQUIPO DE COMUNICACIONES)</v>
      </c>
      <c r="D22" s="188" t="str">
        <f>+'Preliminar PT. Control'!D18</f>
        <v>R 6</v>
      </c>
      <c r="E22" s="89" t="str">
        <f>+'Preliminar PT. Control'!E18</f>
        <v>Dar información imprecisa o errónea a la ciudadanía a través de cualquier medio de comunicación por parte de  personas autorizadas y NO autorizadas</v>
      </c>
      <c r="F22" s="89" t="str">
        <f>+'Preliminar PT. Control'!F18</f>
        <v>Pérdida Reputacional</v>
      </c>
      <c r="G22" s="188"/>
      <c r="H22" s="188"/>
      <c r="I22" s="189"/>
      <c r="J22" s="190" t="e">
        <f t="shared" si="0"/>
        <v>#DIV/0!</v>
      </c>
      <c r="K22" s="190" t="e">
        <f t="shared" si="1"/>
        <v>#DIV/0!</v>
      </c>
      <c r="L22" s="188"/>
      <c r="M22" s="188"/>
      <c r="N22" s="188"/>
      <c r="O22" s="188"/>
      <c r="P22" s="191" t="e">
        <f t="shared" si="2"/>
        <v>#DIV/0!</v>
      </c>
      <c r="Q22" s="192">
        <f t="shared" si="3"/>
        <v>1</v>
      </c>
    </row>
    <row r="23" spans="2:17" s="26" customFormat="1" ht="150" customHeight="1" x14ac:dyDescent="0.25">
      <c r="B23" s="89" t="str">
        <f>+'Preliminar PT. Control'!B19</f>
        <v>COMUNICACIÓN Y GESTIÓN CON GRUPOS DE INTERÉS</v>
      </c>
      <c r="C23" s="89" t="str">
        <f>+'Preliminar PT. Control'!C19</f>
        <v>DIRECCIÓN GENERAL (EQUIPO DE COMUNICACIONES)</v>
      </c>
      <c r="D23" s="188" t="str">
        <f>+'Preliminar PT. Control'!D19</f>
        <v>R 6</v>
      </c>
      <c r="E23" s="89" t="str">
        <f>+'Preliminar PT. Control'!E19</f>
        <v>Dar información imprecisa o errónea a la ciudadanía a través de cualquier medio de comunicación por parte de  personas autorizadas y NO autorizadas</v>
      </c>
      <c r="F23" s="89" t="str">
        <f>+'Preliminar PT. Control'!F19</f>
        <v>Pérdida Reputacional</v>
      </c>
      <c r="G23" s="188"/>
      <c r="H23" s="188"/>
      <c r="I23" s="189"/>
      <c r="J23" s="190" t="e">
        <f t="shared" si="0"/>
        <v>#DIV/0!</v>
      </c>
      <c r="K23" s="190" t="e">
        <f t="shared" si="1"/>
        <v>#DIV/0!</v>
      </c>
      <c r="L23" s="188"/>
      <c r="M23" s="188"/>
      <c r="N23" s="188"/>
      <c r="O23" s="188"/>
      <c r="P23" s="191" t="e">
        <f t="shared" si="2"/>
        <v>#DIV/0!</v>
      </c>
      <c r="Q23" s="192">
        <f t="shared" si="3"/>
        <v>1</v>
      </c>
    </row>
    <row r="24" spans="2:17" s="26" customFormat="1" ht="150" customHeight="1" x14ac:dyDescent="0.25">
      <c r="B24" s="89" t="str">
        <f>+'Preliminar PT. Control'!B20</f>
        <v>COMUNICACIÓN Y GESTIÓN CON GRUPOS DE INTERÉS</v>
      </c>
      <c r="C24" s="89" t="str">
        <f>+'Preliminar PT. Control'!C20</f>
        <v>DIRECCIÓN GENERAL (EQUIPO DE COMUNICACIONES)</v>
      </c>
      <c r="D24" s="188" t="str">
        <f>+'Preliminar PT. Control'!D20</f>
        <v>R 7</v>
      </c>
      <c r="E24" s="89" t="str">
        <f>+'Preliminar PT. Control'!E20</f>
        <v>Inadecuada utilización de la imagen institucional</v>
      </c>
      <c r="F24" s="89" t="str">
        <f>+'Preliminar PT. Control'!F20</f>
        <v>Pérdida Reputacional</v>
      </c>
      <c r="G24" s="188"/>
      <c r="H24" s="188"/>
      <c r="I24" s="189"/>
      <c r="J24" s="190" t="e">
        <f t="shared" si="0"/>
        <v>#DIV/0!</v>
      </c>
      <c r="K24" s="190" t="e">
        <f t="shared" si="1"/>
        <v>#DIV/0!</v>
      </c>
      <c r="L24" s="188"/>
      <c r="M24" s="188"/>
      <c r="N24" s="188"/>
      <c r="O24" s="188"/>
      <c r="P24" s="191" t="e">
        <f t="shared" si="2"/>
        <v>#DIV/0!</v>
      </c>
      <c r="Q24" s="192">
        <f t="shared" si="3"/>
        <v>1</v>
      </c>
    </row>
    <row r="25" spans="2:17" s="26" customFormat="1" ht="150" customHeight="1" x14ac:dyDescent="0.25">
      <c r="B25" s="89" t="str">
        <f>+'Preliminar PT. Control'!B21</f>
        <v>COMUNICACIÓN Y GESTIÓN CON GRUPOS DE INTERÉS</v>
      </c>
      <c r="C25" s="89" t="str">
        <f>+'Preliminar PT. Control'!C21</f>
        <v>DIRECCIÓN GENERAL (EQUIPO DE COMUNICACIONES)</v>
      </c>
      <c r="D25" s="188" t="str">
        <f>+'Preliminar PT. Control'!D21</f>
        <v>R 7</v>
      </c>
      <c r="E25" s="89" t="str">
        <f>+'Preliminar PT. Control'!E21</f>
        <v>Inadecuada utilización de la imagen institucional</v>
      </c>
      <c r="F25" s="89" t="str">
        <f>+'Preliminar PT. Control'!F21</f>
        <v>Pérdida Reputacional</v>
      </c>
      <c r="G25" s="188"/>
      <c r="H25" s="188"/>
      <c r="I25" s="189"/>
      <c r="J25" s="190" t="e">
        <f t="shared" si="0"/>
        <v>#DIV/0!</v>
      </c>
      <c r="K25" s="190" t="e">
        <f t="shared" si="1"/>
        <v>#DIV/0!</v>
      </c>
      <c r="L25" s="188"/>
      <c r="M25" s="188"/>
      <c r="N25" s="188"/>
      <c r="O25" s="188"/>
      <c r="P25" s="191" t="e">
        <f t="shared" si="2"/>
        <v>#DIV/0!</v>
      </c>
      <c r="Q25" s="192">
        <f t="shared" si="3"/>
        <v>1</v>
      </c>
    </row>
    <row r="26" spans="2:17" s="26" customFormat="1" ht="150" customHeight="1" x14ac:dyDescent="0.25">
      <c r="B26" s="89" t="str">
        <f>+'Preliminar PT. Control'!B22</f>
        <v>COMUNICACIÓN Y GESTIÓN CON GRUPOS DE INTERÉS</v>
      </c>
      <c r="C26" s="89" t="str">
        <f>+'Preliminar PT. Control'!C22</f>
        <v>DIRECCIÓN GENERAL (EQUIPO DE COMUNICACIONES)</v>
      </c>
      <c r="D26" s="188" t="str">
        <f>+'Preliminar PT. Control'!D22</f>
        <v>R 8</v>
      </c>
      <c r="E26" s="89" t="str">
        <f>+'Preliminar PT. Control'!E22</f>
        <v>Información de la ANT no llega al público objetivo</v>
      </c>
      <c r="F26" s="89" t="str">
        <f>+'Preliminar PT. Control'!F22</f>
        <v>Pérdida Reputacional</v>
      </c>
      <c r="G26" s="188"/>
      <c r="H26" s="188"/>
      <c r="I26" s="189"/>
      <c r="J26" s="190" t="e">
        <f t="shared" si="0"/>
        <v>#DIV/0!</v>
      </c>
      <c r="K26" s="190" t="e">
        <f t="shared" si="1"/>
        <v>#DIV/0!</v>
      </c>
      <c r="L26" s="188"/>
      <c r="M26" s="188"/>
      <c r="N26" s="188"/>
      <c r="O26" s="188"/>
      <c r="P26" s="191" t="e">
        <f t="shared" si="2"/>
        <v>#DIV/0!</v>
      </c>
      <c r="Q26" s="192">
        <f t="shared" si="3"/>
        <v>1</v>
      </c>
    </row>
    <row r="27" spans="2:17" s="26" customFormat="1" ht="150" customHeight="1" x14ac:dyDescent="0.25">
      <c r="B27" s="89" t="str">
        <f>+'Preliminar PT. Control'!B23</f>
        <v>COMUNICACIÓN Y GESTIÓN CON GRUPOS DE INTERÉS</v>
      </c>
      <c r="C27" s="89" t="str">
        <f>+'Preliminar PT. Control'!C23</f>
        <v>DIRECCIÓN GENERAL (EQUIPO DE COMUNICACIONES)</v>
      </c>
      <c r="D27" s="188" t="str">
        <f>+'Preliminar PT. Control'!D23</f>
        <v>R 8</v>
      </c>
      <c r="E27" s="89" t="str">
        <f>+'Preliminar PT. Control'!E23</f>
        <v>Información de la ANT no llega al público objetivo</v>
      </c>
      <c r="F27" s="89" t="str">
        <f>+'Preliminar PT. Control'!F23</f>
        <v>Pérdida Reputacional</v>
      </c>
      <c r="G27" s="188"/>
      <c r="H27" s="188"/>
      <c r="I27" s="189"/>
      <c r="J27" s="190" t="e">
        <f t="shared" si="0"/>
        <v>#DIV/0!</v>
      </c>
      <c r="K27" s="190" t="e">
        <f t="shared" si="1"/>
        <v>#DIV/0!</v>
      </c>
      <c r="L27" s="188"/>
      <c r="M27" s="188"/>
      <c r="N27" s="188"/>
      <c r="O27" s="188"/>
      <c r="P27" s="191" t="e">
        <f t="shared" si="2"/>
        <v>#DIV/0!</v>
      </c>
      <c r="Q27" s="192">
        <f t="shared" si="3"/>
        <v>1</v>
      </c>
    </row>
    <row r="28" spans="2:17" s="26" customFormat="1" ht="150" customHeight="1" x14ac:dyDescent="0.25">
      <c r="B28" s="89" t="str">
        <f>+'Preliminar PT. Control'!B24</f>
        <v>COMUNICACIÓN Y GESTIÓN CON GRUPOS DE INTERÉS</v>
      </c>
      <c r="C28" s="89" t="str">
        <f>+'Preliminar PT. Control'!C24</f>
        <v>DIRECCIÓN GENERAL (EQUIPO DE COMUNICACIONES)</v>
      </c>
      <c r="D28" s="188" t="str">
        <f>+'Preliminar PT. Control'!D24</f>
        <v>R 8</v>
      </c>
      <c r="E28" s="89" t="str">
        <f>+'Preliminar PT. Control'!E24</f>
        <v>Información de la ANT no llega al público objetivo</v>
      </c>
      <c r="F28" s="89" t="str">
        <f>+'Preliminar PT. Control'!F24</f>
        <v>Pérdida Reputacional</v>
      </c>
      <c r="G28" s="188"/>
      <c r="H28" s="188"/>
      <c r="I28" s="189"/>
      <c r="J28" s="190" t="e">
        <f t="shared" si="0"/>
        <v>#DIV/0!</v>
      </c>
      <c r="K28" s="190" t="e">
        <f t="shared" si="1"/>
        <v>#DIV/0!</v>
      </c>
      <c r="L28" s="188"/>
      <c r="M28" s="188"/>
      <c r="N28" s="188"/>
      <c r="O28" s="188"/>
      <c r="P28" s="191" t="e">
        <f t="shared" si="2"/>
        <v>#DIV/0!</v>
      </c>
      <c r="Q28" s="192">
        <f t="shared" si="3"/>
        <v>1</v>
      </c>
    </row>
    <row r="29" spans="2:17" s="26" customFormat="1" ht="150" customHeight="1" x14ac:dyDescent="0.25">
      <c r="B29" s="89" t="str">
        <f>+'Preliminar PT. Control'!B25</f>
        <v>COMUNICACIÓN Y GESTIÓN CON GRUPOS DE INTERÉS</v>
      </c>
      <c r="C29" s="89" t="str">
        <f>+'Preliminar PT. Control'!C25</f>
        <v>OFICINA DEL INSPECTOR DE LA GESTIÓN DE TIERRAS</v>
      </c>
      <c r="D29" s="188" t="str">
        <f>+'Preliminar PT. Control'!D25</f>
        <v>R 9</v>
      </c>
      <c r="E29" s="89" t="str">
        <f>+'Preliminar PT. Control'!E25</f>
        <v>Omitir la gestión y/o respuesta  a las denuncias por posibles hechos de corrupción</v>
      </c>
      <c r="F29" s="89" t="str">
        <f>+'Preliminar PT. Control'!F25</f>
        <v>Pérdida Reputacional</v>
      </c>
      <c r="G29" s="188"/>
      <c r="H29" s="188"/>
      <c r="I29" s="189"/>
      <c r="J29" s="190" t="e">
        <f t="shared" si="0"/>
        <v>#DIV/0!</v>
      </c>
      <c r="K29" s="190" t="e">
        <f t="shared" si="1"/>
        <v>#DIV/0!</v>
      </c>
      <c r="L29" s="188"/>
      <c r="M29" s="188"/>
      <c r="N29" s="188"/>
      <c r="O29" s="188"/>
      <c r="P29" s="191" t="e">
        <f t="shared" si="2"/>
        <v>#DIV/0!</v>
      </c>
      <c r="Q29" s="192">
        <f t="shared" si="3"/>
        <v>1</v>
      </c>
    </row>
    <row r="30" spans="2:17" s="26" customFormat="1" ht="150" customHeight="1" x14ac:dyDescent="0.25">
      <c r="B30" s="89" t="str">
        <f>+'Preliminar PT. Control'!B26</f>
        <v>COMUNICACIÓN Y GESTIÓN CON GRUPOS DE INTERÉS</v>
      </c>
      <c r="C30" s="89" t="str">
        <f>+'Preliminar PT. Control'!C26</f>
        <v>OFICINA DEL INSPECTOR DE LA GESTIÓN DE TIERRAS</v>
      </c>
      <c r="D30" s="188" t="str">
        <f>+'Preliminar PT. Control'!D26</f>
        <v>R 9</v>
      </c>
      <c r="E30" s="89" t="str">
        <f>+'Preliminar PT. Control'!E26</f>
        <v>Omitir la gestión y/o respuesta  a las denuncias por posibles hechos de corrupción</v>
      </c>
      <c r="F30" s="89" t="str">
        <f>+'Preliminar PT. Control'!F26</f>
        <v>Pérdida Reputacional</v>
      </c>
      <c r="G30" s="188"/>
      <c r="H30" s="188"/>
      <c r="I30" s="189"/>
      <c r="J30" s="190" t="e">
        <f t="shared" si="0"/>
        <v>#DIV/0!</v>
      </c>
      <c r="K30" s="190" t="e">
        <f t="shared" si="1"/>
        <v>#DIV/0!</v>
      </c>
      <c r="L30" s="188"/>
      <c r="M30" s="188"/>
      <c r="N30" s="188"/>
      <c r="O30" s="188"/>
      <c r="P30" s="191" t="e">
        <f t="shared" si="2"/>
        <v>#DIV/0!</v>
      </c>
      <c r="Q30" s="192">
        <f t="shared" si="3"/>
        <v>1</v>
      </c>
    </row>
    <row r="31" spans="2:17" s="26" customFormat="1" ht="150" customHeight="1" x14ac:dyDescent="0.25">
      <c r="B31" s="89" t="str">
        <f>+'Preliminar PT. Control'!B27</f>
        <v>INTELIGENCIA DE LA INFORMACIÓN</v>
      </c>
      <c r="C31" s="89" t="str">
        <f>+'Preliminar PT. Control'!C27</f>
        <v>OFICINA DE PLANEACIÓN</v>
      </c>
      <c r="D31" s="188" t="str">
        <f>+'Preliminar PT. Control'!D27</f>
        <v>R 10</v>
      </c>
      <c r="E31" s="89" t="str">
        <f>+'Preliminar PT. Control'!E27</f>
        <v>Aprobación y publicación de información documentada no pertinente a los Procesos de la entidad</v>
      </c>
      <c r="F31" s="89" t="str">
        <f>+'Preliminar PT. Control'!F27</f>
        <v>Pérdida Reputacional</v>
      </c>
      <c r="G31" s="188"/>
      <c r="H31" s="188"/>
      <c r="I31" s="189"/>
      <c r="J31" s="190" t="e">
        <f t="shared" si="0"/>
        <v>#DIV/0!</v>
      </c>
      <c r="K31" s="190" t="e">
        <f t="shared" si="1"/>
        <v>#DIV/0!</v>
      </c>
      <c r="L31" s="188"/>
      <c r="M31" s="188"/>
      <c r="N31" s="188"/>
      <c r="O31" s="188"/>
      <c r="P31" s="191" t="e">
        <f t="shared" si="2"/>
        <v>#DIV/0!</v>
      </c>
      <c r="Q31" s="192">
        <f t="shared" si="3"/>
        <v>1</v>
      </c>
    </row>
    <row r="32" spans="2:17" s="26" customFormat="1" ht="150" customHeight="1" x14ac:dyDescent="0.25">
      <c r="B32" s="89" t="str">
        <f>+'Preliminar PT. Control'!B28</f>
        <v>INTELIGENCIA DE LA INFORMACIÓN</v>
      </c>
      <c r="C32" s="89" t="str">
        <f>+'Preliminar PT. Control'!C28</f>
        <v>OFICINA DE PLANEACIÓN</v>
      </c>
      <c r="D32" s="188" t="str">
        <f>+'Preliminar PT. Control'!D28</f>
        <v>R 10</v>
      </c>
      <c r="E32" s="89" t="str">
        <f>+'Preliminar PT. Control'!E28</f>
        <v>Aprobación y publicación de información documentada no pertinente a los Procesos de la entidad</v>
      </c>
      <c r="F32" s="89" t="str">
        <f>+'Preliminar PT. Control'!F28</f>
        <v>Pérdida Reputacional</v>
      </c>
      <c r="G32" s="188"/>
      <c r="H32" s="188"/>
      <c r="I32" s="189"/>
      <c r="J32" s="190" t="e">
        <f t="shared" si="0"/>
        <v>#DIV/0!</v>
      </c>
      <c r="K32" s="190" t="e">
        <f t="shared" si="1"/>
        <v>#DIV/0!</v>
      </c>
      <c r="L32" s="188"/>
      <c r="M32" s="188"/>
      <c r="N32" s="188"/>
      <c r="O32" s="188"/>
      <c r="P32" s="191" t="e">
        <f t="shared" si="2"/>
        <v>#DIV/0!</v>
      </c>
      <c r="Q32" s="192">
        <f t="shared" si="3"/>
        <v>1</v>
      </c>
    </row>
    <row r="33" spans="2:17" s="26" customFormat="1" ht="150" customHeight="1" x14ac:dyDescent="0.25">
      <c r="B33" s="89" t="str">
        <f>+'Preliminar PT. Control'!B29</f>
        <v>INTELIGENCIA DE LA INFORMACIÓN</v>
      </c>
      <c r="C33" s="89" t="str">
        <f>+'Preliminar PT. Control'!C29</f>
        <v>DIRECCIÓN GENERAL / GESTIÓN DEL CONOCIMIENTO</v>
      </c>
      <c r="D33" s="188" t="str">
        <f>+'Preliminar PT. Control'!D29</f>
        <v>R 11</v>
      </c>
      <c r="E33" s="89" t="str">
        <f>+'Preliminar PT. Control'!E29</f>
        <v>Fuga parcial o completa del conocimiento tácito o explicito de la Entidad</v>
      </c>
      <c r="F33" s="89" t="str">
        <f>+'Preliminar PT. Control'!F29</f>
        <v>Pérdida Reputacional</v>
      </c>
      <c r="G33" s="188"/>
      <c r="H33" s="188"/>
      <c r="I33" s="189"/>
      <c r="J33" s="190" t="e">
        <f t="shared" si="0"/>
        <v>#DIV/0!</v>
      </c>
      <c r="K33" s="190" t="e">
        <f t="shared" si="1"/>
        <v>#DIV/0!</v>
      </c>
      <c r="L33" s="188"/>
      <c r="M33" s="188"/>
      <c r="N33" s="188"/>
      <c r="O33" s="188"/>
      <c r="P33" s="191" t="e">
        <f t="shared" si="2"/>
        <v>#DIV/0!</v>
      </c>
      <c r="Q33" s="192">
        <f t="shared" si="3"/>
        <v>1</v>
      </c>
    </row>
    <row r="34" spans="2:17" s="26" customFormat="1" ht="150" customHeight="1" x14ac:dyDescent="0.25">
      <c r="B34" s="89" t="str">
        <f>+'Preliminar PT. Control'!B30</f>
        <v>INTELIGENCIA DE LA INFORMACIÓN</v>
      </c>
      <c r="C34" s="89" t="str">
        <f>+'Preliminar PT. Control'!C30</f>
        <v>DIRECCIÓN GENERAL / GESTIÓN DEL CONOCIMIENTO</v>
      </c>
      <c r="D34" s="188" t="str">
        <f>+'Preliminar PT. Control'!D30</f>
        <v>R 11</v>
      </c>
      <c r="E34" s="89" t="str">
        <f>+'Preliminar PT. Control'!E30</f>
        <v>Fuga parcial o completa del conocimiento tácito o explicito de la Entidad</v>
      </c>
      <c r="F34" s="89" t="str">
        <f>+'Preliminar PT. Control'!F30</f>
        <v>Pérdida Reputacional</v>
      </c>
      <c r="G34" s="188"/>
      <c r="H34" s="188"/>
      <c r="I34" s="189"/>
      <c r="J34" s="190" t="e">
        <f t="shared" si="0"/>
        <v>#DIV/0!</v>
      </c>
      <c r="K34" s="190" t="e">
        <f t="shared" si="1"/>
        <v>#DIV/0!</v>
      </c>
      <c r="L34" s="188"/>
      <c r="M34" s="188"/>
      <c r="N34" s="188"/>
      <c r="O34" s="188"/>
      <c r="P34" s="191" t="e">
        <f t="shared" si="2"/>
        <v>#DIV/0!</v>
      </c>
      <c r="Q34" s="192">
        <f t="shared" si="3"/>
        <v>1</v>
      </c>
    </row>
    <row r="35" spans="2:17" s="26" customFormat="1" ht="150" customHeight="1" x14ac:dyDescent="0.25">
      <c r="B35" s="89" t="str">
        <f>+'Preliminar PT. Control'!B31</f>
        <v>INTELIGENCIA DE LA INFORMACIÓN</v>
      </c>
      <c r="C35" s="89" t="str">
        <f>+'Preliminar PT. Control'!C31</f>
        <v>SUBDIRECCIÓN DE SISTEMAS DE INFORMACIÓN DE TIERRAS</v>
      </c>
      <c r="D35" s="188" t="str">
        <f>+'Preliminar PT. Control'!D31</f>
        <v>R 12</v>
      </c>
      <c r="E35" s="89" t="str">
        <f>+'Preliminar PT. Control'!E31</f>
        <v>Incumplimiento en la implementación del PETI</v>
      </c>
      <c r="F35" s="89" t="str">
        <f>+'Preliminar PT. Control'!F31</f>
        <v>Afectación Económica o presupuestal</v>
      </c>
      <c r="G35" s="188"/>
      <c r="H35" s="188"/>
      <c r="I35" s="189"/>
      <c r="J35" s="190" t="e">
        <f t="shared" si="0"/>
        <v>#DIV/0!</v>
      </c>
      <c r="K35" s="190" t="e">
        <f t="shared" si="1"/>
        <v>#DIV/0!</v>
      </c>
      <c r="L35" s="188"/>
      <c r="M35" s="188"/>
      <c r="N35" s="188"/>
      <c r="O35" s="188"/>
      <c r="P35" s="191" t="e">
        <f t="shared" si="2"/>
        <v>#DIV/0!</v>
      </c>
      <c r="Q35" s="192">
        <f t="shared" si="3"/>
        <v>1</v>
      </c>
    </row>
    <row r="36" spans="2:17" s="26" customFormat="1" ht="150" customHeight="1" x14ac:dyDescent="0.25">
      <c r="B36" s="89" t="str">
        <f>+'Preliminar PT. Control'!B32</f>
        <v>INTELIGENCIA DE LA INFORMACIÓN</v>
      </c>
      <c r="C36" s="89" t="str">
        <f>+'Preliminar PT. Control'!C32</f>
        <v>SUBDIRECCIÓN DE SISTEMAS DE INFORMACIÓN DE TIERRAS</v>
      </c>
      <c r="D36" s="188" t="str">
        <f>+'Preliminar PT. Control'!D32</f>
        <v>R 12</v>
      </c>
      <c r="E36" s="89" t="str">
        <f>+'Preliminar PT. Control'!E32</f>
        <v>Incumplimiento en la implementación del PETI</v>
      </c>
      <c r="F36" s="89" t="str">
        <f>+'Preliminar PT. Control'!F32</f>
        <v>Afectación Económica o presupuestal</v>
      </c>
      <c r="G36" s="188"/>
      <c r="H36" s="188"/>
      <c r="I36" s="189"/>
      <c r="J36" s="190" t="e">
        <f t="shared" si="0"/>
        <v>#DIV/0!</v>
      </c>
      <c r="K36" s="190" t="e">
        <f t="shared" si="1"/>
        <v>#DIV/0!</v>
      </c>
      <c r="L36" s="188"/>
      <c r="M36" s="188"/>
      <c r="N36" s="188"/>
      <c r="O36" s="188"/>
      <c r="P36" s="191" t="e">
        <f t="shared" si="2"/>
        <v>#DIV/0!</v>
      </c>
      <c r="Q36" s="192">
        <f t="shared" si="3"/>
        <v>1</v>
      </c>
    </row>
    <row r="37" spans="2:17" s="26" customFormat="1" ht="150" customHeight="1" x14ac:dyDescent="0.25">
      <c r="B37" s="89" t="str">
        <f>+'Preliminar PT. Control'!B33</f>
        <v>INTELIGENCIA DE LA INFORMACIÓN</v>
      </c>
      <c r="C37" s="89" t="str">
        <f>+'Preliminar PT. Control'!C33</f>
        <v>SUBDIRECCIÓN DE SISTEMAS DE INFORMACIÓN DE TIERRAS</v>
      </c>
      <c r="D37" s="188" t="str">
        <f>+'Preliminar PT. Control'!D33</f>
        <v>R 13</v>
      </c>
      <c r="E37" s="89" t="str">
        <f>+'Preliminar PT. Control'!E33</f>
        <v>Definición y evolución de la arquitectura empresarial de TI que no responda a las necesidades de la entidad</v>
      </c>
      <c r="F37" s="89" t="str">
        <f>+'Preliminar PT. Control'!F33</f>
        <v>Pérdida Reputacional</v>
      </c>
      <c r="G37" s="188"/>
      <c r="H37" s="188"/>
      <c r="I37" s="189"/>
      <c r="J37" s="190" t="e">
        <f t="shared" si="0"/>
        <v>#DIV/0!</v>
      </c>
      <c r="K37" s="190" t="e">
        <f t="shared" si="1"/>
        <v>#DIV/0!</v>
      </c>
      <c r="L37" s="188"/>
      <c r="M37" s="188"/>
      <c r="N37" s="188"/>
      <c r="O37" s="188"/>
      <c r="P37" s="191" t="e">
        <f t="shared" si="2"/>
        <v>#DIV/0!</v>
      </c>
      <c r="Q37" s="192">
        <f t="shared" si="3"/>
        <v>1</v>
      </c>
    </row>
    <row r="38" spans="2:17" s="26" customFormat="1" ht="150" customHeight="1" x14ac:dyDescent="0.25">
      <c r="B38" s="89" t="str">
        <f>+'Preliminar PT. Control'!B34</f>
        <v>INTELIGENCIA DE LA INFORMACIÓN</v>
      </c>
      <c r="C38" s="89" t="str">
        <f>+'Preliminar PT. Control'!C34</f>
        <v>SUBDIRECCIÓN DE SISTEMAS DE INFORMACIÓN DE TIERRAS</v>
      </c>
      <c r="D38" s="188" t="str">
        <f>+'Preliminar PT. Control'!D34</f>
        <v>R 13</v>
      </c>
      <c r="E38" s="89" t="str">
        <f>+'Preliminar PT. Control'!E34</f>
        <v>Definición y evolución de la arquitectura empresarial de TI que no responda a las necesidades de la entidad</v>
      </c>
      <c r="F38" s="89" t="str">
        <f>+'Preliminar PT. Control'!F34</f>
        <v>Pérdida Reputacional</v>
      </c>
      <c r="G38" s="188"/>
      <c r="H38" s="188"/>
      <c r="I38" s="189"/>
      <c r="J38" s="190" t="e">
        <f t="shared" si="0"/>
        <v>#DIV/0!</v>
      </c>
      <c r="K38" s="190" t="e">
        <f t="shared" si="1"/>
        <v>#DIV/0!</v>
      </c>
      <c r="L38" s="188"/>
      <c r="M38" s="188"/>
      <c r="N38" s="188"/>
      <c r="O38" s="188"/>
      <c r="P38" s="191" t="e">
        <f t="shared" si="2"/>
        <v>#DIV/0!</v>
      </c>
      <c r="Q38" s="192">
        <f t="shared" si="3"/>
        <v>1</v>
      </c>
    </row>
    <row r="39" spans="2:17" s="26" customFormat="1" ht="150" customHeight="1" x14ac:dyDescent="0.25">
      <c r="B39" s="89" t="str">
        <f>+'Preliminar PT. Control'!B35</f>
        <v>INTELIGENCIA DE LA INFORMACIÓN</v>
      </c>
      <c r="C39" s="89" t="str">
        <f>+'Preliminar PT. Control'!C35</f>
        <v>SUBDIRECCIÓN DE SISTEMAS DE INFORMACIÓN DE TIERRAS</v>
      </c>
      <c r="D39" s="188" t="str">
        <f>+'Preliminar PT. Control'!D35</f>
        <v>R 13</v>
      </c>
      <c r="E39" s="89" t="str">
        <f>+'Preliminar PT. Control'!E35</f>
        <v>Definición y evolución de la arquitectura empresarial de TI que no responda a las necesidades de la entidad</v>
      </c>
      <c r="F39" s="89" t="str">
        <f>+'Preliminar PT. Control'!F35</f>
        <v>Pérdida Reputacional</v>
      </c>
      <c r="G39" s="188"/>
      <c r="H39" s="188"/>
      <c r="I39" s="189"/>
      <c r="J39" s="190" t="e">
        <f t="shared" si="0"/>
        <v>#DIV/0!</v>
      </c>
      <c r="K39" s="190" t="e">
        <f t="shared" si="1"/>
        <v>#DIV/0!</v>
      </c>
      <c r="L39" s="188"/>
      <c r="M39" s="188"/>
      <c r="N39" s="188"/>
      <c r="O39" s="188"/>
      <c r="P39" s="191" t="e">
        <f t="shared" si="2"/>
        <v>#DIV/0!</v>
      </c>
      <c r="Q39" s="192">
        <f t="shared" si="3"/>
        <v>1</v>
      </c>
    </row>
    <row r="40" spans="2:17" s="26" customFormat="1" ht="150" customHeight="1" x14ac:dyDescent="0.25">
      <c r="B40" s="89" t="str">
        <f>+'Preliminar PT. Control'!B36</f>
        <v>INTELIGENCIA DE LA INFORMACIÓN</v>
      </c>
      <c r="C40" s="89" t="str">
        <f>+'Preliminar PT. Control'!C36</f>
        <v>SUBDIRECCIÓN DE SISTEMAS DE INFORMACIÓN DE TIERRAS</v>
      </c>
      <c r="D40" s="188" t="str">
        <f>+'Preliminar PT. Control'!D36</f>
        <v>R 14</v>
      </c>
      <c r="E40" s="89" t="str">
        <f>+'Preliminar PT. Control'!E36</f>
        <v>Incumplimiento en la implementación del Modelo de Seguridad y Privacidad  de la información de la estrategia de Gobierno Digital</v>
      </c>
      <c r="F40" s="89" t="str">
        <f>+'Preliminar PT. Control'!F36</f>
        <v>Pérdida Reputacional</v>
      </c>
      <c r="G40" s="188"/>
      <c r="H40" s="188"/>
      <c r="I40" s="189"/>
      <c r="J40" s="190" t="e">
        <f t="shared" si="0"/>
        <v>#DIV/0!</v>
      </c>
      <c r="K40" s="190" t="e">
        <f t="shared" si="1"/>
        <v>#DIV/0!</v>
      </c>
      <c r="L40" s="188"/>
      <c r="M40" s="188"/>
      <c r="N40" s="188"/>
      <c r="O40" s="188"/>
      <c r="P40" s="191" t="e">
        <f t="shared" si="2"/>
        <v>#DIV/0!</v>
      </c>
      <c r="Q40" s="192">
        <f t="shared" si="3"/>
        <v>1</v>
      </c>
    </row>
    <row r="41" spans="2:17" s="26" customFormat="1" ht="150" customHeight="1" x14ac:dyDescent="0.25">
      <c r="B41" s="89" t="str">
        <f>+'Preliminar PT. Control'!B37</f>
        <v>INTELIGENCIA DE LA INFORMACIÓN</v>
      </c>
      <c r="C41" s="89" t="str">
        <f>+'Preliminar PT. Control'!C37</f>
        <v>SUBDIRECCIÓN DE SISTEMAS DE INFORMACIÓN DE TIERRAS</v>
      </c>
      <c r="D41" s="188" t="str">
        <f>+'Preliminar PT. Control'!D37</f>
        <v>R 14</v>
      </c>
      <c r="E41" s="89" t="str">
        <f>+'Preliminar PT. Control'!E37</f>
        <v>Incumplimiento en la implementación del Modelo de Seguridad y Privacidad  de la información de la estrategia de Gobierno Digital</v>
      </c>
      <c r="F41" s="89" t="str">
        <f>+'Preliminar PT. Control'!F37</f>
        <v>Pérdida Reputacional</v>
      </c>
      <c r="G41" s="188"/>
      <c r="H41" s="188"/>
      <c r="I41" s="189"/>
      <c r="J41" s="190" t="e">
        <f t="shared" si="0"/>
        <v>#DIV/0!</v>
      </c>
      <c r="K41" s="190" t="e">
        <f t="shared" si="1"/>
        <v>#DIV/0!</v>
      </c>
      <c r="L41" s="188"/>
      <c r="M41" s="188"/>
      <c r="N41" s="188"/>
      <c r="O41" s="188"/>
      <c r="P41" s="191" t="e">
        <f t="shared" si="2"/>
        <v>#DIV/0!</v>
      </c>
      <c r="Q41" s="192">
        <f t="shared" si="3"/>
        <v>1</v>
      </c>
    </row>
    <row r="42" spans="2:17" s="26" customFormat="1" ht="150" customHeight="1" x14ac:dyDescent="0.25">
      <c r="B42" s="89" t="str">
        <f>+'Preliminar PT. Control'!B38</f>
        <v>GESTIÓN DEL MODELO DE ATENCIÓN</v>
      </c>
      <c r="C42" s="89" t="str">
        <f>+'Preliminar PT. Control'!C38</f>
        <v>DIRECCIÓN DE GESTIÓN DEL ORDENAMIENTO SOCIAL DE LA PROPIEDAD</v>
      </c>
      <c r="D42" s="188" t="str">
        <f>+'Preliminar PT. Control'!D38</f>
        <v>R 15</v>
      </c>
      <c r="E42" s="89" t="str">
        <f>+'Preliminar PT. Control'!E38</f>
        <v>Programar municipios que posteriormente presenten limitantes para su intervención</v>
      </c>
      <c r="F42" s="89" t="str">
        <f>+'Preliminar PT. Control'!F38</f>
        <v>Afectación Económica o presupuestal</v>
      </c>
      <c r="G42" s="188"/>
      <c r="H42" s="188"/>
      <c r="I42" s="189"/>
      <c r="J42" s="190" t="e">
        <f t="shared" si="0"/>
        <v>#DIV/0!</v>
      </c>
      <c r="K42" s="190" t="e">
        <f t="shared" si="1"/>
        <v>#DIV/0!</v>
      </c>
      <c r="L42" s="188"/>
      <c r="M42" s="188"/>
      <c r="N42" s="188"/>
      <c r="O42" s="188"/>
      <c r="P42" s="191" t="e">
        <f t="shared" si="2"/>
        <v>#DIV/0!</v>
      </c>
      <c r="Q42" s="192">
        <f t="shared" si="3"/>
        <v>1</v>
      </c>
    </row>
    <row r="43" spans="2:17" s="26" customFormat="1" ht="150" customHeight="1" x14ac:dyDescent="0.25">
      <c r="B43" s="89" t="str">
        <f>+'Preliminar PT. Control'!B39</f>
        <v>GESTIÓN DEL MODELO DE ATENCIÓN</v>
      </c>
      <c r="C43" s="89" t="str">
        <f>+'Preliminar PT. Control'!C39</f>
        <v>DIRECCIÓN DE GESTIÓN DEL ORDENAMIENTO SOCIAL DE LA PROPIEDAD</v>
      </c>
      <c r="D43" s="188" t="str">
        <f>+'Preliminar PT. Control'!D39</f>
        <v>R 15</v>
      </c>
      <c r="E43" s="89" t="str">
        <f>+'Preliminar PT. Control'!E39</f>
        <v>Programar municipios que posteriormente presenten limitantes para su intervención</v>
      </c>
      <c r="F43" s="89" t="str">
        <f>+'Preliminar PT. Control'!F39</f>
        <v>Afectación Económica o presupuestal</v>
      </c>
      <c r="G43" s="188"/>
      <c r="H43" s="188"/>
      <c r="I43" s="189"/>
      <c r="J43" s="190" t="e">
        <f t="shared" si="0"/>
        <v>#DIV/0!</v>
      </c>
      <c r="K43" s="190" t="e">
        <f t="shared" si="1"/>
        <v>#DIV/0!</v>
      </c>
      <c r="L43" s="188"/>
      <c r="M43" s="188"/>
      <c r="N43" s="188"/>
      <c r="O43" s="188"/>
      <c r="P43" s="191" t="e">
        <f t="shared" si="2"/>
        <v>#DIV/0!</v>
      </c>
      <c r="Q43" s="192">
        <f t="shared" si="3"/>
        <v>1</v>
      </c>
    </row>
    <row r="44" spans="2:17" s="26" customFormat="1" ht="150" customHeight="1" x14ac:dyDescent="0.25">
      <c r="B44" s="89" t="str">
        <f>+'Preliminar PT. Control'!B40</f>
        <v>GESTIÓN DEL MODELO DE ATENCIÓN</v>
      </c>
      <c r="C44" s="89" t="str">
        <f>+'Preliminar PT. Control'!C40</f>
        <v>SECRETARÍA GENERAL</v>
      </c>
      <c r="D44" s="188" t="str">
        <f>+'Preliminar PT. Control'!D40</f>
        <v>R 16</v>
      </c>
      <c r="E44" s="89" t="str">
        <f>+'Preliminar PT. Control'!E40</f>
        <v>Respuesta inoportuna a las PQRSD</v>
      </c>
      <c r="F44" s="89" t="str">
        <f>+'Preliminar PT. Control'!F40</f>
        <v>Pérdida Reputacional</v>
      </c>
      <c r="G44" s="188"/>
      <c r="H44" s="188"/>
      <c r="I44" s="189"/>
      <c r="J44" s="190" t="e">
        <f t="shared" si="0"/>
        <v>#DIV/0!</v>
      </c>
      <c r="K44" s="190" t="e">
        <f t="shared" si="1"/>
        <v>#DIV/0!</v>
      </c>
      <c r="L44" s="188"/>
      <c r="M44" s="188"/>
      <c r="N44" s="188"/>
      <c r="O44" s="188"/>
      <c r="P44" s="191" t="e">
        <f t="shared" si="2"/>
        <v>#DIV/0!</v>
      </c>
      <c r="Q44" s="192">
        <f t="shared" si="3"/>
        <v>1</v>
      </c>
    </row>
    <row r="45" spans="2:17" s="26" customFormat="1" ht="150" customHeight="1" x14ac:dyDescent="0.25">
      <c r="B45" s="89" t="str">
        <f>+'Preliminar PT. Control'!B41</f>
        <v>GESTIÓN DEL MODELO DE ATENCIÓN</v>
      </c>
      <c r="C45" s="89" t="str">
        <f>+'Preliminar PT. Control'!C41</f>
        <v>SECRETARÍA GENERAL</v>
      </c>
      <c r="D45" s="188" t="str">
        <f>+'Preliminar PT. Control'!D41</f>
        <v>R 16</v>
      </c>
      <c r="E45" s="89" t="str">
        <f>+'Preliminar PT. Control'!E41</f>
        <v>Respuesta inoportuna a las PQRSD</v>
      </c>
      <c r="F45" s="89" t="str">
        <f>+'Preliminar PT. Control'!F41</f>
        <v>Pérdida Reputacional</v>
      </c>
      <c r="G45" s="188"/>
      <c r="H45" s="188"/>
      <c r="I45" s="189"/>
      <c r="J45" s="190" t="e">
        <f t="shared" si="0"/>
        <v>#DIV/0!</v>
      </c>
      <c r="K45" s="190" t="e">
        <f t="shared" si="1"/>
        <v>#DIV/0!</v>
      </c>
      <c r="L45" s="188"/>
      <c r="M45" s="188"/>
      <c r="N45" s="188"/>
      <c r="O45" s="188"/>
      <c r="P45" s="191" t="e">
        <f t="shared" si="2"/>
        <v>#DIV/0!</v>
      </c>
      <c r="Q45" s="192">
        <f t="shared" si="3"/>
        <v>1</v>
      </c>
    </row>
    <row r="46" spans="2:17" s="26" customFormat="1" ht="150" customHeight="1" x14ac:dyDescent="0.25">
      <c r="B46" s="89" t="str">
        <f>+'Preliminar PT. Control'!B42</f>
        <v>GESTIÓN DEL MODELO DE ATENCIÓN</v>
      </c>
      <c r="C46" s="89" t="str">
        <f>+'Preliminar PT. Control'!C42</f>
        <v>SECRETARÍA GENERAL</v>
      </c>
      <c r="D46" s="188" t="str">
        <f>+'Preliminar PT. Control'!D42</f>
        <v>R 16</v>
      </c>
      <c r="E46" s="89" t="str">
        <f>+'Preliminar PT. Control'!E42</f>
        <v>Respuesta inoportuna a las PQRSD</v>
      </c>
      <c r="F46" s="89" t="str">
        <f>+'Preliminar PT. Control'!F42</f>
        <v>Pérdida Reputacional</v>
      </c>
      <c r="G46" s="188"/>
      <c r="H46" s="188"/>
      <c r="I46" s="189"/>
      <c r="J46" s="190" t="e">
        <f t="shared" si="0"/>
        <v>#DIV/0!</v>
      </c>
      <c r="K46" s="190" t="e">
        <f t="shared" si="1"/>
        <v>#DIV/0!</v>
      </c>
      <c r="L46" s="188"/>
      <c r="M46" s="188"/>
      <c r="N46" s="188"/>
      <c r="O46" s="188"/>
      <c r="P46" s="191" t="e">
        <f t="shared" si="2"/>
        <v>#DIV/0!</v>
      </c>
      <c r="Q46" s="192">
        <f t="shared" si="3"/>
        <v>1</v>
      </c>
    </row>
    <row r="47" spans="2:17" s="26" customFormat="1" ht="150" customHeight="1" x14ac:dyDescent="0.25">
      <c r="B47" s="89" t="str">
        <f>+'Preliminar PT. Control'!B43</f>
        <v>PLANIFICACIÓN DEL ORDENAMIENTO SOCIAL DE LA PROPIEDAD</v>
      </c>
      <c r="C47" s="89" t="str">
        <f>+'Preliminar PT. Control'!C43</f>
        <v>SUBDIRECCIÓN DE SISTEMAS DE INFORMACIÓN DE TIERRAS</v>
      </c>
      <c r="D47" s="188" t="str">
        <f>+'Preliminar PT. Control'!D43</f>
        <v>R 17</v>
      </c>
      <c r="E47" s="89" t="str">
        <f>+'Preliminar PT. Control'!E43</f>
        <v xml:space="preserve">Expedir Acto administrativo que resuelve solicitud de inclusión en el RESO, sin la completitud del análisis dentro del proceso de valoración para determinar el cumplimiento de requisitos mínimos (omisión de validaciones en bases de datos/soportes documentales) </v>
      </c>
      <c r="F47" s="89" t="str">
        <f>+'Preliminar PT. Control'!F43</f>
        <v>Pérdida Reputacional</v>
      </c>
      <c r="G47" s="188"/>
      <c r="H47" s="188"/>
      <c r="I47" s="189"/>
      <c r="J47" s="190" t="e">
        <f t="shared" si="0"/>
        <v>#DIV/0!</v>
      </c>
      <c r="K47" s="190" t="e">
        <f t="shared" si="1"/>
        <v>#DIV/0!</v>
      </c>
      <c r="L47" s="188"/>
      <c r="M47" s="188"/>
      <c r="N47" s="188"/>
      <c r="O47" s="188"/>
      <c r="P47" s="191" t="e">
        <f t="shared" si="2"/>
        <v>#DIV/0!</v>
      </c>
      <c r="Q47" s="192">
        <f t="shared" si="3"/>
        <v>1</v>
      </c>
    </row>
    <row r="48" spans="2:17" s="26" customFormat="1" ht="150" customHeight="1" x14ac:dyDescent="0.25">
      <c r="B48" s="89" t="str">
        <f>+'Preliminar PT. Control'!B44</f>
        <v>PLANIFICACIÓN DEL ORDENAMIENTO SOCIAL DE LA PROPIEDAD</v>
      </c>
      <c r="C48" s="89" t="str">
        <f>+'Preliminar PT. Control'!C44</f>
        <v>SUBDIRECCIÓN DE SISTEMAS DE INFORMACIÓN DE TIERRAS</v>
      </c>
      <c r="D48" s="188" t="str">
        <f>+'Preliminar PT. Control'!D44</f>
        <v>R 17</v>
      </c>
      <c r="E48" s="89" t="str">
        <f>+'Preliminar PT. Control'!E44</f>
        <v xml:space="preserve">Expedir Acto administrativo que resuelve solicitud de inclusión en el RESO, sin la completitud del análisis dentro del proceso de valoración para determinar el cumplimiento de requisitos mínimos (omisión de validaciones en bases de datos/soportes documentales) </v>
      </c>
      <c r="F48" s="89" t="str">
        <f>+'Preliminar PT. Control'!F44</f>
        <v>Pérdida Reputacional</v>
      </c>
      <c r="G48" s="188"/>
      <c r="H48" s="188"/>
      <c r="I48" s="189"/>
      <c r="J48" s="190" t="e">
        <f t="shared" si="0"/>
        <v>#DIV/0!</v>
      </c>
      <c r="K48" s="190" t="e">
        <f t="shared" si="1"/>
        <v>#DIV/0!</v>
      </c>
      <c r="L48" s="188"/>
      <c r="M48" s="188"/>
      <c r="N48" s="188"/>
      <c r="O48" s="188"/>
      <c r="P48" s="191" t="e">
        <f t="shared" si="2"/>
        <v>#DIV/0!</v>
      </c>
      <c r="Q48" s="192">
        <f t="shared" si="3"/>
        <v>1</v>
      </c>
    </row>
    <row r="49" spans="2:17" s="26" customFormat="1" ht="150" customHeight="1" x14ac:dyDescent="0.25">
      <c r="B49" s="89" t="str">
        <f>+'Preliminar PT. Control'!B45</f>
        <v>PLANIFICACIÓN DEL ORDENAMIENTO SOCIAL DE LA PROPIEDAD</v>
      </c>
      <c r="C49" s="89" t="str">
        <f>+'Preliminar PT. Control'!C45</f>
        <v>SUBDIRECCIÓN DE PLANEACIÓN OPERATIVA</v>
      </c>
      <c r="D49" s="188" t="str">
        <f>+'Preliminar PT. Control'!D45</f>
        <v>R 18</v>
      </c>
      <c r="E49" s="89" t="str">
        <f>+'Preliminar PT. Control'!E45</f>
        <v>Incumplimiento en la formulación e implementación de los POSPR en los municipios programados por razones técnicas y operativas</v>
      </c>
      <c r="F49" s="89" t="str">
        <f>+'Preliminar PT. Control'!F45</f>
        <v>Afectación Económica o presupuestal</v>
      </c>
      <c r="G49" s="188"/>
      <c r="H49" s="188"/>
      <c r="I49" s="189"/>
      <c r="J49" s="190" t="e">
        <f t="shared" si="0"/>
        <v>#DIV/0!</v>
      </c>
      <c r="K49" s="190" t="e">
        <f t="shared" si="1"/>
        <v>#DIV/0!</v>
      </c>
      <c r="L49" s="188"/>
      <c r="M49" s="188"/>
      <c r="N49" s="188"/>
      <c r="O49" s="188"/>
      <c r="P49" s="191" t="e">
        <f t="shared" si="2"/>
        <v>#DIV/0!</v>
      </c>
      <c r="Q49" s="192">
        <f t="shared" si="3"/>
        <v>1</v>
      </c>
    </row>
    <row r="50" spans="2:17" s="26" customFormat="1" ht="150" customHeight="1" x14ac:dyDescent="0.25">
      <c r="B50" s="89" t="str">
        <f>+'Preliminar PT. Control'!B46</f>
        <v>PLANIFICACIÓN DEL ORDENAMIENTO SOCIAL DE LA PROPIEDAD</v>
      </c>
      <c r="C50" s="89" t="str">
        <f>+'Preliminar PT. Control'!C46</f>
        <v>SUBDIRECCIÓN DE PLANEACIÓN OPERATIVA</v>
      </c>
      <c r="D50" s="188" t="str">
        <f>+'Preliminar PT. Control'!D46</f>
        <v>R 18</v>
      </c>
      <c r="E50" s="89" t="str">
        <f>+'Preliminar PT. Control'!E46</f>
        <v>Incumplimiento en la formulación e implementación de los POSPR en los municipios programados por razones técnicas y operativas</v>
      </c>
      <c r="F50" s="89" t="str">
        <f>+'Preliminar PT. Control'!F46</f>
        <v>Afectación Económica o presupuestal</v>
      </c>
      <c r="G50" s="188"/>
      <c r="H50" s="188"/>
      <c r="I50" s="189"/>
      <c r="J50" s="190" t="e">
        <f t="shared" si="0"/>
        <v>#DIV/0!</v>
      </c>
      <c r="K50" s="190" t="e">
        <f t="shared" si="1"/>
        <v>#DIV/0!</v>
      </c>
      <c r="L50" s="188"/>
      <c r="M50" s="188"/>
      <c r="N50" s="188"/>
      <c r="O50" s="188"/>
      <c r="P50" s="191" t="e">
        <f t="shared" si="2"/>
        <v>#DIV/0!</v>
      </c>
      <c r="Q50" s="192">
        <f t="shared" si="3"/>
        <v>1</v>
      </c>
    </row>
    <row r="51" spans="2:17" s="26" customFormat="1" ht="150" customHeight="1" x14ac:dyDescent="0.25">
      <c r="B51" s="89" t="str">
        <f>+'Preliminar PT. Control'!B47</f>
        <v>PLANIFICACIÓN DEL ORDENAMIENTO SOCIAL DE LA PROPIEDAD</v>
      </c>
      <c r="C51" s="89" t="str">
        <f>+'Preliminar PT. Control'!C47</f>
        <v>SUBDIRECCIÓN DE PLANEACIÓN OPERATIVA</v>
      </c>
      <c r="D51" s="188" t="str">
        <f>+'Preliminar PT. Control'!D47</f>
        <v>R 19</v>
      </c>
      <c r="E51" s="89" t="str">
        <f>+'Preliminar PT. Control'!E47</f>
        <v>Retrasos o suspensión en la formulación e implementación de POSPR en los municipios programados por condiciones de seguridad adversas a la operación</v>
      </c>
      <c r="F51" s="89" t="str">
        <f>+'Preliminar PT. Control'!F47</f>
        <v>Afectación Económica o presupuestal</v>
      </c>
      <c r="G51" s="188"/>
      <c r="H51" s="188"/>
      <c r="I51" s="189"/>
      <c r="J51" s="190" t="e">
        <f t="shared" si="0"/>
        <v>#DIV/0!</v>
      </c>
      <c r="K51" s="190" t="e">
        <f t="shared" si="1"/>
        <v>#DIV/0!</v>
      </c>
      <c r="L51" s="188"/>
      <c r="M51" s="188"/>
      <c r="N51" s="188"/>
      <c r="O51" s="188"/>
      <c r="P51" s="191" t="e">
        <f t="shared" si="2"/>
        <v>#DIV/0!</v>
      </c>
      <c r="Q51" s="192">
        <f t="shared" si="3"/>
        <v>1</v>
      </c>
    </row>
    <row r="52" spans="2:17" s="26" customFormat="1" ht="150" customHeight="1" x14ac:dyDescent="0.25">
      <c r="B52" s="89" t="str">
        <f>+'Preliminar PT. Control'!B48</f>
        <v>PLANIFICACIÓN DEL ORDENAMIENTO SOCIAL DE LA PROPIEDAD</v>
      </c>
      <c r="C52" s="89" t="str">
        <f>+'Preliminar PT. Control'!C48</f>
        <v>SUBDIRECCIÓN DE PLANEACIÓN OPERATIVA</v>
      </c>
      <c r="D52" s="188" t="str">
        <f>+'Preliminar PT. Control'!D48</f>
        <v>R 19</v>
      </c>
      <c r="E52" s="89" t="str">
        <f>+'Preliminar PT. Control'!E48</f>
        <v>Retrasos o suspensión en la formulación e implementación de POSPR en los municipios programados por condiciones de seguridad adversas a la operación</v>
      </c>
      <c r="F52" s="89" t="str">
        <f>+'Preliminar PT. Control'!F48</f>
        <v>Afectación Económica o presupuestal</v>
      </c>
      <c r="G52" s="188"/>
      <c r="H52" s="188"/>
      <c r="I52" s="189"/>
      <c r="J52" s="190" t="e">
        <f t="shared" si="0"/>
        <v>#DIV/0!</v>
      </c>
      <c r="K52" s="190" t="e">
        <f t="shared" si="1"/>
        <v>#DIV/0!</v>
      </c>
      <c r="L52" s="188"/>
      <c r="M52" s="188"/>
      <c r="N52" s="188"/>
      <c r="O52" s="188"/>
      <c r="P52" s="191" t="e">
        <f t="shared" si="2"/>
        <v>#DIV/0!</v>
      </c>
      <c r="Q52" s="192">
        <f t="shared" si="3"/>
        <v>1</v>
      </c>
    </row>
    <row r="53" spans="2:17" s="26" customFormat="1" ht="150" customHeight="1" x14ac:dyDescent="0.25">
      <c r="B53" s="89" t="str">
        <f>+'Preliminar PT. Control'!B49</f>
        <v>PLANIFICACIÓN DEL ORDENAMIENTO SOCIAL DE LA PROPIEDAD</v>
      </c>
      <c r="C53" s="89" t="str">
        <f>+'Preliminar PT. Control'!C49</f>
        <v>SUBDIRECCIÓN DE PLANEACIÓN OPERATIVA</v>
      </c>
      <c r="D53" s="188" t="str">
        <f>+'Preliminar PT. Control'!D49</f>
        <v>R 19</v>
      </c>
      <c r="E53" s="89" t="str">
        <f>+'Preliminar PT. Control'!E49</f>
        <v>Retrasos o suspensión en la formulación e implementación de POSPR en los municipios programados por condiciones de seguridad adversas a la operación</v>
      </c>
      <c r="F53" s="89" t="str">
        <f>+'Preliminar PT. Control'!F49</f>
        <v>Afectación Económica o presupuestal</v>
      </c>
      <c r="G53" s="188"/>
      <c r="H53" s="188"/>
      <c r="I53" s="189"/>
      <c r="J53" s="190" t="e">
        <f t="shared" si="0"/>
        <v>#DIV/0!</v>
      </c>
      <c r="K53" s="190" t="e">
        <f t="shared" si="1"/>
        <v>#DIV/0!</v>
      </c>
      <c r="L53" s="188"/>
      <c r="M53" s="188"/>
      <c r="N53" s="188"/>
      <c r="O53" s="188"/>
      <c r="P53" s="191" t="e">
        <f t="shared" si="2"/>
        <v>#DIV/0!</v>
      </c>
      <c r="Q53" s="192">
        <f t="shared" si="3"/>
        <v>1</v>
      </c>
    </row>
    <row r="54" spans="2:17" s="26" customFormat="1" ht="150" customHeight="1" x14ac:dyDescent="0.25">
      <c r="B54" s="89" t="str">
        <f>+'Preliminar PT. Control'!B50</f>
        <v>PLANIFICACIÓN DEL ORDENAMIENTO SOCIAL DE LA PROPIEDAD</v>
      </c>
      <c r="C54" s="89" t="str">
        <f>+'Preliminar PT. Control'!C50</f>
        <v>SUBDIRECCIÓN DE PLANEACIÓN OPERATIVA</v>
      </c>
      <c r="D54" s="188" t="str">
        <f>+'Preliminar PT. Control'!D50</f>
        <v>R 20</v>
      </c>
      <c r="E54" s="89" t="str">
        <f>+'Preliminar PT. Control'!E50</f>
        <v>Incumplimientos por parte de los socios estratégicos y/u operadores de catastro en la entrega de insumos / productos requeridos para la formulación e implementación de POSPR, en el marco de los convenios celebrados</v>
      </c>
      <c r="F54" s="89" t="str">
        <f>+'Preliminar PT. Control'!F50</f>
        <v>Afectación Económica o presupuestal</v>
      </c>
      <c r="G54" s="188"/>
      <c r="H54" s="188"/>
      <c r="I54" s="189"/>
      <c r="J54" s="190" t="e">
        <f t="shared" si="0"/>
        <v>#DIV/0!</v>
      </c>
      <c r="K54" s="190" t="e">
        <f t="shared" si="1"/>
        <v>#DIV/0!</v>
      </c>
      <c r="L54" s="188"/>
      <c r="M54" s="188"/>
      <c r="N54" s="188"/>
      <c r="O54" s="188"/>
      <c r="P54" s="191" t="e">
        <f t="shared" si="2"/>
        <v>#DIV/0!</v>
      </c>
      <c r="Q54" s="192">
        <f t="shared" si="3"/>
        <v>1</v>
      </c>
    </row>
    <row r="55" spans="2:17" s="26" customFormat="1" ht="150" customHeight="1" x14ac:dyDescent="0.25">
      <c r="B55" s="89" t="str">
        <f>+'Preliminar PT. Control'!B51</f>
        <v>PLANIFICACIÓN DEL ORDENAMIENTO SOCIAL DE LA PROPIEDAD</v>
      </c>
      <c r="C55" s="89" t="str">
        <f>+'Preliminar PT. Control'!C51</f>
        <v>SUBDIRECCIÓN DE PLANEACIÓN OPERATIVA</v>
      </c>
      <c r="D55" s="188" t="str">
        <f>+'Preliminar PT. Control'!D51</f>
        <v>R 20</v>
      </c>
      <c r="E55" s="89" t="str">
        <f>+'Preliminar PT. Control'!E51</f>
        <v>Incumplimientos por parte de los socios estratégicos y/u operadores de catastro en la entrega de insumos / productos requeridos para la formulación e implementación de POSPR, en el marco de los convenios celebrados</v>
      </c>
      <c r="F55" s="89" t="str">
        <f>+'Preliminar PT. Control'!F51</f>
        <v>Afectación Económica o presupuestal</v>
      </c>
      <c r="G55" s="188"/>
      <c r="H55" s="188"/>
      <c r="I55" s="189"/>
      <c r="J55" s="190" t="e">
        <f t="shared" si="0"/>
        <v>#DIV/0!</v>
      </c>
      <c r="K55" s="190" t="e">
        <f t="shared" si="1"/>
        <v>#DIV/0!</v>
      </c>
      <c r="L55" s="188"/>
      <c r="M55" s="188"/>
      <c r="N55" s="188"/>
      <c r="O55" s="188"/>
      <c r="P55" s="191" t="e">
        <f t="shared" si="2"/>
        <v>#DIV/0!</v>
      </c>
      <c r="Q55" s="192">
        <f t="shared" si="3"/>
        <v>1</v>
      </c>
    </row>
    <row r="56" spans="2:17" s="26" customFormat="1" ht="150" customHeight="1" x14ac:dyDescent="0.25">
      <c r="B56" s="89" t="str">
        <f>+'Preliminar PT. Control'!B52</f>
        <v>SEGURIDAD JURÍDICA SOBRE LA TITULARIDAD DE LA TIERRA Y LOS TERRITORIOS</v>
      </c>
      <c r="C56" s="89" t="str">
        <f>+'Preliminar PT. Control'!C52</f>
        <v>DIRECCIÓN DE GESTIÓN JURÍDICA DE TIERRAS</v>
      </c>
      <c r="D56" s="188" t="str">
        <f>+'Preliminar PT. Control'!D52</f>
        <v>R 21</v>
      </c>
      <c r="E56" s="89" t="str">
        <f>+'Preliminar PT. Control'!E52</f>
        <v>Tomar decisiones incorrectas en los procesos agrarios y la formalización de la propiedad privada rural (zonas no focalizadas)</v>
      </c>
      <c r="F56" s="89" t="str">
        <f>+'Preliminar PT. Control'!F52</f>
        <v>Pérdida Reputacional</v>
      </c>
      <c r="G56" s="188"/>
      <c r="H56" s="188"/>
      <c r="I56" s="189"/>
      <c r="J56" s="190" t="e">
        <f t="shared" si="0"/>
        <v>#DIV/0!</v>
      </c>
      <c r="K56" s="190" t="e">
        <f t="shared" si="1"/>
        <v>#DIV/0!</v>
      </c>
      <c r="L56" s="188"/>
      <c r="M56" s="188"/>
      <c r="N56" s="188"/>
      <c r="O56" s="188"/>
      <c r="P56" s="191" t="e">
        <f t="shared" si="2"/>
        <v>#DIV/0!</v>
      </c>
      <c r="Q56" s="192">
        <f t="shared" si="3"/>
        <v>1</v>
      </c>
    </row>
    <row r="57" spans="2:17" s="26" customFormat="1" ht="150" customHeight="1" x14ac:dyDescent="0.25">
      <c r="B57" s="89" t="str">
        <f>+'Preliminar PT. Control'!B53</f>
        <v>SEGURIDAD JURÍDICA SOBRE LA TITULARIDAD DE LA TIERRA Y LOS TERRITORIOS</v>
      </c>
      <c r="C57" s="89" t="str">
        <f>+'Preliminar PT. Control'!C53</f>
        <v>DIRECCIÓN DE GESTIÓN JURÍDICA DE TIERRAS</v>
      </c>
      <c r="D57" s="188" t="str">
        <f>+'Preliminar PT. Control'!D53</f>
        <v>R 21</v>
      </c>
      <c r="E57" s="89" t="str">
        <f>+'Preliminar PT. Control'!E53</f>
        <v>Tomar decisiones incorrectas en los procesos agrarios y la formalización de la propiedad privada rural (zonas no focalizadas)</v>
      </c>
      <c r="F57" s="89" t="str">
        <f>+'Preliminar PT. Control'!F53</f>
        <v>Pérdida Reputacional</v>
      </c>
      <c r="G57" s="188"/>
      <c r="H57" s="188"/>
      <c r="I57" s="189"/>
      <c r="J57" s="190" t="e">
        <f t="shared" si="0"/>
        <v>#DIV/0!</v>
      </c>
      <c r="K57" s="190" t="e">
        <f t="shared" si="1"/>
        <v>#DIV/0!</v>
      </c>
      <c r="L57" s="188"/>
      <c r="M57" s="188"/>
      <c r="N57" s="188"/>
      <c r="O57" s="188"/>
      <c r="P57" s="191" t="e">
        <f t="shared" si="2"/>
        <v>#DIV/0!</v>
      </c>
      <c r="Q57" s="192">
        <f t="shared" si="3"/>
        <v>1</v>
      </c>
    </row>
    <row r="58" spans="2:17" s="26" customFormat="1" ht="150" customHeight="1" x14ac:dyDescent="0.25">
      <c r="B58" s="89" t="str">
        <f>+'Preliminar PT. Control'!B54</f>
        <v>SEGURIDAD JURÍDICA SOBRE LA TITULARIDAD DE LA TIERRA Y LOS TERRITORIOS</v>
      </c>
      <c r="C58" s="89" t="str">
        <f>+'Preliminar PT. Control'!C54</f>
        <v>DIRECCIÓN DE GESTIÓN JURÍDICA DE TIERRAS</v>
      </c>
      <c r="D58" s="188" t="str">
        <f>+'Preliminar PT. Control'!D54</f>
        <v>R 22</v>
      </c>
      <c r="E58" s="89" t="str">
        <f>+'Preliminar PT. Control'!E54</f>
        <v>Tomar decisiones incorrectas en los procesos agrarios y la formalización de la propiedad privada rural (zonas focalizadas)</v>
      </c>
      <c r="F58" s="89" t="str">
        <f>+'Preliminar PT. Control'!F54</f>
        <v>Pérdida Reputacional</v>
      </c>
      <c r="G58" s="188"/>
      <c r="H58" s="188"/>
      <c r="I58" s="189"/>
      <c r="J58" s="190" t="e">
        <f t="shared" si="0"/>
        <v>#DIV/0!</v>
      </c>
      <c r="K58" s="190" t="e">
        <f t="shared" si="1"/>
        <v>#DIV/0!</v>
      </c>
      <c r="L58" s="188"/>
      <c r="M58" s="188"/>
      <c r="N58" s="188"/>
      <c r="O58" s="188"/>
      <c r="P58" s="191" t="e">
        <f t="shared" si="2"/>
        <v>#DIV/0!</v>
      </c>
      <c r="Q58" s="192">
        <f t="shared" si="3"/>
        <v>1</v>
      </c>
    </row>
    <row r="59" spans="2:17" s="26" customFormat="1" ht="150" customHeight="1" x14ac:dyDescent="0.25">
      <c r="B59" s="89" t="str">
        <f>+'Preliminar PT. Control'!B55</f>
        <v>SEGURIDAD JURÍDICA SOBRE LA TITULARIDAD DE LA TIERRA Y LOS TERRITORIOS</v>
      </c>
      <c r="C59" s="89" t="str">
        <f>+'Preliminar PT. Control'!C55</f>
        <v>DIRECCIÓN DE GESTIÓN JURÍDICA DE TIERRAS</v>
      </c>
      <c r="D59" s="188" t="str">
        <f>+'Preliminar PT. Control'!D55</f>
        <v>R 22</v>
      </c>
      <c r="E59" s="89" t="str">
        <f>+'Preliminar PT. Control'!E55</f>
        <v>Tomar decisiones incorrectas en los procesos agrarios y la formalización de la propiedad privada rural (zonas focalizadas)</v>
      </c>
      <c r="F59" s="89" t="str">
        <f>+'Preliminar PT. Control'!F55</f>
        <v>Pérdida Reputacional</v>
      </c>
      <c r="G59" s="188"/>
      <c r="H59" s="188"/>
      <c r="I59" s="189"/>
      <c r="J59" s="190" t="e">
        <f t="shared" si="0"/>
        <v>#DIV/0!</v>
      </c>
      <c r="K59" s="190" t="e">
        <f t="shared" si="1"/>
        <v>#DIV/0!</v>
      </c>
      <c r="L59" s="188"/>
      <c r="M59" s="188"/>
      <c r="N59" s="188"/>
      <c r="O59" s="188"/>
      <c r="P59" s="191" t="e">
        <f t="shared" si="2"/>
        <v>#DIV/0!</v>
      </c>
      <c r="Q59" s="192">
        <f t="shared" si="3"/>
        <v>1</v>
      </c>
    </row>
    <row r="60" spans="2:17" s="26" customFormat="1" ht="150" customHeight="1" x14ac:dyDescent="0.25">
      <c r="B60" s="89" t="str">
        <f>+'Preliminar PT. Control'!B56</f>
        <v>SEGURIDAD JURÍDICA SOBRE LA TITULARIDAD DE LA TIERRA Y LOS TERRITORIOS</v>
      </c>
      <c r="C60" s="89" t="str">
        <f>+'Preliminar PT. Control'!C56</f>
        <v>DIRECCIÓN DE GESTIÓN JURÍDICA DE TIERRAS</v>
      </c>
      <c r="D60" s="188" t="str">
        <f>+'Preliminar PT. Control'!D56</f>
        <v>R 23</v>
      </c>
      <c r="E60" s="89" t="str">
        <f>+'Preliminar PT. Control'!E56</f>
        <v>Incumplimiento de términos para dar respuesta a las nuevas solicitudes de recursos, de decisiones finales de procesos agrarios y formalización de la propiedad privada rural</v>
      </c>
      <c r="F60" s="89" t="str">
        <f>+'Preliminar PT. Control'!F56</f>
        <v>Pérdida Reputacional</v>
      </c>
      <c r="G60" s="188"/>
      <c r="H60" s="188"/>
      <c r="I60" s="189"/>
      <c r="J60" s="190" t="e">
        <f t="shared" si="0"/>
        <v>#DIV/0!</v>
      </c>
      <c r="K60" s="190" t="e">
        <f t="shared" si="1"/>
        <v>#DIV/0!</v>
      </c>
      <c r="L60" s="188"/>
      <c r="M60" s="188"/>
      <c r="N60" s="188"/>
      <c r="O60" s="188"/>
      <c r="P60" s="191" t="e">
        <f t="shared" si="2"/>
        <v>#DIV/0!</v>
      </c>
      <c r="Q60" s="192">
        <f t="shared" si="3"/>
        <v>1</v>
      </c>
    </row>
    <row r="61" spans="2:17" s="26" customFormat="1" ht="150" customHeight="1" x14ac:dyDescent="0.25">
      <c r="B61" s="89" t="str">
        <f>+'Preliminar PT. Control'!B57</f>
        <v>SEGURIDAD JURÍDICA SOBRE LA TITULARIDAD DE LA TIERRA Y LOS TERRITORIOS</v>
      </c>
      <c r="C61" s="89" t="str">
        <f>+'Preliminar PT. Control'!C57</f>
        <v>DIRECCIÓN DE GESTIÓN JURÍDICA DE TIERRAS</v>
      </c>
      <c r="D61" s="188" t="str">
        <f>+'Preliminar PT. Control'!D57</f>
        <v>R 23</v>
      </c>
      <c r="E61" s="89" t="str">
        <f>+'Preliminar PT. Control'!E57</f>
        <v>Incumplimiento de términos para dar respuesta a las nuevas solicitudes de recursos, de decisiones finales de procesos agrarios y formalización de la propiedad privada rural</v>
      </c>
      <c r="F61" s="89" t="str">
        <f>+'Preliminar PT. Control'!F57</f>
        <v>Pérdida Reputacional</v>
      </c>
      <c r="G61" s="188"/>
      <c r="H61" s="188"/>
      <c r="I61" s="189"/>
      <c r="J61" s="190" t="e">
        <f t="shared" si="0"/>
        <v>#DIV/0!</v>
      </c>
      <c r="K61" s="190" t="e">
        <f t="shared" si="1"/>
        <v>#DIV/0!</v>
      </c>
      <c r="L61" s="188"/>
      <c r="M61" s="188"/>
      <c r="N61" s="188"/>
      <c r="O61" s="188"/>
      <c r="P61" s="191" t="e">
        <f t="shared" si="2"/>
        <v>#DIV/0!</v>
      </c>
      <c r="Q61" s="192">
        <f t="shared" si="3"/>
        <v>1</v>
      </c>
    </row>
    <row r="62" spans="2:17" s="26" customFormat="1" ht="150" customHeight="1" x14ac:dyDescent="0.25">
      <c r="B62" s="89" t="str">
        <f>+'Preliminar PT. Control'!B58</f>
        <v>SEGURIDAD JURÍDICA SOBRE LA TITULARIDAD DE LA TIERRA Y LOS TERRITORIOS</v>
      </c>
      <c r="C62" s="89" t="str">
        <f>+'Preliminar PT. Control'!C58</f>
        <v>DIRECCIÓN DE GESTIÓN JURÍDICA DE TIERRAS</v>
      </c>
      <c r="D62" s="188" t="str">
        <f>+'Preliminar PT. Control'!D58</f>
        <v>R 23</v>
      </c>
      <c r="E62" s="89" t="str">
        <f>+'Preliminar PT. Control'!E58</f>
        <v>Incumplimiento de términos para dar respuesta a las nuevas solicitudes de recursos, de decisiones finales de procesos agrarios y formalización de la propiedad privada rural</v>
      </c>
      <c r="F62" s="89" t="str">
        <f>+'Preliminar PT. Control'!F58</f>
        <v>Pérdida Reputacional</v>
      </c>
      <c r="G62" s="188"/>
      <c r="H62" s="188"/>
      <c r="I62" s="189"/>
      <c r="J62" s="190" t="e">
        <f t="shared" si="0"/>
        <v>#DIV/0!</v>
      </c>
      <c r="K62" s="190" t="e">
        <f t="shared" si="1"/>
        <v>#DIV/0!</v>
      </c>
      <c r="L62" s="188"/>
      <c r="M62" s="188"/>
      <c r="N62" s="188"/>
      <c r="O62" s="188"/>
      <c r="P62" s="191" t="e">
        <f t="shared" si="2"/>
        <v>#DIV/0!</v>
      </c>
      <c r="Q62" s="192">
        <f t="shared" si="3"/>
        <v>1</v>
      </c>
    </row>
    <row r="63" spans="2:17" s="26" customFormat="1" ht="150" customHeight="1" x14ac:dyDescent="0.25">
      <c r="B63" s="89" t="str">
        <f>+'Preliminar PT. Control'!B59</f>
        <v>SEGURIDAD JURÍDICA SOBRE LA TITULARIDAD DE LA TIERRA Y LOS TERRITORIOS</v>
      </c>
      <c r="C63" s="89" t="str">
        <f>+'Preliminar PT. Control'!C59</f>
        <v>DIRECCIÓN DE GESTIÓN JURÍDICA DE TIERRAS</v>
      </c>
      <c r="D63" s="188" t="str">
        <f>+'Preliminar PT. Control'!D59</f>
        <v>R 23</v>
      </c>
      <c r="E63" s="89" t="str">
        <f>+'Preliminar PT. Control'!E59</f>
        <v>Incumplimiento de términos para dar respuesta a las nuevas solicitudes de recursos, de decisiones finales de procesos agrarios y formalización de la propiedad privada rural</v>
      </c>
      <c r="F63" s="89" t="str">
        <f>+'Preliminar PT. Control'!F59</f>
        <v>Pérdida Reputacional</v>
      </c>
      <c r="G63" s="188"/>
      <c r="H63" s="188"/>
      <c r="I63" s="189"/>
      <c r="J63" s="190" t="e">
        <f t="shared" si="0"/>
        <v>#DIV/0!</v>
      </c>
      <c r="K63" s="190" t="e">
        <f t="shared" si="1"/>
        <v>#DIV/0!</v>
      </c>
      <c r="L63" s="188"/>
      <c r="M63" s="188"/>
      <c r="N63" s="188"/>
      <c r="O63" s="188"/>
      <c r="P63" s="191" t="e">
        <f t="shared" si="2"/>
        <v>#DIV/0!</v>
      </c>
      <c r="Q63" s="192">
        <f t="shared" si="3"/>
        <v>1</v>
      </c>
    </row>
    <row r="64" spans="2:17" s="26" customFormat="1" ht="150" customHeight="1" x14ac:dyDescent="0.25">
      <c r="B64" s="89" t="str">
        <f>+'Preliminar PT. Control'!B60</f>
        <v>SEGURIDAD JURÍDICA SOBRE LA TITULARIDAD DE LA TIERRA Y LOS TERRITORIOS</v>
      </c>
      <c r="C64" s="89" t="str">
        <f>+'Preliminar PT. Control'!C60</f>
        <v>DIRECCIÓN DE GESTIÓN JURÍDICA DE TIERRAS</v>
      </c>
      <c r="D64" s="188" t="str">
        <f>+'Preliminar PT. Control'!D60</f>
        <v>R 24</v>
      </c>
      <c r="E64" s="89" t="str">
        <f>+'Preliminar PT. Control'!E60</f>
        <v>Realizar el reparto de una solicitud a dos o más, diferentes dependencias</v>
      </c>
      <c r="F64" s="89" t="str">
        <f>+'Preliminar PT. Control'!F60</f>
        <v>Pérdida Reputacional</v>
      </c>
      <c r="G64" s="188"/>
      <c r="H64" s="188"/>
      <c r="I64" s="189"/>
      <c r="J64" s="190" t="e">
        <f t="shared" si="0"/>
        <v>#DIV/0!</v>
      </c>
      <c r="K64" s="190" t="e">
        <f t="shared" si="1"/>
        <v>#DIV/0!</v>
      </c>
      <c r="L64" s="188"/>
      <c r="M64" s="188"/>
      <c r="N64" s="188"/>
      <c r="O64" s="188"/>
      <c r="P64" s="191" t="e">
        <f t="shared" si="2"/>
        <v>#DIV/0!</v>
      </c>
      <c r="Q64" s="192">
        <f t="shared" si="3"/>
        <v>1</v>
      </c>
    </row>
    <row r="65" spans="2:17" s="26" customFormat="1" ht="150" customHeight="1" x14ac:dyDescent="0.25">
      <c r="B65" s="89" t="str">
        <f>+'Preliminar PT. Control'!B61</f>
        <v>SEGURIDAD JURÍDICA SOBRE LA TITULARIDAD DE LA TIERRA Y LOS TERRITORIOS</v>
      </c>
      <c r="C65" s="89" t="str">
        <f>+'Preliminar PT. Control'!C61</f>
        <v>DIRECCIÓN DE GESTIÓN JURÍDICA DE TIERRAS</v>
      </c>
      <c r="D65" s="188" t="str">
        <f>+'Preliminar PT. Control'!D61</f>
        <v>R 24</v>
      </c>
      <c r="E65" s="89" t="str">
        <f>+'Preliminar PT. Control'!E61</f>
        <v>Realizar el reparto de una solicitud a dos o más, diferentes dependencias</v>
      </c>
      <c r="F65" s="89" t="str">
        <f>+'Preliminar PT. Control'!F61</f>
        <v>Pérdida Reputacional</v>
      </c>
      <c r="G65" s="188"/>
      <c r="H65" s="188"/>
      <c r="I65" s="189"/>
      <c r="J65" s="190" t="e">
        <f t="shared" si="0"/>
        <v>#DIV/0!</v>
      </c>
      <c r="K65" s="190" t="e">
        <f t="shared" si="1"/>
        <v>#DIV/0!</v>
      </c>
      <c r="L65" s="188"/>
      <c r="M65" s="188"/>
      <c r="N65" s="188"/>
      <c r="O65" s="188"/>
      <c r="P65" s="191" t="e">
        <f t="shared" si="2"/>
        <v>#DIV/0!</v>
      </c>
      <c r="Q65" s="192">
        <f t="shared" si="3"/>
        <v>1</v>
      </c>
    </row>
    <row r="66" spans="2:17" s="26" customFormat="1" ht="150" customHeight="1" x14ac:dyDescent="0.25">
      <c r="B66" s="89" t="str">
        <f>+'Preliminar PT. Control'!B62</f>
        <v>SEGURIDAD JURÍDICA SOBRE LA TITULARIDAD DE LA TIERRA Y LOS TERRITORIOS</v>
      </c>
      <c r="C66" s="89" t="str">
        <f>+'Preliminar PT. Control'!C62</f>
        <v>DIRECCIÓN DE GESTIÓN JURÍDICA DE TIERRAS</v>
      </c>
      <c r="D66" s="188" t="str">
        <f>+'Preliminar PT. Control'!D62</f>
        <v>R 24</v>
      </c>
      <c r="E66" s="89" t="str">
        <f>+'Preliminar PT. Control'!E62</f>
        <v>Realizar el reparto de una solicitud a dos o más, diferentes dependencias</v>
      </c>
      <c r="F66" s="89" t="str">
        <f>+'Preliminar PT. Control'!F62</f>
        <v>Pérdida Reputacional</v>
      </c>
      <c r="G66" s="188"/>
      <c r="H66" s="188"/>
      <c r="I66" s="189"/>
      <c r="J66" s="190" t="e">
        <f t="shared" si="0"/>
        <v>#DIV/0!</v>
      </c>
      <c r="K66" s="190" t="e">
        <f t="shared" si="1"/>
        <v>#DIV/0!</v>
      </c>
      <c r="L66" s="188"/>
      <c r="M66" s="188"/>
      <c r="N66" s="188"/>
      <c r="O66" s="188"/>
      <c r="P66" s="191" t="e">
        <f t="shared" si="2"/>
        <v>#DIV/0!</v>
      </c>
      <c r="Q66" s="192">
        <f t="shared" si="3"/>
        <v>1</v>
      </c>
    </row>
    <row r="67" spans="2:17" s="26" customFormat="1" ht="150" customHeight="1" x14ac:dyDescent="0.25">
      <c r="B67" s="89" t="str">
        <f>+'Preliminar PT. Control'!B63</f>
        <v>SEGURIDAD JURÍDICA SOBRE LA TITULARIDAD DE LA TIERRA Y LOS TERRITORIOS</v>
      </c>
      <c r="C67" s="89" t="str">
        <f>+'Preliminar PT. Control'!C63</f>
        <v>DIRECCIÓN DE GESTIÓN JURÍDICA DE TIERRAS</v>
      </c>
      <c r="D67" s="188" t="str">
        <f>+'Preliminar PT. Control'!D63</f>
        <v>R 24</v>
      </c>
      <c r="E67" s="89" t="str">
        <f>+'Preliminar PT. Control'!E63</f>
        <v>Realizar el reparto de una solicitud a dos o más, diferentes dependencias</v>
      </c>
      <c r="F67" s="89" t="str">
        <f>+'Preliminar PT. Control'!F63</f>
        <v>Pérdida Reputacional</v>
      </c>
      <c r="G67" s="188"/>
      <c r="H67" s="188"/>
      <c r="I67" s="189"/>
      <c r="J67" s="190" t="e">
        <f t="shared" si="0"/>
        <v>#DIV/0!</v>
      </c>
      <c r="K67" s="190" t="e">
        <f t="shared" si="1"/>
        <v>#DIV/0!</v>
      </c>
      <c r="L67" s="188"/>
      <c r="M67" s="188"/>
      <c r="N67" s="188"/>
      <c r="O67" s="188"/>
      <c r="P67" s="191" t="e">
        <f t="shared" si="2"/>
        <v>#DIV/0!</v>
      </c>
      <c r="Q67" s="192">
        <f t="shared" si="3"/>
        <v>1</v>
      </c>
    </row>
    <row r="68" spans="2:17" s="26" customFormat="1" ht="150" customHeight="1" x14ac:dyDescent="0.25">
      <c r="B68" s="89" t="str">
        <f>+'Preliminar PT. Control'!B64</f>
        <v>ACCESO A LA PROPIEDAD DE LA TIERRA Y LOS TERRITORIOS</v>
      </c>
      <c r="C68" s="89" t="str">
        <f>+'Preliminar PT. Control'!C64</f>
        <v>EQUIPO INICIATIVAS COMUNITARIAS DAE</v>
      </c>
      <c r="D68" s="188" t="str">
        <f>+'Preliminar PT. Control'!D64</f>
        <v>R 25</v>
      </c>
      <c r="E68" s="89" t="str">
        <f>+'Preliminar PT. Control'!E64</f>
        <v>Incumplimiento por parte de los proveedores de servicios e insumos de las Iniciativas Cofinanciadas</v>
      </c>
      <c r="F68" s="89" t="str">
        <f>+'Preliminar PT. Control'!F64</f>
        <v>Afectación Económica o presupuestal</v>
      </c>
      <c r="G68" s="188"/>
      <c r="H68" s="188"/>
      <c r="I68" s="189"/>
      <c r="J68" s="190" t="e">
        <f t="shared" si="0"/>
        <v>#DIV/0!</v>
      </c>
      <c r="K68" s="190" t="e">
        <f t="shared" si="1"/>
        <v>#DIV/0!</v>
      </c>
      <c r="L68" s="188"/>
      <c r="M68" s="188"/>
      <c r="N68" s="188"/>
      <c r="O68" s="188"/>
      <c r="P68" s="191" t="e">
        <f t="shared" si="2"/>
        <v>#DIV/0!</v>
      </c>
      <c r="Q68" s="192">
        <f t="shared" si="3"/>
        <v>1</v>
      </c>
    </row>
    <row r="69" spans="2:17" s="26" customFormat="1" ht="150" customHeight="1" x14ac:dyDescent="0.25">
      <c r="B69" s="89" t="str">
        <f>+'Preliminar PT. Control'!B65</f>
        <v>ACCESO A LA PROPIEDAD DE LA TIERRA Y LOS TERRITORIOS</v>
      </c>
      <c r="C69" s="89" t="str">
        <f>+'Preliminar PT. Control'!C65</f>
        <v>EQUIPO INICIATIVAS COMUNITARIAS DAE</v>
      </c>
      <c r="D69" s="188" t="str">
        <f>+'Preliminar PT. Control'!D65</f>
        <v>R 25</v>
      </c>
      <c r="E69" s="89" t="str">
        <f>+'Preliminar PT. Control'!E65</f>
        <v>Incumplimiento por parte de los proveedores de servicios e insumos de las Iniciativas Cofinanciadas</v>
      </c>
      <c r="F69" s="89" t="str">
        <f>+'Preliminar PT. Control'!F65</f>
        <v>Afectación Económica o presupuestal</v>
      </c>
      <c r="G69" s="188"/>
      <c r="H69" s="188"/>
      <c r="I69" s="189"/>
      <c r="J69" s="190" t="e">
        <f t="shared" si="0"/>
        <v>#DIV/0!</v>
      </c>
      <c r="K69" s="190" t="e">
        <f t="shared" si="1"/>
        <v>#DIV/0!</v>
      </c>
      <c r="L69" s="188"/>
      <c r="M69" s="188"/>
      <c r="N69" s="188"/>
      <c r="O69" s="188"/>
      <c r="P69" s="191" t="e">
        <f t="shared" si="2"/>
        <v>#DIV/0!</v>
      </c>
      <c r="Q69" s="192">
        <f t="shared" si="3"/>
        <v>1</v>
      </c>
    </row>
    <row r="70" spans="2:17" s="26" customFormat="1" ht="150" customHeight="1" x14ac:dyDescent="0.25">
      <c r="B70" s="89" t="str">
        <f>+'Preliminar PT. Control'!B66</f>
        <v>ACCESO A LA PROPIEDAD DE LA TIERRA Y LOS TERRITORIOS</v>
      </c>
      <c r="C70" s="89" t="str">
        <f>+'Preliminar PT. Control'!C66</f>
        <v>EQUIPO INICIATIVAS COMUNITARIAS DAE</v>
      </c>
      <c r="D70" s="188" t="str">
        <f>+'Preliminar PT. Control'!D66</f>
        <v>R 25</v>
      </c>
      <c r="E70" s="89" t="str">
        <f>+'Preliminar PT. Control'!E66</f>
        <v>Incumplimiento por parte de los proveedores de servicios e insumos de las Iniciativas Cofinanciadas</v>
      </c>
      <c r="F70" s="89" t="str">
        <f>+'Preliminar PT. Control'!F66</f>
        <v>Afectación Económica o presupuestal</v>
      </c>
      <c r="G70" s="188"/>
      <c r="H70" s="188"/>
      <c r="I70" s="189"/>
      <c r="J70" s="190" t="e">
        <f t="shared" si="0"/>
        <v>#DIV/0!</v>
      </c>
      <c r="K70" s="190" t="e">
        <f t="shared" si="1"/>
        <v>#DIV/0!</v>
      </c>
      <c r="L70" s="188"/>
      <c r="M70" s="188"/>
      <c r="N70" s="188"/>
      <c r="O70" s="188"/>
      <c r="P70" s="191" t="e">
        <f t="shared" si="2"/>
        <v>#DIV/0!</v>
      </c>
      <c r="Q70" s="192">
        <f t="shared" si="3"/>
        <v>1</v>
      </c>
    </row>
    <row r="71" spans="2:17" s="26" customFormat="1" ht="150" customHeight="1" x14ac:dyDescent="0.25">
      <c r="B71" s="89" t="str">
        <f>+'Preliminar PT. Control'!B67</f>
        <v>ACCESO A LA PROPIEDAD DE LA TIERRA Y LOS TERRITORIOS</v>
      </c>
      <c r="C71" s="89" t="str">
        <f>+'Preliminar PT. Control'!C67</f>
        <v>EQUIPO DE ADQUISICIONES DE PREDIOS Y/O MEJORAS DAE</v>
      </c>
      <c r="D71" s="188" t="str">
        <f>+'Preliminar PT. Control'!D67</f>
        <v>R 26</v>
      </c>
      <c r="E71" s="89" t="str">
        <f>+'Preliminar PT. Control'!E67</f>
        <v>Interrupción del proceso de compra directa de un predio y/o mejora</v>
      </c>
      <c r="F71" s="89" t="str">
        <f>+'Preliminar PT. Control'!F67</f>
        <v>Afectación Económica o presupuestal</v>
      </c>
      <c r="G71" s="188"/>
      <c r="H71" s="188"/>
      <c r="I71" s="189"/>
      <c r="J71" s="190" t="e">
        <f t="shared" si="0"/>
        <v>#DIV/0!</v>
      </c>
      <c r="K71" s="190" t="e">
        <f t="shared" si="1"/>
        <v>#DIV/0!</v>
      </c>
      <c r="L71" s="188"/>
      <c r="M71" s="188"/>
      <c r="N71" s="188"/>
      <c r="O71" s="188"/>
      <c r="P71" s="191" t="e">
        <f t="shared" si="2"/>
        <v>#DIV/0!</v>
      </c>
      <c r="Q71" s="192">
        <f t="shared" si="3"/>
        <v>1</v>
      </c>
    </row>
    <row r="72" spans="2:17" s="26" customFormat="1" ht="150" customHeight="1" x14ac:dyDescent="0.25">
      <c r="B72" s="89" t="str">
        <f>+'Preliminar PT. Control'!B68</f>
        <v>ACCESO A LA PROPIEDAD DE LA TIERRA Y LOS TERRITORIOS</v>
      </c>
      <c r="C72" s="89" t="str">
        <f>+'Preliminar PT. Control'!C68</f>
        <v>EQUIPO DE ADQUISICIONES DE PREDIOS Y/O MEJORAS DAE</v>
      </c>
      <c r="D72" s="188" t="str">
        <f>+'Preliminar PT. Control'!D68</f>
        <v>R 26</v>
      </c>
      <c r="E72" s="89" t="str">
        <f>+'Preliminar PT. Control'!E68</f>
        <v>Interrupción del proceso de compra directa de un predio y/o mejora</v>
      </c>
      <c r="F72" s="89" t="str">
        <f>+'Preliminar PT. Control'!F68</f>
        <v>Afectación Económica o presupuestal</v>
      </c>
      <c r="G72" s="188"/>
      <c r="H72" s="188"/>
      <c r="I72" s="189"/>
      <c r="J72" s="190" t="e">
        <f t="shared" si="0"/>
        <v>#DIV/0!</v>
      </c>
      <c r="K72" s="190" t="e">
        <f t="shared" si="1"/>
        <v>#DIV/0!</v>
      </c>
      <c r="L72" s="188"/>
      <c r="M72" s="188"/>
      <c r="N72" s="188"/>
      <c r="O72" s="188"/>
      <c r="P72" s="191" t="e">
        <f t="shared" si="2"/>
        <v>#DIV/0!</v>
      </c>
      <c r="Q72" s="192">
        <f t="shared" si="3"/>
        <v>1</v>
      </c>
    </row>
    <row r="73" spans="2:17" s="26" customFormat="1" ht="150" customHeight="1" x14ac:dyDescent="0.25">
      <c r="B73" s="89" t="str">
        <f>+'Preliminar PT. Control'!B69</f>
        <v>ACCESO A LA PROPIEDAD DE LA TIERRA Y LOS TERRITORIOS</v>
      </c>
      <c r="C73" s="89" t="str">
        <f>+'Preliminar PT. Control'!C69</f>
        <v>EQUIPO DE ADQUISICIONES DE PREDIOS Y/O MEJORAS DAE</v>
      </c>
      <c r="D73" s="188" t="str">
        <f>+'Preliminar PT. Control'!D69</f>
        <v>R 26</v>
      </c>
      <c r="E73" s="89" t="str">
        <f>+'Preliminar PT. Control'!E69</f>
        <v>Interrupción del proceso de compra directa de un predio y/o mejora</v>
      </c>
      <c r="F73" s="89" t="str">
        <f>+'Preliminar PT. Control'!F69</f>
        <v>Afectación Económica o presupuestal</v>
      </c>
      <c r="G73" s="188"/>
      <c r="H73" s="188"/>
      <c r="I73" s="189"/>
      <c r="J73" s="190" t="e">
        <f t="shared" si="0"/>
        <v>#DIV/0!</v>
      </c>
      <c r="K73" s="190" t="e">
        <f t="shared" si="1"/>
        <v>#DIV/0!</v>
      </c>
      <c r="L73" s="188"/>
      <c r="M73" s="188"/>
      <c r="N73" s="188"/>
      <c r="O73" s="188"/>
      <c r="P73" s="191" t="e">
        <f t="shared" si="2"/>
        <v>#DIV/0!</v>
      </c>
      <c r="Q73" s="192">
        <f t="shared" si="3"/>
        <v>1</v>
      </c>
    </row>
    <row r="74" spans="2:17" s="26" customFormat="1" ht="150" customHeight="1" x14ac:dyDescent="0.25">
      <c r="B74" s="89" t="str">
        <f>+'Preliminar PT. Control'!B70</f>
        <v>ACCESO A LA PROPIEDAD DE LA TIERRA Y LOS TERRITORIOS</v>
      </c>
      <c r="C74" s="89" t="str">
        <f>+'Preliminar PT. Control'!C70</f>
        <v>EQUIPO SISTEMAS DE INFORMACIÓN DAE</v>
      </c>
      <c r="D74" s="188" t="str">
        <f>+'Preliminar PT. Control'!D70</f>
        <v>R 27</v>
      </c>
      <c r="E74" s="89" t="str">
        <f>+'Preliminar PT. Control'!E70</f>
        <v>Falta de unificación en la información reportada</v>
      </c>
      <c r="F74" s="89" t="str">
        <f>+'Preliminar PT. Control'!F70</f>
        <v>Pérdida Reputacional</v>
      </c>
      <c r="G74" s="188"/>
      <c r="H74" s="188"/>
      <c r="I74" s="189"/>
      <c r="J74" s="190" t="e">
        <f t="shared" si="0"/>
        <v>#DIV/0!</v>
      </c>
      <c r="K74" s="190" t="e">
        <f t="shared" si="1"/>
        <v>#DIV/0!</v>
      </c>
      <c r="L74" s="188"/>
      <c r="M74" s="188"/>
      <c r="N74" s="188"/>
      <c r="O74" s="188"/>
      <c r="P74" s="191" t="e">
        <f t="shared" si="2"/>
        <v>#DIV/0!</v>
      </c>
      <c r="Q74" s="192">
        <f t="shared" si="3"/>
        <v>1</v>
      </c>
    </row>
    <row r="75" spans="2:17" s="26" customFormat="1" ht="150" customHeight="1" x14ac:dyDescent="0.25">
      <c r="B75" s="89" t="str">
        <f>+'Preliminar PT. Control'!B71</f>
        <v>ACCESO A LA PROPIEDAD DE LA TIERRA Y LOS TERRITORIOS</v>
      </c>
      <c r="C75" s="89" t="str">
        <f>+'Preliminar PT. Control'!C71</f>
        <v>EQUIPO SISTEMAS DE INFORMACIÓN DAE</v>
      </c>
      <c r="D75" s="188" t="str">
        <f>+'Preliminar PT. Control'!D71</f>
        <v>R 27</v>
      </c>
      <c r="E75" s="89" t="str">
        <f>+'Preliminar PT. Control'!E71</f>
        <v>Falta de unificación en la información reportada</v>
      </c>
      <c r="F75" s="89" t="str">
        <f>+'Preliminar PT. Control'!F71</f>
        <v>Pérdida Reputacional</v>
      </c>
      <c r="G75" s="188"/>
      <c r="H75" s="188"/>
      <c r="I75" s="189"/>
      <c r="J75" s="190" t="e">
        <f t="shared" ref="J75:J138" si="4">1-(H75/I75)</f>
        <v>#DIV/0!</v>
      </c>
      <c r="K75" s="190" t="e">
        <f t="shared" ref="K75:K138" si="5">_xlfn.IFS(J75&lt;0.8,"Cambio",J75&lt;0.9,"Revisión de control",J75&gt;0.89,"Se mantiene")</f>
        <v>#DIV/0!</v>
      </c>
      <c r="L75" s="188"/>
      <c r="M75" s="188"/>
      <c r="N75" s="188"/>
      <c r="O75" s="188"/>
      <c r="P75" s="191" t="e">
        <f t="shared" ref="P75:P138" si="6">+K75</f>
        <v>#DIV/0!</v>
      </c>
      <c r="Q75" s="192">
        <f t="shared" ref="Q75:Q138" si="7">(_xlfn.IFS(G75="",1,G75="SI",0)+_xlfn.IFS(L75="",1,L75="SI",1,L75="NO",0)+_xlfn.IFS(M75="",1,M75="SI",1,M75="NO",0)+_xlfn.IFS(N75="",1,N75="SI",1,N75="NO",0)+_xlfn.IFS(O75="",1,O75="SI",1,O75="NO",0))/5</f>
        <v>1</v>
      </c>
    </row>
    <row r="76" spans="2:17" s="26" customFormat="1" ht="150" customHeight="1" x14ac:dyDescent="0.25">
      <c r="B76" s="89" t="str">
        <f>+'Preliminar PT. Control'!B72</f>
        <v>ACCESO A LA PROPIEDAD DE LA TIERRA Y LOS TERRITORIOS</v>
      </c>
      <c r="C76" s="89" t="str">
        <f>+'Preliminar PT. Control'!C72</f>
        <v>EQUIPO SISTEMAS DE INFORMACIÓN DAE</v>
      </c>
      <c r="D76" s="188" t="str">
        <f>+'Preliminar PT. Control'!D72</f>
        <v>R 28</v>
      </c>
      <c r="E76" s="89" t="str">
        <f>+'Preliminar PT. Control'!E72</f>
        <v>Demora en la revisión de las diferentes peticiones presentadas por las comunidades étnicas a cargo de la DAE</v>
      </c>
      <c r="F76" s="89" t="str">
        <f>+'Preliminar PT. Control'!F72</f>
        <v>Pérdida Reputacional</v>
      </c>
      <c r="G76" s="188"/>
      <c r="H76" s="188"/>
      <c r="I76" s="189"/>
      <c r="J76" s="190" t="e">
        <f t="shared" si="4"/>
        <v>#DIV/0!</v>
      </c>
      <c r="K76" s="190" t="e">
        <f t="shared" si="5"/>
        <v>#DIV/0!</v>
      </c>
      <c r="L76" s="188"/>
      <c r="M76" s="188"/>
      <c r="N76" s="188"/>
      <c r="O76" s="188"/>
      <c r="P76" s="191" t="e">
        <f t="shared" si="6"/>
        <v>#DIV/0!</v>
      </c>
      <c r="Q76" s="192">
        <f t="shared" si="7"/>
        <v>1</v>
      </c>
    </row>
    <row r="77" spans="2:17" s="26" customFormat="1" ht="150" customHeight="1" x14ac:dyDescent="0.25">
      <c r="B77" s="89" t="str">
        <f>+'Preliminar PT. Control'!B73</f>
        <v>ACCESO A LA PROPIEDAD DE LA TIERRA Y LOS TERRITORIOS</v>
      </c>
      <c r="C77" s="89" t="str">
        <f>+'Preliminar PT. Control'!C73</f>
        <v>EQUIPO SISTEMAS DE INFORMACIÓN DAE</v>
      </c>
      <c r="D77" s="188" t="str">
        <f>+'Preliminar PT. Control'!D73</f>
        <v>R 28</v>
      </c>
      <c r="E77" s="89" t="str">
        <f>+'Preliminar PT. Control'!E73</f>
        <v>Demora en la revisión de las diferentes peticiones presentadas por las comunidades étnicas a cargo de la DAE</v>
      </c>
      <c r="F77" s="89" t="str">
        <f>+'Preliminar PT. Control'!F73</f>
        <v>Pérdida Reputacional</v>
      </c>
      <c r="G77" s="188"/>
      <c r="H77" s="188"/>
      <c r="I77" s="189"/>
      <c r="J77" s="190" t="e">
        <f t="shared" si="4"/>
        <v>#DIV/0!</v>
      </c>
      <c r="K77" s="190" t="e">
        <f t="shared" si="5"/>
        <v>#DIV/0!</v>
      </c>
      <c r="L77" s="188"/>
      <c r="M77" s="188"/>
      <c r="N77" s="188"/>
      <c r="O77" s="188"/>
      <c r="P77" s="191" t="e">
        <f t="shared" si="6"/>
        <v>#DIV/0!</v>
      </c>
      <c r="Q77" s="192">
        <f t="shared" si="7"/>
        <v>1</v>
      </c>
    </row>
    <row r="78" spans="2:17" s="26" customFormat="1" ht="150" customHeight="1" x14ac:dyDescent="0.25">
      <c r="B78" s="89" t="str">
        <f>+'Preliminar PT. Control'!B74</f>
        <v>ACCESO A LA PROPIEDAD DE LA TIERRA Y LOS TERRITORIOS</v>
      </c>
      <c r="C78" s="89" t="str">
        <f>+'Preliminar PT. Control'!C74</f>
        <v>DIRECCIÓN DE ACCESO A TIERRAS</v>
      </c>
      <c r="D78" s="188" t="str">
        <f>+'Preliminar PT. Control'!D74</f>
        <v>R 29</v>
      </c>
      <c r="E78" s="89" t="str">
        <f>+'Preliminar PT. Control'!E74</f>
        <v>Incumplimiento  de adquisición de predios en el marco de Políticas del Gobierno</v>
      </c>
      <c r="F78" s="89" t="str">
        <f>+'Preliminar PT. Control'!F74</f>
        <v>Pérdida Reputacional</v>
      </c>
      <c r="G78" s="188"/>
      <c r="H78" s="188"/>
      <c r="I78" s="189"/>
      <c r="J78" s="190" t="e">
        <f t="shared" si="4"/>
        <v>#DIV/0!</v>
      </c>
      <c r="K78" s="190" t="e">
        <f t="shared" si="5"/>
        <v>#DIV/0!</v>
      </c>
      <c r="L78" s="188"/>
      <c r="M78" s="188"/>
      <c r="N78" s="188"/>
      <c r="O78" s="188"/>
      <c r="P78" s="191" t="e">
        <f t="shared" si="6"/>
        <v>#DIV/0!</v>
      </c>
      <c r="Q78" s="192">
        <f t="shared" si="7"/>
        <v>1</v>
      </c>
    </row>
    <row r="79" spans="2:17" s="26" customFormat="1" ht="150" customHeight="1" x14ac:dyDescent="0.25">
      <c r="B79" s="89" t="str">
        <f>+'Preliminar PT. Control'!B75</f>
        <v>ACCESO A LA PROPIEDAD DE LA TIERRA Y LOS TERRITORIOS</v>
      </c>
      <c r="C79" s="89" t="str">
        <f>+'Preliminar PT. Control'!C75</f>
        <v>DIRECCIÓN DE ACCESO A TIERRAS</v>
      </c>
      <c r="D79" s="188" t="str">
        <f>+'Preliminar PT. Control'!D75</f>
        <v>R 29</v>
      </c>
      <c r="E79" s="89" t="str">
        <f>+'Preliminar PT. Control'!E75</f>
        <v>Incumplimiento  de adquisición de predios en el marco de Políticas del Gobierno</v>
      </c>
      <c r="F79" s="89" t="str">
        <f>+'Preliminar PT. Control'!F75</f>
        <v>Pérdida Reputacional</v>
      </c>
      <c r="G79" s="188"/>
      <c r="H79" s="188"/>
      <c r="I79" s="189"/>
      <c r="J79" s="190" t="e">
        <f t="shared" si="4"/>
        <v>#DIV/0!</v>
      </c>
      <c r="K79" s="190" t="e">
        <f t="shared" si="5"/>
        <v>#DIV/0!</v>
      </c>
      <c r="L79" s="188"/>
      <c r="M79" s="188"/>
      <c r="N79" s="188"/>
      <c r="O79" s="188"/>
      <c r="P79" s="191" t="e">
        <f t="shared" si="6"/>
        <v>#DIV/0!</v>
      </c>
      <c r="Q79" s="192">
        <f t="shared" si="7"/>
        <v>1</v>
      </c>
    </row>
    <row r="80" spans="2:17" s="26" customFormat="1" ht="150" customHeight="1" x14ac:dyDescent="0.25">
      <c r="B80" s="89" t="str">
        <f>+'Preliminar PT. Control'!B76</f>
        <v>ACCESO A LA PROPIEDAD DE LA TIERRA Y LOS TERRITORIOS</v>
      </c>
      <c r="C80" s="89" t="str">
        <f>+'Preliminar PT. Control'!C76</f>
        <v>DIRECCIÓN DE ACCESO A TIERRAS</v>
      </c>
      <c r="D80" s="188" t="str">
        <f>+'Preliminar PT. Control'!D76</f>
        <v>R 29</v>
      </c>
      <c r="E80" s="89" t="str">
        <f>+'Preliminar PT. Control'!E76</f>
        <v>Incumplimiento  de adquisición de predios en el marco de Políticas del Gobierno</v>
      </c>
      <c r="F80" s="89" t="str">
        <f>+'Preliminar PT. Control'!F76</f>
        <v>Pérdida Reputacional</v>
      </c>
      <c r="G80" s="188"/>
      <c r="H80" s="188"/>
      <c r="I80" s="189"/>
      <c r="J80" s="190" t="e">
        <f t="shared" si="4"/>
        <v>#DIV/0!</v>
      </c>
      <c r="K80" s="190" t="e">
        <f t="shared" si="5"/>
        <v>#DIV/0!</v>
      </c>
      <c r="L80" s="188"/>
      <c r="M80" s="188"/>
      <c r="N80" s="188"/>
      <c r="O80" s="188"/>
      <c r="P80" s="191" t="e">
        <f t="shared" si="6"/>
        <v>#DIV/0!</v>
      </c>
      <c r="Q80" s="192">
        <f t="shared" si="7"/>
        <v>1</v>
      </c>
    </row>
    <row r="81" spans="2:17" s="26" customFormat="1" ht="150" customHeight="1" x14ac:dyDescent="0.25">
      <c r="B81" s="89" t="str">
        <f>+'Preliminar PT. Control'!B77</f>
        <v>ACCESO A LA PROPIEDAD DE LA TIERRA Y LOS TERRITORIOS</v>
      </c>
      <c r="C81" s="89" t="str">
        <f>+'Preliminar PT. Control'!C77</f>
        <v>SUBDIRECCIÓN DE ACCESO A TIERRAS EN ZONAS FOCALIZADAS</v>
      </c>
      <c r="D81" s="188" t="str">
        <f>+'Preliminar PT. Control'!D77</f>
        <v>R 30</v>
      </c>
      <c r="E81" s="89" t="str">
        <f>+'Preliminar PT. Control'!E77</f>
        <v>Materializar un subsidio que no cumpla con los requisitos establecidos</v>
      </c>
      <c r="F81" s="89" t="str">
        <f>+'Preliminar PT. Control'!F77</f>
        <v>Afectación Económica o presupuestal</v>
      </c>
      <c r="G81" s="188"/>
      <c r="H81" s="188"/>
      <c r="I81" s="189"/>
      <c r="J81" s="190" t="e">
        <f t="shared" si="4"/>
        <v>#DIV/0!</v>
      </c>
      <c r="K81" s="190" t="e">
        <f t="shared" si="5"/>
        <v>#DIV/0!</v>
      </c>
      <c r="L81" s="188"/>
      <c r="M81" s="188"/>
      <c r="N81" s="188"/>
      <c r="O81" s="188"/>
      <c r="P81" s="191" t="e">
        <f t="shared" si="6"/>
        <v>#DIV/0!</v>
      </c>
      <c r="Q81" s="192">
        <f t="shared" si="7"/>
        <v>1</v>
      </c>
    </row>
    <row r="82" spans="2:17" s="26" customFormat="1" ht="150" customHeight="1" x14ac:dyDescent="0.25">
      <c r="B82" s="89" t="str">
        <f>+'Preliminar PT. Control'!B78</f>
        <v>ACCESO A LA PROPIEDAD DE LA TIERRA Y LOS TERRITORIOS</v>
      </c>
      <c r="C82" s="89" t="str">
        <f>+'Preliminar PT. Control'!C78</f>
        <v>SUBDIRECCIÓN DE ACCESO A TIERRAS EN ZONAS FOCALIZADAS</v>
      </c>
      <c r="D82" s="188" t="str">
        <f>+'Preliminar PT. Control'!D78</f>
        <v>R 30</v>
      </c>
      <c r="E82" s="89" t="str">
        <f>+'Preliminar PT. Control'!E78</f>
        <v>Materializar un subsidio que no cumpla con los requisitos establecidos</v>
      </c>
      <c r="F82" s="89" t="str">
        <f>+'Preliminar PT. Control'!F78</f>
        <v>Afectación Económica o presupuestal</v>
      </c>
      <c r="G82" s="188"/>
      <c r="H82" s="188"/>
      <c r="I82" s="189"/>
      <c r="J82" s="190" t="e">
        <f t="shared" si="4"/>
        <v>#DIV/0!</v>
      </c>
      <c r="K82" s="190" t="e">
        <f t="shared" si="5"/>
        <v>#DIV/0!</v>
      </c>
      <c r="L82" s="188"/>
      <c r="M82" s="188"/>
      <c r="N82" s="188"/>
      <c r="O82" s="188"/>
      <c r="P82" s="191" t="e">
        <f t="shared" si="6"/>
        <v>#DIV/0!</v>
      </c>
      <c r="Q82" s="192">
        <f t="shared" si="7"/>
        <v>1</v>
      </c>
    </row>
    <row r="83" spans="2:17" s="26" customFormat="1" ht="150" customHeight="1" x14ac:dyDescent="0.25">
      <c r="B83" s="89" t="str">
        <f>+'Preliminar PT. Control'!B79</f>
        <v>ACCESO A LA PROPIEDAD DE LA TIERRA Y LOS TERRITORIOS</v>
      </c>
      <c r="C83" s="89" t="str">
        <f>+'Preliminar PT. Control'!C79</f>
        <v>SUBDIRECCIÓN DE ACCESO A TIERRAS EN ZONAS FOCALIZADAS</v>
      </c>
      <c r="D83" s="188" t="str">
        <f>+'Preliminar PT. Control'!D79</f>
        <v>R 30</v>
      </c>
      <c r="E83" s="89" t="str">
        <f>+'Preliminar PT. Control'!E79</f>
        <v>Materializar un subsidio que no cumpla con los requisitos establecidos</v>
      </c>
      <c r="F83" s="89" t="str">
        <f>+'Preliminar PT. Control'!F79</f>
        <v>Afectación Económica o presupuestal</v>
      </c>
      <c r="G83" s="188"/>
      <c r="H83" s="188"/>
      <c r="I83" s="189"/>
      <c r="J83" s="190" t="e">
        <f t="shared" si="4"/>
        <v>#DIV/0!</v>
      </c>
      <c r="K83" s="190" t="e">
        <f t="shared" si="5"/>
        <v>#DIV/0!</v>
      </c>
      <c r="L83" s="188"/>
      <c r="M83" s="188"/>
      <c r="N83" s="188"/>
      <c r="O83" s="188"/>
      <c r="P83" s="191" t="e">
        <f t="shared" si="6"/>
        <v>#DIV/0!</v>
      </c>
      <c r="Q83" s="192">
        <f t="shared" si="7"/>
        <v>1</v>
      </c>
    </row>
    <row r="84" spans="2:17" s="26" customFormat="1" ht="150" customHeight="1" x14ac:dyDescent="0.25">
      <c r="B84" s="89" t="str">
        <f>+'Preliminar PT. Control'!B80</f>
        <v>ACCESO A LA PROPIEDAD DE LA TIERRA Y LOS TERRITORIOS</v>
      </c>
      <c r="C84" s="89" t="str">
        <f>+'Preliminar PT. Control'!C80</f>
        <v>SUBDIRECCIÓN DE ACCESO A TIERRAS EN ZONAS FOCALIZADAS</v>
      </c>
      <c r="D84" s="188" t="str">
        <f>+'Preliminar PT. Control'!D80</f>
        <v>R 30</v>
      </c>
      <c r="E84" s="89" t="str">
        <f>+'Preliminar PT. Control'!E80</f>
        <v>Materializar un subsidio que no cumpla con los requisitos establecidos</v>
      </c>
      <c r="F84" s="89" t="str">
        <f>+'Preliminar PT. Control'!F80</f>
        <v>Afectación Económica o presupuestal</v>
      </c>
      <c r="G84" s="188"/>
      <c r="H84" s="188"/>
      <c r="I84" s="189"/>
      <c r="J84" s="190" t="e">
        <f t="shared" si="4"/>
        <v>#DIV/0!</v>
      </c>
      <c r="K84" s="190" t="e">
        <f t="shared" si="5"/>
        <v>#DIV/0!</v>
      </c>
      <c r="L84" s="188"/>
      <c r="M84" s="188"/>
      <c r="N84" s="188"/>
      <c r="O84" s="188"/>
      <c r="P84" s="191" t="e">
        <f t="shared" si="6"/>
        <v>#DIV/0!</v>
      </c>
      <c r="Q84" s="192">
        <f t="shared" si="7"/>
        <v>1</v>
      </c>
    </row>
    <row r="85" spans="2:17" s="26" customFormat="1" ht="150" customHeight="1" x14ac:dyDescent="0.25">
      <c r="B85" s="89" t="str">
        <f>+'Preliminar PT. Control'!B81</f>
        <v>ACCESO A LA PROPIEDAD DE LA TIERRA Y LOS TERRITORIOS</v>
      </c>
      <c r="C85" s="89" t="str">
        <f>+'Preliminar PT. Control'!C81</f>
        <v>SUBDIRECCIÓN DE ACCESO A TIERRAS EN ZONAS FOCALIZADAS</v>
      </c>
      <c r="D85" s="188" t="str">
        <f>+'Preliminar PT. Control'!D81</f>
        <v>R 31</v>
      </c>
      <c r="E85" s="89" t="str">
        <f>+'Preliminar PT. Control'!E81</f>
        <v>Adjudicación de baldíos a persona natural, sin el cumplimiento de requisitos jurídicos, agronómicos y catastrales en los municipios focalizados</v>
      </c>
      <c r="F85" s="89" t="str">
        <f>+'Preliminar PT. Control'!F81</f>
        <v>Pérdida Reputacional</v>
      </c>
      <c r="G85" s="188"/>
      <c r="H85" s="188"/>
      <c r="I85" s="189"/>
      <c r="J85" s="190" t="e">
        <f t="shared" si="4"/>
        <v>#DIV/0!</v>
      </c>
      <c r="K85" s="190" t="e">
        <f t="shared" si="5"/>
        <v>#DIV/0!</v>
      </c>
      <c r="L85" s="188"/>
      <c r="M85" s="188"/>
      <c r="N85" s="188"/>
      <c r="O85" s="188"/>
      <c r="P85" s="191" t="e">
        <f t="shared" si="6"/>
        <v>#DIV/0!</v>
      </c>
      <c r="Q85" s="192">
        <f t="shared" si="7"/>
        <v>1</v>
      </c>
    </row>
    <row r="86" spans="2:17" s="26" customFormat="1" ht="150" customHeight="1" x14ac:dyDescent="0.25">
      <c r="B86" s="89" t="str">
        <f>+'Preliminar PT. Control'!B82</f>
        <v>ACCESO A LA PROPIEDAD DE LA TIERRA Y LOS TERRITORIOS</v>
      </c>
      <c r="C86" s="89" t="str">
        <f>+'Preliminar PT. Control'!C82</f>
        <v>SUBDIRECCIÓN DE ACCESO A TIERRAS EN ZONAS FOCALIZADAS</v>
      </c>
      <c r="D86" s="188" t="str">
        <f>+'Preliminar PT. Control'!D82</f>
        <v>R 31</v>
      </c>
      <c r="E86" s="89" t="str">
        <f>+'Preliminar PT. Control'!E82</f>
        <v>Adjudicación de baldíos a persona natural, sin el cumplimiento de requisitos jurídicos, agronómicos y catastrales en los municipios focalizados</v>
      </c>
      <c r="F86" s="89" t="str">
        <f>+'Preliminar PT. Control'!F82</f>
        <v>Pérdida Reputacional</v>
      </c>
      <c r="G86" s="188"/>
      <c r="H86" s="188"/>
      <c r="I86" s="189"/>
      <c r="J86" s="190" t="e">
        <f t="shared" si="4"/>
        <v>#DIV/0!</v>
      </c>
      <c r="K86" s="190" t="e">
        <f t="shared" si="5"/>
        <v>#DIV/0!</v>
      </c>
      <c r="L86" s="188"/>
      <c r="M86" s="188"/>
      <c r="N86" s="188"/>
      <c r="O86" s="188"/>
      <c r="P86" s="191" t="e">
        <f t="shared" si="6"/>
        <v>#DIV/0!</v>
      </c>
      <c r="Q86" s="192">
        <f t="shared" si="7"/>
        <v>1</v>
      </c>
    </row>
    <row r="87" spans="2:17" s="26" customFormat="1" ht="150" customHeight="1" x14ac:dyDescent="0.25">
      <c r="B87" s="89" t="str">
        <f>+'Preliminar PT. Control'!B83</f>
        <v>ACCESO A LA PROPIEDAD DE LA TIERRA Y LOS TERRITORIOS</v>
      </c>
      <c r="C87" s="89" t="str">
        <f>+'Preliminar PT. Control'!C83</f>
        <v>SUBDIRECCIÓN DE ACCESO A TIERRAS EN ZONAS FOCALIZADAS</v>
      </c>
      <c r="D87" s="188" t="str">
        <f>+'Preliminar PT. Control'!D83</f>
        <v>R 31</v>
      </c>
      <c r="E87" s="89" t="str">
        <f>+'Preliminar PT. Control'!E83</f>
        <v>Adjudicación de baldíos a persona natural, sin el cumplimiento de requisitos jurídicos, agronómicos y catastrales en los municipios focalizados</v>
      </c>
      <c r="F87" s="89" t="str">
        <f>+'Preliminar PT. Control'!F83</f>
        <v>Pérdida Reputacional</v>
      </c>
      <c r="G87" s="188"/>
      <c r="H87" s="188"/>
      <c r="I87" s="189"/>
      <c r="J87" s="190" t="e">
        <f t="shared" si="4"/>
        <v>#DIV/0!</v>
      </c>
      <c r="K87" s="190" t="e">
        <f t="shared" si="5"/>
        <v>#DIV/0!</v>
      </c>
      <c r="L87" s="188"/>
      <c r="M87" s="188"/>
      <c r="N87" s="188"/>
      <c r="O87" s="188"/>
      <c r="P87" s="191" t="e">
        <f t="shared" si="6"/>
        <v>#DIV/0!</v>
      </c>
      <c r="Q87" s="192">
        <f t="shared" si="7"/>
        <v>1</v>
      </c>
    </row>
    <row r="88" spans="2:17" s="26" customFormat="1" ht="150" customHeight="1" x14ac:dyDescent="0.25">
      <c r="B88" s="89" t="str">
        <f>+'Preliminar PT. Control'!B84</f>
        <v>ACCESO A LA PROPIEDAD DE LA TIERRA Y LOS TERRITORIOS</v>
      </c>
      <c r="C88" s="89" t="str">
        <f>+'Preliminar PT. Control'!C84</f>
        <v>SUBDIRECCIÓN DE ACCESO A TIERRAS POR DEMANDA Y DESCONGESTIÓN</v>
      </c>
      <c r="D88" s="188" t="str">
        <f>+'Preliminar PT. Control'!D84</f>
        <v>R 32</v>
      </c>
      <c r="E88" s="89" t="str">
        <f>+'Preliminar PT. Control'!E84</f>
        <v xml:space="preserve">Demoras en ejecutar las etapas propias del procedimiento por causas internas de revocatoria de predios no focalizados </v>
      </c>
      <c r="F88" s="89" t="str">
        <f>+'Preliminar PT. Control'!F84</f>
        <v>Pérdida Reputacional</v>
      </c>
      <c r="G88" s="188"/>
      <c r="H88" s="188"/>
      <c r="I88" s="189"/>
      <c r="J88" s="190" t="e">
        <f t="shared" si="4"/>
        <v>#DIV/0!</v>
      </c>
      <c r="K88" s="190" t="e">
        <f t="shared" si="5"/>
        <v>#DIV/0!</v>
      </c>
      <c r="L88" s="188"/>
      <c r="M88" s="188"/>
      <c r="N88" s="188"/>
      <c r="O88" s="188"/>
      <c r="P88" s="191" t="e">
        <f t="shared" si="6"/>
        <v>#DIV/0!</v>
      </c>
      <c r="Q88" s="192">
        <f t="shared" si="7"/>
        <v>1</v>
      </c>
    </row>
    <row r="89" spans="2:17" s="26" customFormat="1" ht="150" customHeight="1" x14ac:dyDescent="0.25">
      <c r="B89" s="89" t="str">
        <f>+'Preliminar PT. Control'!B85</f>
        <v>ACCESO A LA PROPIEDAD DE LA TIERRA Y LOS TERRITORIOS</v>
      </c>
      <c r="C89" s="89" t="str">
        <f>+'Preliminar PT. Control'!C85</f>
        <v>SUBDIRECCIÓN DE ACCESO A TIERRAS POR DEMANDA Y DESCONGESTIÓN</v>
      </c>
      <c r="D89" s="188" t="str">
        <f>+'Preliminar PT. Control'!D85</f>
        <v>R 32</v>
      </c>
      <c r="E89" s="89" t="str">
        <f>+'Preliminar PT. Control'!E85</f>
        <v xml:space="preserve">Demoras en ejecutar las etapas propias del procedimiento por causas internas de revocatoria de predios no focalizados </v>
      </c>
      <c r="F89" s="89" t="str">
        <f>+'Preliminar PT. Control'!F85</f>
        <v>Pérdida Reputacional</v>
      </c>
      <c r="G89" s="188"/>
      <c r="H89" s="188"/>
      <c r="I89" s="189"/>
      <c r="J89" s="190" t="e">
        <f t="shared" si="4"/>
        <v>#DIV/0!</v>
      </c>
      <c r="K89" s="190" t="e">
        <f t="shared" si="5"/>
        <v>#DIV/0!</v>
      </c>
      <c r="L89" s="188"/>
      <c r="M89" s="188"/>
      <c r="N89" s="188"/>
      <c r="O89" s="188"/>
      <c r="P89" s="191" t="e">
        <f t="shared" si="6"/>
        <v>#DIV/0!</v>
      </c>
      <c r="Q89" s="192">
        <f t="shared" si="7"/>
        <v>1</v>
      </c>
    </row>
    <row r="90" spans="2:17" s="26" customFormat="1" ht="150" customHeight="1" x14ac:dyDescent="0.25">
      <c r="B90" s="89" t="str">
        <f>+'Preliminar PT. Control'!B86</f>
        <v>ACCESO A LA PROPIEDAD DE LA TIERRA Y LOS TERRITORIOS</v>
      </c>
      <c r="C90" s="89" t="str">
        <f>+'Preliminar PT. Control'!C86</f>
        <v>SUBDIRECCIÓN DE ACCESO A TIERRAS POR DEMANDA Y DESCONGESTIÓN</v>
      </c>
      <c r="D90" s="188" t="str">
        <f>+'Preliminar PT. Control'!D86</f>
        <v>R 32</v>
      </c>
      <c r="E90" s="89" t="str">
        <f>+'Preliminar PT. Control'!E86</f>
        <v xml:space="preserve">Demoras en ejecutar las etapas propias del procedimiento por causas internas de revocatoria de predios no focalizados </v>
      </c>
      <c r="F90" s="89" t="str">
        <f>+'Preliminar PT. Control'!F86</f>
        <v>Pérdida Reputacional</v>
      </c>
      <c r="G90" s="188"/>
      <c r="H90" s="188"/>
      <c r="I90" s="189"/>
      <c r="J90" s="190" t="e">
        <f t="shared" si="4"/>
        <v>#DIV/0!</v>
      </c>
      <c r="K90" s="190" t="e">
        <f t="shared" si="5"/>
        <v>#DIV/0!</v>
      </c>
      <c r="L90" s="188"/>
      <c r="M90" s="188"/>
      <c r="N90" s="188"/>
      <c r="O90" s="188"/>
      <c r="P90" s="191" t="e">
        <f t="shared" si="6"/>
        <v>#DIV/0!</v>
      </c>
      <c r="Q90" s="192">
        <f t="shared" si="7"/>
        <v>1</v>
      </c>
    </row>
    <row r="91" spans="2:17" s="26" customFormat="1" ht="150" customHeight="1" x14ac:dyDescent="0.25">
      <c r="B91" s="89" t="str">
        <f>+'Preliminar PT. Control'!B87</f>
        <v>ACCESO A LA PROPIEDAD DE LA TIERRA Y LOS TERRITORIOS</v>
      </c>
      <c r="C91" s="89" t="str">
        <f>+'Preliminar PT. Control'!C87</f>
        <v>SUBDIRECCIÓN DE ACCESO A TIERRAS EN ZONAS FOCALIZADAS</v>
      </c>
      <c r="D91" s="188" t="str">
        <f>+'Preliminar PT. Control'!D87</f>
        <v>R 33</v>
      </c>
      <c r="E91" s="89" t="str">
        <f>+'Preliminar PT. Control'!E87</f>
        <v xml:space="preserve">Demoras en ejecutar las etapas propias del procedimiento por causas internas de revocatoria de predios focalizados </v>
      </c>
      <c r="F91" s="89" t="str">
        <f>+'Preliminar PT. Control'!F87</f>
        <v>Pérdida Reputacional</v>
      </c>
      <c r="G91" s="188"/>
      <c r="H91" s="188"/>
      <c r="I91" s="189"/>
      <c r="J91" s="190" t="e">
        <f t="shared" si="4"/>
        <v>#DIV/0!</v>
      </c>
      <c r="K91" s="190" t="e">
        <f t="shared" si="5"/>
        <v>#DIV/0!</v>
      </c>
      <c r="L91" s="188"/>
      <c r="M91" s="188"/>
      <c r="N91" s="188"/>
      <c r="O91" s="188"/>
      <c r="P91" s="191" t="e">
        <f t="shared" si="6"/>
        <v>#DIV/0!</v>
      </c>
      <c r="Q91" s="192">
        <f t="shared" si="7"/>
        <v>1</v>
      </c>
    </row>
    <row r="92" spans="2:17" s="26" customFormat="1" ht="150" customHeight="1" x14ac:dyDescent="0.25">
      <c r="B92" s="89" t="str">
        <f>+'Preliminar PT. Control'!B88</f>
        <v>ACCESO A LA PROPIEDAD DE LA TIERRA Y LOS TERRITORIOS</v>
      </c>
      <c r="C92" s="89" t="str">
        <f>+'Preliminar PT. Control'!C88</f>
        <v>SUBDIRECCIÓN DE ACCESO A TIERRAS EN ZONAS FOCALIZADAS</v>
      </c>
      <c r="D92" s="188" t="str">
        <f>+'Preliminar PT. Control'!D88</f>
        <v>R 33</v>
      </c>
      <c r="E92" s="89" t="str">
        <f>+'Preliminar PT. Control'!E88</f>
        <v xml:space="preserve">Demoras en ejecutar las etapas propias del procedimiento por causas internas de revocatoria de predios focalizados </v>
      </c>
      <c r="F92" s="89" t="str">
        <f>+'Preliminar PT. Control'!F88</f>
        <v>Pérdida Reputacional</v>
      </c>
      <c r="G92" s="188"/>
      <c r="H92" s="188"/>
      <c r="I92" s="189"/>
      <c r="J92" s="190" t="e">
        <f t="shared" si="4"/>
        <v>#DIV/0!</v>
      </c>
      <c r="K92" s="190" t="e">
        <f t="shared" si="5"/>
        <v>#DIV/0!</v>
      </c>
      <c r="L92" s="188"/>
      <c r="M92" s="188"/>
      <c r="N92" s="188"/>
      <c r="O92" s="188"/>
      <c r="P92" s="191" t="e">
        <f t="shared" si="6"/>
        <v>#DIV/0!</v>
      </c>
      <c r="Q92" s="192">
        <f t="shared" si="7"/>
        <v>1</v>
      </c>
    </row>
    <row r="93" spans="2:17" s="26" customFormat="1" ht="150" customHeight="1" x14ac:dyDescent="0.25">
      <c r="B93" s="89" t="str">
        <f>+'Preliminar PT. Control'!B89</f>
        <v>ACCESO A LA PROPIEDAD DE LA TIERRA Y LOS TERRITORIOS</v>
      </c>
      <c r="C93" s="89" t="str">
        <f>+'Preliminar PT. Control'!C89</f>
        <v>SUBDIRECCIÓN DE ACCESO A TIERRAS EN ZONAS FOCALIZADAS</v>
      </c>
      <c r="D93" s="188" t="str">
        <f>+'Preliminar PT. Control'!D89</f>
        <v>R 33</v>
      </c>
      <c r="E93" s="89" t="str">
        <f>+'Preliminar PT. Control'!E89</f>
        <v xml:space="preserve">Demoras en ejecutar las etapas propias del procedimiento por causas internas de revocatoria de predios focalizados </v>
      </c>
      <c r="F93" s="89" t="str">
        <f>+'Preliminar PT. Control'!F89</f>
        <v>Pérdida Reputacional</v>
      </c>
      <c r="G93" s="188"/>
      <c r="H93" s="188"/>
      <c r="I93" s="189"/>
      <c r="J93" s="190" t="e">
        <f t="shared" si="4"/>
        <v>#DIV/0!</v>
      </c>
      <c r="K93" s="190" t="e">
        <f t="shared" si="5"/>
        <v>#DIV/0!</v>
      </c>
      <c r="L93" s="188"/>
      <c r="M93" s="188"/>
      <c r="N93" s="188"/>
      <c r="O93" s="188"/>
      <c r="P93" s="191" t="e">
        <f t="shared" si="6"/>
        <v>#DIV/0!</v>
      </c>
      <c r="Q93" s="192">
        <f t="shared" si="7"/>
        <v>1</v>
      </c>
    </row>
    <row r="94" spans="2:17" s="26" customFormat="1" ht="150" customHeight="1" x14ac:dyDescent="0.25">
      <c r="B94" s="89" t="str">
        <f>+'Preliminar PT. Control'!B90</f>
        <v>ACCESO A LA PROPIEDAD DE LA TIERRA Y LOS TERRITORIOS</v>
      </c>
      <c r="C94" s="89" t="str">
        <f>+'Preliminar PT. Control'!C90</f>
        <v>DIRECCIÓN DE ACCESO A TIERRAS</v>
      </c>
      <c r="D94" s="188" t="str">
        <f>+'Preliminar PT. Control'!D90</f>
        <v>R 34</v>
      </c>
      <c r="E94" s="89" t="str">
        <f>+'Preliminar PT. Control'!E90</f>
        <v>Redireccionamiento equivocado de las solicitudes que ingresan a la DAT</v>
      </c>
      <c r="F94" s="89" t="str">
        <f>+'Preliminar PT. Control'!F90</f>
        <v>Pérdida Reputacional</v>
      </c>
      <c r="G94" s="188"/>
      <c r="H94" s="188"/>
      <c r="I94" s="189"/>
      <c r="J94" s="190" t="e">
        <f t="shared" si="4"/>
        <v>#DIV/0!</v>
      </c>
      <c r="K94" s="190" t="e">
        <f t="shared" si="5"/>
        <v>#DIV/0!</v>
      </c>
      <c r="L94" s="188"/>
      <c r="M94" s="188"/>
      <c r="N94" s="188"/>
      <c r="O94" s="188"/>
      <c r="P94" s="191" t="e">
        <f t="shared" si="6"/>
        <v>#DIV/0!</v>
      </c>
      <c r="Q94" s="192">
        <f t="shared" si="7"/>
        <v>1</v>
      </c>
    </row>
    <row r="95" spans="2:17" s="26" customFormat="1" ht="150" customHeight="1" x14ac:dyDescent="0.25">
      <c r="B95" s="89" t="str">
        <f>+'Preliminar PT. Control'!B91</f>
        <v>ACCESO A LA PROPIEDAD DE LA TIERRA Y LOS TERRITORIOS</v>
      </c>
      <c r="C95" s="89" t="str">
        <f>+'Preliminar PT. Control'!C91</f>
        <v>DIRECCIÓN DE ACCESO A TIERRAS</v>
      </c>
      <c r="D95" s="188" t="str">
        <f>+'Preliminar PT. Control'!D91</f>
        <v>R 34</v>
      </c>
      <c r="E95" s="89" t="str">
        <f>+'Preliminar PT. Control'!E91</f>
        <v>Redireccionamiento equivocado de las solicitudes que ingresan a la DAT</v>
      </c>
      <c r="F95" s="89" t="str">
        <f>+'Preliminar PT. Control'!F91</f>
        <v>Pérdida Reputacional</v>
      </c>
      <c r="G95" s="188"/>
      <c r="H95" s="188"/>
      <c r="I95" s="189"/>
      <c r="J95" s="190" t="e">
        <f t="shared" si="4"/>
        <v>#DIV/0!</v>
      </c>
      <c r="K95" s="190" t="e">
        <f t="shared" si="5"/>
        <v>#DIV/0!</v>
      </c>
      <c r="L95" s="188"/>
      <c r="M95" s="188"/>
      <c r="N95" s="188"/>
      <c r="O95" s="188"/>
      <c r="P95" s="191" t="e">
        <f t="shared" si="6"/>
        <v>#DIV/0!</v>
      </c>
      <c r="Q95" s="192">
        <f t="shared" si="7"/>
        <v>1</v>
      </c>
    </row>
    <row r="96" spans="2:17" s="26" customFormat="1" ht="150" customHeight="1" x14ac:dyDescent="0.25">
      <c r="B96" s="89" t="e">
        <f>+'Preliminar PT. Control'!#REF!</f>
        <v>#REF!</v>
      </c>
      <c r="C96" s="89" t="e">
        <f>+'Preliminar PT. Control'!#REF!</f>
        <v>#REF!</v>
      </c>
      <c r="D96" s="188" t="e">
        <f>+'Preliminar PT. Control'!#REF!</f>
        <v>#REF!</v>
      </c>
      <c r="E96" s="89" t="e">
        <f>+'Preliminar PT. Control'!#REF!</f>
        <v>#REF!</v>
      </c>
      <c r="F96" s="89" t="e">
        <f>+'Preliminar PT. Control'!#REF!</f>
        <v>#REF!</v>
      </c>
      <c r="G96" s="188"/>
      <c r="H96" s="188"/>
      <c r="I96" s="189"/>
      <c r="J96" s="190" t="e">
        <f t="shared" si="4"/>
        <v>#DIV/0!</v>
      </c>
      <c r="K96" s="190" t="e">
        <f t="shared" si="5"/>
        <v>#DIV/0!</v>
      </c>
      <c r="L96" s="188"/>
      <c r="M96" s="188"/>
      <c r="N96" s="188"/>
      <c r="O96" s="188"/>
      <c r="P96" s="191" t="e">
        <f t="shared" si="6"/>
        <v>#DIV/0!</v>
      </c>
      <c r="Q96" s="192">
        <f t="shared" si="7"/>
        <v>1</v>
      </c>
    </row>
    <row r="97" spans="2:17" s="26" customFormat="1" ht="150" customHeight="1" x14ac:dyDescent="0.25">
      <c r="B97" s="89" t="e">
        <f>+'Preliminar PT. Control'!#REF!</f>
        <v>#REF!</v>
      </c>
      <c r="C97" s="89" t="e">
        <f>+'Preliminar PT. Control'!#REF!</f>
        <v>#REF!</v>
      </c>
      <c r="D97" s="188" t="e">
        <f>+'Preliminar PT. Control'!#REF!</f>
        <v>#REF!</v>
      </c>
      <c r="E97" s="89" t="e">
        <f>+'Preliminar PT. Control'!#REF!</f>
        <v>#REF!</v>
      </c>
      <c r="F97" s="89" t="e">
        <f>+'Preliminar PT. Control'!#REF!</f>
        <v>#REF!</v>
      </c>
      <c r="G97" s="188"/>
      <c r="H97" s="188"/>
      <c r="I97" s="189"/>
      <c r="J97" s="190" t="e">
        <f t="shared" si="4"/>
        <v>#DIV/0!</v>
      </c>
      <c r="K97" s="190" t="e">
        <f t="shared" si="5"/>
        <v>#DIV/0!</v>
      </c>
      <c r="L97" s="188"/>
      <c r="M97" s="188"/>
      <c r="N97" s="188"/>
      <c r="O97" s="188"/>
      <c r="P97" s="191" t="e">
        <f t="shared" si="6"/>
        <v>#DIV/0!</v>
      </c>
      <c r="Q97" s="192">
        <f t="shared" si="7"/>
        <v>1</v>
      </c>
    </row>
    <row r="98" spans="2:17" s="26" customFormat="1" ht="150" customHeight="1" x14ac:dyDescent="0.25">
      <c r="B98" s="89" t="str">
        <f>+'Preliminar PT. Control'!B92</f>
        <v>ADMINISTRACIÓN DE TIERRAS</v>
      </c>
      <c r="C98" s="89" t="str">
        <f>+'Preliminar PT. Control'!C92</f>
        <v>SUBDIRECCIÓN DE ADMINISTRACIÓN DE TIERRAS DE LA NACIÓN</v>
      </c>
      <c r="D98" s="188" t="str">
        <f>+'Preliminar PT. Control'!D92</f>
        <v>R 36</v>
      </c>
      <c r="E98" s="89" t="str">
        <f>+'Preliminar PT. Control'!E92</f>
        <v>Inventario de predios desactualizado de Fondo de Tierras para la Reforma Rural Integral</v>
      </c>
      <c r="F98" s="89" t="str">
        <f>+'Preliminar PT. Control'!F92</f>
        <v>Pérdida Reputacional</v>
      </c>
      <c r="G98" s="188"/>
      <c r="H98" s="188"/>
      <c r="I98" s="189"/>
      <c r="J98" s="190" t="e">
        <f t="shared" si="4"/>
        <v>#DIV/0!</v>
      </c>
      <c r="K98" s="190" t="e">
        <f t="shared" si="5"/>
        <v>#DIV/0!</v>
      </c>
      <c r="L98" s="188"/>
      <c r="M98" s="188"/>
      <c r="N98" s="188"/>
      <c r="O98" s="188"/>
      <c r="P98" s="191" t="e">
        <f t="shared" si="6"/>
        <v>#DIV/0!</v>
      </c>
      <c r="Q98" s="192">
        <f t="shared" si="7"/>
        <v>1</v>
      </c>
    </row>
    <row r="99" spans="2:17" s="26" customFormat="1" ht="150" customHeight="1" x14ac:dyDescent="0.25">
      <c r="B99" s="89" t="str">
        <f>+'Preliminar PT. Control'!B93</f>
        <v>ADMINISTRACIÓN DE TIERRAS</v>
      </c>
      <c r="C99" s="89" t="str">
        <f>+'Preliminar PT. Control'!C93</f>
        <v>SUBDIRECCIÓN DE ADMINISTRACIÓN DE TIERRAS DE LA NACIÓN</v>
      </c>
      <c r="D99" s="188" t="str">
        <f>+'Preliminar PT. Control'!D93</f>
        <v>R 36</v>
      </c>
      <c r="E99" s="89" t="str">
        <f>+'Preliminar PT. Control'!E93</f>
        <v>Inventario de predios desactualizado de Fondo de Tierras para la Reforma Rural Integral</v>
      </c>
      <c r="F99" s="89" t="str">
        <f>+'Preliminar PT. Control'!F93</f>
        <v>Pérdida Reputacional</v>
      </c>
      <c r="G99" s="188"/>
      <c r="H99" s="188"/>
      <c r="I99" s="189"/>
      <c r="J99" s="190" t="e">
        <f t="shared" si="4"/>
        <v>#DIV/0!</v>
      </c>
      <c r="K99" s="190" t="e">
        <f t="shared" si="5"/>
        <v>#DIV/0!</v>
      </c>
      <c r="L99" s="188"/>
      <c r="M99" s="188"/>
      <c r="N99" s="188"/>
      <c r="O99" s="188"/>
      <c r="P99" s="191" t="e">
        <f t="shared" si="6"/>
        <v>#DIV/0!</v>
      </c>
      <c r="Q99" s="192">
        <f t="shared" si="7"/>
        <v>1</v>
      </c>
    </row>
    <row r="100" spans="2:17" s="26" customFormat="1" ht="150" customHeight="1" x14ac:dyDescent="0.25">
      <c r="B100" s="89" t="e">
        <f>+'Preliminar PT. Control'!#REF!</f>
        <v>#REF!</v>
      </c>
      <c r="C100" s="89" t="e">
        <f>+'Preliminar PT. Control'!#REF!</f>
        <v>#REF!</v>
      </c>
      <c r="D100" s="188" t="e">
        <f>+'Preliminar PT. Control'!#REF!</f>
        <v>#REF!</v>
      </c>
      <c r="E100" s="89" t="e">
        <f>+'Preliminar PT. Control'!#REF!</f>
        <v>#REF!</v>
      </c>
      <c r="F100" s="89" t="e">
        <f>+'Preliminar PT. Control'!#REF!</f>
        <v>#REF!</v>
      </c>
      <c r="G100" s="188"/>
      <c r="H100" s="188"/>
      <c r="I100" s="189"/>
      <c r="J100" s="190" t="e">
        <f t="shared" si="4"/>
        <v>#DIV/0!</v>
      </c>
      <c r="K100" s="190" t="e">
        <f t="shared" si="5"/>
        <v>#DIV/0!</v>
      </c>
      <c r="L100" s="188"/>
      <c r="M100" s="188"/>
      <c r="N100" s="188"/>
      <c r="O100" s="188"/>
      <c r="P100" s="191" t="e">
        <f t="shared" si="6"/>
        <v>#DIV/0!</v>
      </c>
      <c r="Q100" s="192">
        <f t="shared" si="7"/>
        <v>1</v>
      </c>
    </row>
    <row r="101" spans="2:17" s="26" customFormat="1" ht="150" customHeight="1" x14ac:dyDescent="0.25">
      <c r="B101" s="89" t="e">
        <f>+'Preliminar PT. Control'!#REF!</f>
        <v>#REF!</v>
      </c>
      <c r="C101" s="89" t="e">
        <f>+'Preliminar PT. Control'!#REF!</f>
        <v>#REF!</v>
      </c>
      <c r="D101" s="188" t="e">
        <f>+'Preliminar PT. Control'!#REF!</f>
        <v>#REF!</v>
      </c>
      <c r="E101" s="89" t="e">
        <f>+'Preliminar PT. Control'!#REF!</f>
        <v>#REF!</v>
      </c>
      <c r="F101" s="89" t="e">
        <f>+'Preliminar PT. Control'!#REF!</f>
        <v>#REF!</v>
      </c>
      <c r="G101" s="188"/>
      <c r="H101" s="188"/>
      <c r="I101" s="189"/>
      <c r="J101" s="190" t="e">
        <f t="shared" si="4"/>
        <v>#DIV/0!</v>
      </c>
      <c r="K101" s="190" t="e">
        <f t="shared" si="5"/>
        <v>#DIV/0!</v>
      </c>
      <c r="L101" s="188"/>
      <c r="M101" s="188"/>
      <c r="N101" s="188"/>
      <c r="O101" s="188"/>
      <c r="P101" s="191" t="e">
        <f t="shared" si="6"/>
        <v>#DIV/0!</v>
      </c>
      <c r="Q101" s="192">
        <f t="shared" si="7"/>
        <v>1</v>
      </c>
    </row>
    <row r="102" spans="2:17" s="26" customFormat="1" ht="150" customHeight="1" x14ac:dyDescent="0.25">
      <c r="B102" s="89" t="e">
        <f>+'Preliminar PT. Control'!#REF!</f>
        <v>#REF!</v>
      </c>
      <c r="C102" s="89" t="e">
        <f>+'Preliminar PT. Control'!#REF!</f>
        <v>#REF!</v>
      </c>
      <c r="D102" s="188" t="e">
        <f>+'Preliminar PT. Control'!#REF!</f>
        <v>#REF!</v>
      </c>
      <c r="E102" s="89" t="e">
        <f>+'Preliminar PT. Control'!#REF!</f>
        <v>#REF!</v>
      </c>
      <c r="F102" s="89" t="e">
        <f>+'Preliminar PT. Control'!#REF!</f>
        <v>#REF!</v>
      </c>
      <c r="G102" s="188"/>
      <c r="H102" s="188"/>
      <c r="I102" s="189"/>
      <c r="J102" s="190" t="e">
        <f t="shared" si="4"/>
        <v>#DIV/0!</v>
      </c>
      <c r="K102" s="190" t="e">
        <f t="shared" si="5"/>
        <v>#DIV/0!</v>
      </c>
      <c r="L102" s="188"/>
      <c r="M102" s="188"/>
      <c r="N102" s="188"/>
      <c r="O102" s="188"/>
      <c r="P102" s="191" t="e">
        <f t="shared" si="6"/>
        <v>#DIV/0!</v>
      </c>
      <c r="Q102" s="192">
        <f t="shared" si="7"/>
        <v>1</v>
      </c>
    </row>
    <row r="103" spans="2:17" s="26" customFormat="1" ht="150" customHeight="1" x14ac:dyDescent="0.25">
      <c r="B103" s="89" t="e">
        <f>+'Preliminar PT. Control'!#REF!</f>
        <v>#REF!</v>
      </c>
      <c r="C103" s="89" t="e">
        <f>+'Preliminar PT. Control'!#REF!</f>
        <v>#REF!</v>
      </c>
      <c r="D103" s="188" t="e">
        <f>+'Preliminar PT. Control'!#REF!</f>
        <v>#REF!</v>
      </c>
      <c r="E103" s="89" t="e">
        <f>+'Preliminar PT. Control'!#REF!</f>
        <v>#REF!</v>
      </c>
      <c r="F103" s="89" t="e">
        <f>+'Preliminar PT. Control'!#REF!</f>
        <v>#REF!</v>
      </c>
      <c r="G103" s="188"/>
      <c r="H103" s="188"/>
      <c r="I103" s="189"/>
      <c r="J103" s="190" t="e">
        <f t="shared" si="4"/>
        <v>#DIV/0!</v>
      </c>
      <c r="K103" s="190" t="e">
        <f t="shared" si="5"/>
        <v>#DIV/0!</v>
      </c>
      <c r="L103" s="188"/>
      <c r="M103" s="188"/>
      <c r="N103" s="188"/>
      <c r="O103" s="188"/>
      <c r="P103" s="191" t="e">
        <f t="shared" si="6"/>
        <v>#DIV/0!</v>
      </c>
      <c r="Q103" s="192">
        <f t="shared" si="7"/>
        <v>1</v>
      </c>
    </row>
    <row r="104" spans="2:17" s="26" customFormat="1" ht="150" customHeight="1" x14ac:dyDescent="0.25">
      <c r="B104" s="89" t="str">
        <f>+'Preliminar PT. Control'!B94</f>
        <v>GESTIÓN DE LA INFORMACIÓN</v>
      </c>
      <c r="C104" s="89" t="str">
        <f>+'Preliminar PT. Control'!C94</f>
        <v>SUBDIRECCIÓN DE SISTEMAS DE INFORMACIÓN DE TIERRAS</v>
      </c>
      <c r="D104" s="188" t="str">
        <f>+'Preliminar PT. Control'!D94</f>
        <v>R 39</v>
      </c>
      <c r="E104" s="89" t="str">
        <f>+'Preliminar PT. Control'!E94</f>
        <v>Incumplimiento en la entrega de productos y servicios en la construcción de soluciones de software</v>
      </c>
      <c r="F104" s="89" t="str">
        <f>+'Preliminar PT. Control'!F94</f>
        <v>Afectación Económica o presupuestal</v>
      </c>
      <c r="G104" s="188"/>
      <c r="H104" s="188"/>
      <c r="I104" s="189"/>
      <c r="J104" s="190" t="e">
        <f t="shared" si="4"/>
        <v>#DIV/0!</v>
      </c>
      <c r="K104" s="190" t="e">
        <f t="shared" si="5"/>
        <v>#DIV/0!</v>
      </c>
      <c r="L104" s="188"/>
      <c r="M104" s="188"/>
      <c r="N104" s="188"/>
      <c r="O104" s="188"/>
      <c r="P104" s="191" t="e">
        <f t="shared" si="6"/>
        <v>#DIV/0!</v>
      </c>
      <c r="Q104" s="192">
        <f t="shared" si="7"/>
        <v>1</v>
      </c>
    </row>
    <row r="105" spans="2:17" s="26" customFormat="1" ht="150" customHeight="1" x14ac:dyDescent="0.25">
      <c r="B105" s="89" t="str">
        <f>+'Preliminar PT. Control'!B95</f>
        <v>GESTIÓN DE LA INFORMACIÓN</v>
      </c>
      <c r="C105" s="89" t="str">
        <f>+'Preliminar PT. Control'!C95</f>
        <v>SUBDIRECCIÓN DE SISTEMAS DE INFORMACIÓN DE TIERRAS</v>
      </c>
      <c r="D105" s="188" t="str">
        <f>+'Preliminar PT. Control'!D95</f>
        <v>R 39</v>
      </c>
      <c r="E105" s="89" t="str">
        <f>+'Preliminar PT. Control'!E95</f>
        <v>Incumplimiento en la entrega de productos y servicios en la construcción de soluciones de software</v>
      </c>
      <c r="F105" s="89" t="str">
        <f>+'Preliminar PT. Control'!F95</f>
        <v>Afectación Económica o presupuestal</v>
      </c>
      <c r="G105" s="188"/>
      <c r="H105" s="188"/>
      <c r="I105" s="189"/>
      <c r="J105" s="190" t="e">
        <f t="shared" si="4"/>
        <v>#DIV/0!</v>
      </c>
      <c r="K105" s="190" t="e">
        <f t="shared" si="5"/>
        <v>#DIV/0!</v>
      </c>
      <c r="L105" s="188"/>
      <c r="M105" s="188"/>
      <c r="N105" s="188"/>
      <c r="O105" s="188"/>
      <c r="P105" s="191" t="e">
        <f t="shared" si="6"/>
        <v>#DIV/0!</v>
      </c>
      <c r="Q105" s="192">
        <f t="shared" si="7"/>
        <v>1</v>
      </c>
    </row>
    <row r="106" spans="2:17" s="26" customFormat="1" ht="150" customHeight="1" x14ac:dyDescent="0.25">
      <c r="B106" s="89" t="str">
        <f>+'Preliminar PT. Control'!B96</f>
        <v>GESTIÓN DE LA INFORMACIÓN</v>
      </c>
      <c r="C106" s="89" t="str">
        <f>+'Preliminar PT. Control'!C96</f>
        <v>SUBDIRECCIÓN DE SISTEMAS DE INFORMACIÓN DE TIERRAS</v>
      </c>
      <c r="D106" s="188" t="str">
        <f>+'Preliminar PT. Control'!D96</f>
        <v>R 39</v>
      </c>
      <c r="E106" s="89" t="str">
        <f>+'Preliminar PT. Control'!E96</f>
        <v>Incumplimiento en la entrega de productos y servicios en la construcción de soluciones de software</v>
      </c>
      <c r="F106" s="89" t="str">
        <f>+'Preliminar PT. Control'!F96</f>
        <v>Afectación Económica o presupuestal</v>
      </c>
      <c r="G106" s="188"/>
      <c r="H106" s="188"/>
      <c r="I106" s="189"/>
      <c r="J106" s="190" t="e">
        <f t="shared" si="4"/>
        <v>#DIV/0!</v>
      </c>
      <c r="K106" s="190" t="e">
        <f t="shared" si="5"/>
        <v>#DIV/0!</v>
      </c>
      <c r="L106" s="188"/>
      <c r="M106" s="188"/>
      <c r="N106" s="188"/>
      <c r="O106" s="188"/>
      <c r="P106" s="191" t="e">
        <f t="shared" si="6"/>
        <v>#DIV/0!</v>
      </c>
      <c r="Q106" s="192">
        <f t="shared" si="7"/>
        <v>1</v>
      </c>
    </row>
    <row r="107" spans="2:17" s="26" customFormat="1" ht="150" customHeight="1" x14ac:dyDescent="0.25">
      <c r="B107" s="89" t="str">
        <f>+'Preliminar PT. Control'!B97</f>
        <v>GESTIÓN DE LA INFORMACIÓN</v>
      </c>
      <c r="C107" s="89" t="str">
        <f>+'Preliminar PT. Control'!C97</f>
        <v>SUBDIRECCIÓN DE SISTEMAS DE INFORMACIÓN DE TIERRAS</v>
      </c>
      <c r="D107" s="188" t="str">
        <f>+'Preliminar PT. Control'!D97</f>
        <v>R 40</v>
      </c>
      <c r="E107" s="89" t="str">
        <f>+'Preliminar PT. Control'!E97</f>
        <v>Incumplir los tiempos de entrega de desarrollo y ajustes a las aplicaciones de la Agencia</v>
      </c>
      <c r="F107" s="89" t="str">
        <f>+'Preliminar PT. Control'!F97</f>
        <v>Afectación Económica o presupuestal</v>
      </c>
      <c r="G107" s="188"/>
      <c r="H107" s="188"/>
      <c r="I107" s="189"/>
      <c r="J107" s="190" t="e">
        <f t="shared" si="4"/>
        <v>#DIV/0!</v>
      </c>
      <c r="K107" s="190" t="e">
        <f t="shared" si="5"/>
        <v>#DIV/0!</v>
      </c>
      <c r="L107" s="188"/>
      <c r="M107" s="188"/>
      <c r="N107" s="188"/>
      <c r="O107" s="188"/>
      <c r="P107" s="191" t="e">
        <f t="shared" si="6"/>
        <v>#DIV/0!</v>
      </c>
      <c r="Q107" s="192">
        <f t="shared" si="7"/>
        <v>1</v>
      </c>
    </row>
    <row r="108" spans="2:17" s="26" customFormat="1" ht="150" customHeight="1" x14ac:dyDescent="0.25">
      <c r="B108" s="89" t="str">
        <f>+'Preliminar PT. Control'!B98</f>
        <v>GESTIÓN DE LA INFORMACIÓN</v>
      </c>
      <c r="C108" s="89" t="str">
        <f>+'Preliminar PT. Control'!C98</f>
        <v>SUBDIRECCIÓN DE SISTEMAS DE INFORMACIÓN DE TIERRAS</v>
      </c>
      <c r="D108" s="188" t="str">
        <f>+'Preliminar PT. Control'!D98</f>
        <v>R 40</v>
      </c>
      <c r="E108" s="89" t="str">
        <f>+'Preliminar PT. Control'!E98</f>
        <v>Incumplir los tiempos de entrega de desarrollo y ajustes a las aplicaciones de la Agencia</v>
      </c>
      <c r="F108" s="89" t="str">
        <f>+'Preliminar PT. Control'!F98</f>
        <v>Afectación Económica o presupuestal</v>
      </c>
      <c r="G108" s="188"/>
      <c r="H108" s="188"/>
      <c r="I108" s="189"/>
      <c r="J108" s="190" t="e">
        <f t="shared" si="4"/>
        <v>#DIV/0!</v>
      </c>
      <c r="K108" s="190" t="e">
        <f t="shared" si="5"/>
        <v>#DIV/0!</v>
      </c>
      <c r="L108" s="188"/>
      <c r="M108" s="188"/>
      <c r="N108" s="188"/>
      <c r="O108" s="188"/>
      <c r="P108" s="191" t="e">
        <f t="shared" si="6"/>
        <v>#DIV/0!</v>
      </c>
      <c r="Q108" s="192">
        <f t="shared" si="7"/>
        <v>1</v>
      </c>
    </row>
    <row r="109" spans="2:17" s="26" customFormat="1" ht="150" customHeight="1" x14ac:dyDescent="0.25">
      <c r="B109" s="89" t="str">
        <f>+'Preliminar PT. Control'!B99</f>
        <v>GESTIÓN DE LA INFORMACIÓN</v>
      </c>
      <c r="C109" s="89" t="str">
        <f>+'Preliminar PT. Control'!C99</f>
        <v>SUBDIRECCIÓN DE SISTEMAS DE INFORMACIÓN DE TIERRAS</v>
      </c>
      <c r="D109" s="188" t="str">
        <f>+'Preliminar PT. Control'!D99</f>
        <v>R 41</v>
      </c>
      <c r="E109" s="89" t="str">
        <f>+'Preliminar PT. Control'!E99</f>
        <v>Realizar actividades relacionadas con los procedimientos misionales fuera del sistema integrado de tierras (SIT), dispuesto  por la Entidad</v>
      </c>
      <c r="F109" s="89" t="str">
        <f>+'Preliminar PT. Control'!F99</f>
        <v>Afectación Económica o presupuestal</v>
      </c>
      <c r="G109" s="188"/>
      <c r="H109" s="188"/>
      <c r="I109" s="189"/>
      <c r="J109" s="190" t="e">
        <f t="shared" si="4"/>
        <v>#DIV/0!</v>
      </c>
      <c r="K109" s="190" t="e">
        <f t="shared" si="5"/>
        <v>#DIV/0!</v>
      </c>
      <c r="L109" s="188"/>
      <c r="M109" s="188"/>
      <c r="N109" s="188"/>
      <c r="O109" s="188"/>
      <c r="P109" s="191" t="e">
        <f t="shared" si="6"/>
        <v>#DIV/0!</v>
      </c>
      <c r="Q109" s="192">
        <f t="shared" si="7"/>
        <v>1</v>
      </c>
    </row>
    <row r="110" spans="2:17" s="26" customFormat="1" ht="150" customHeight="1" x14ac:dyDescent="0.25">
      <c r="B110" s="89" t="str">
        <f>+'Preliminar PT. Control'!B100</f>
        <v>GESTIÓN DE LA INFORMACIÓN</v>
      </c>
      <c r="C110" s="89" t="str">
        <f>+'Preliminar PT. Control'!C100</f>
        <v>SUBDIRECCIÓN DE SISTEMAS DE INFORMACIÓN DE TIERRAS</v>
      </c>
      <c r="D110" s="188" t="str">
        <f>+'Preliminar PT. Control'!D100</f>
        <v>R 41</v>
      </c>
      <c r="E110" s="89" t="str">
        <f>+'Preliminar PT. Control'!E100</f>
        <v>Realizar actividades relacionadas con los procedimientos misionales fuera del sistema integrado de tierras (SIT), dispuesto  por la Entidad</v>
      </c>
      <c r="F110" s="89" t="str">
        <f>+'Preliminar PT. Control'!F100</f>
        <v>Afectación Económica o presupuestal</v>
      </c>
      <c r="G110" s="188"/>
      <c r="H110" s="188"/>
      <c r="I110" s="189"/>
      <c r="J110" s="190" t="e">
        <f t="shared" si="4"/>
        <v>#DIV/0!</v>
      </c>
      <c r="K110" s="190" t="e">
        <f t="shared" si="5"/>
        <v>#DIV/0!</v>
      </c>
      <c r="L110" s="188"/>
      <c r="M110" s="188"/>
      <c r="N110" s="188"/>
      <c r="O110" s="188"/>
      <c r="P110" s="191" t="e">
        <f t="shared" si="6"/>
        <v>#DIV/0!</v>
      </c>
      <c r="Q110" s="192">
        <f t="shared" si="7"/>
        <v>1</v>
      </c>
    </row>
    <row r="111" spans="2:17" s="26" customFormat="1" ht="150" customHeight="1" x14ac:dyDescent="0.25">
      <c r="B111" s="89" t="str">
        <f>+'Preliminar PT. Control'!B101</f>
        <v>GESTIÓN DE LA INFORMACIÓN</v>
      </c>
      <c r="C111" s="89" t="str">
        <f>+'Preliminar PT. Control'!C101</f>
        <v>SUBDIRECCIÓN DE SISTEMAS DE INFORMACIÓN DE TIERRAS</v>
      </c>
      <c r="D111" s="188" t="str">
        <f>+'Preliminar PT. Control'!D101</f>
        <v>R 41</v>
      </c>
      <c r="E111" s="89" t="str">
        <f>+'Preliminar PT. Control'!E101</f>
        <v>Realizar actividades relacionadas con los procedimientos misionales fuera del sistema integrado de tierras (SIT), dispuesto  por la Entidad</v>
      </c>
      <c r="F111" s="89" t="str">
        <f>+'Preliminar PT. Control'!F101</f>
        <v>Afectación Económica o presupuestal</v>
      </c>
      <c r="G111" s="188"/>
      <c r="H111" s="188"/>
      <c r="I111" s="189"/>
      <c r="J111" s="190" t="e">
        <f t="shared" si="4"/>
        <v>#DIV/0!</v>
      </c>
      <c r="K111" s="190" t="e">
        <f t="shared" si="5"/>
        <v>#DIV/0!</v>
      </c>
      <c r="L111" s="188"/>
      <c r="M111" s="188"/>
      <c r="N111" s="188"/>
      <c r="O111" s="188"/>
      <c r="P111" s="191" t="e">
        <f t="shared" si="6"/>
        <v>#DIV/0!</v>
      </c>
      <c r="Q111" s="192">
        <f t="shared" si="7"/>
        <v>1</v>
      </c>
    </row>
    <row r="112" spans="2:17" s="26" customFormat="1" ht="150" customHeight="1" x14ac:dyDescent="0.25">
      <c r="B112" s="89" t="str">
        <f>+'Preliminar PT. Control'!B102</f>
        <v>GESTIÓN DEL TALENTO HUMANO</v>
      </c>
      <c r="C112" s="89" t="str">
        <f>+'Preliminar PT. Control'!C102</f>
        <v>SUBDIRECCIÓN DE TALENTO HUMANO</v>
      </c>
      <c r="D112" s="188" t="str">
        <f>+'Preliminar PT. Control'!D102</f>
        <v>R 42</v>
      </c>
      <c r="E112" s="89" t="str">
        <f>+'Preliminar PT. Control'!E102</f>
        <v>Posibilidad de incumplir metas del Plan Estratégico de Talento Humano</v>
      </c>
      <c r="F112" s="89" t="str">
        <f>+'Preliminar PT. Control'!F102</f>
        <v>Pérdida Reputacional</v>
      </c>
      <c r="G112" s="188"/>
      <c r="H112" s="188"/>
      <c r="I112" s="189"/>
      <c r="J112" s="190" t="e">
        <f t="shared" si="4"/>
        <v>#DIV/0!</v>
      </c>
      <c r="K112" s="190" t="e">
        <f t="shared" si="5"/>
        <v>#DIV/0!</v>
      </c>
      <c r="L112" s="188"/>
      <c r="M112" s="188"/>
      <c r="N112" s="188"/>
      <c r="O112" s="188"/>
      <c r="P112" s="191" t="e">
        <f t="shared" si="6"/>
        <v>#DIV/0!</v>
      </c>
      <c r="Q112" s="192">
        <f t="shared" si="7"/>
        <v>1</v>
      </c>
    </row>
    <row r="113" spans="2:17" s="26" customFormat="1" ht="150" customHeight="1" x14ac:dyDescent="0.25">
      <c r="B113" s="89" t="str">
        <f>+'Preliminar PT. Control'!B103</f>
        <v>GESTIÓN DEL TALENTO HUMANO</v>
      </c>
      <c r="C113" s="89" t="str">
        <f>+'Preliminar PT. Control'!C103</f>
        <v>SUBDIRECCIÓN DE TALENTO HUMANO</v>
      </c>
      <c r="D113" s="188" t="str">
        <f>+'Preliminar PT. Control'!D103</f>
        <v>R 42</v>
      </c>
      <c r="E113" s="89" t="str">
        <f>+'Preliminar PT. Control'!E103</f>
        <v>Posibilidad de incumplir metas del Plan Estratégico de Talento Humano</v>
      </c>
      <c r="F113" s="89" t="str">
        <f>+'Preliminar PT. Control'!F103</f>
        <v>Pérdida Reputacional</v>
      </c>
      <c r="G113" s="188"/>
      <c r="H113" s="188"/>
      <c r="I113" s="189"/>
      <c r="J113" s="190" t="e">
        <f t="shared" si="4"/>
        <v>#DIV/0!</v>
      </c>
      <c r="K113" s="190" t="e">
        <f t="shared" si="5"/>
        <v>#DIV/0!</v>
      </c>
      <c r="L113" s="188"/>
      <c r="M113" s="188"/>
      <c r="N113" s="188"/>
      <c r="O113" s="188"/>
      <c r="P113" s="191" t="e">
        <f t="shared" si="6"/>
        <v>#DIV/0!</v>
      </c>
      <c r="Q113" s="192">
        <f t="shared" si="7"/>
        <v>1</v>
      </c>
    </row>
    <row r="114" spans="2:17" s="26" customFormat="1" ht="150" customHeight="1" x14ac:dyDescent="0.25">
      <c r="B114" s="89" t="str">
        <f>+'Preliminar PT. Control'!B104</f>
        <v>GESTIÓN DEL TALENTO HUMANO</v>
      </c>
      <c r="C114" s="89" t="str">
        <f>+'Preliminar PT. Control'!C104</f>
        <v>SUBDIRECCIÓN DE TALENTO HUMANO</v>
      </c>
      <c r="D114" s="188" t="str">
        <f>+'Preliminar PT. Control'!D104</f>
        <v>R 42</v>
      </c>
      <c r="E114" s="89" t="str">
        <f>+'Preliminar PT. Control'!E104</f>
        <v>Posibilidad de incumplir metas del Plan Estratégico de Talento Humano</v>
      </c>
      <c r="F114" s="89" t="str">
        <f>+'Preliminar PT. Control'!F104</f>
        <v>Pérdida Reputacional</v>
      </c>
      <c r="G114" s="188"/>
      <c r="H114" s="188"/>
      <c r="I114" s="189"/>
      <c r="J114" s="190" t="e">
        <f t="shared" si="4"/>
        <v>#DIV/0!</v>
      </c>
      <c r="K114" s="190" t="e">
        <f t="shared" si="5"/>
        <v>#DIV/0!</v>
      </c>
      <c r="L114" s="188"/>
      <c r="M114" s="188"/>
      <c r="N114" s="188"/>
      <c r="O114" s="188"/>
      <c r="P114" s="191" t="e">
        <f t="shared" si="6"/>
        <v>#DIV/0!</v>
      </c>
      <c r="Q114" s="192">
        <f t="shared" si="7"/>
        <v>1</v>
      </c>
    </row>
    <row r="115" spans="2:17" s="26" customFormat="1" ht="150" customHeight="1" x14ac:dyDescent="0.25">
      <c r="B115" s="89" t="str">
        <f>+'Preliminar PT. Control'!B105</f>
        <v>GESTIÓN DEL TALENTO HUMANO</v>
      </c>
      <c r="C115" s="89" t="str">
        <f>+'Preliminar PT. Control'!C105</f>
        <v>SUBDIRECCIÓN DE TALENTO HUMANO</v>
      </c>
      <c r="D115" s="188" t="str">
        <f>+'Preliminar PT. Control'!D105</f>
        <v>R 43</v>
      </c>
      <c r="E115" s="89" t="str">
        <f>+'Preliminar PT. Control'!E105</f>
        <v>Inconsistencias en el reporte y liquidación de las novedades laborales y prestacionales</v>
      </c>
      <c r="F115" s="89" t="str">
        <f>+'Preliminar PT. Control'!F105</f>
        <v>Afectación Económica o presupuestal</v>
      </c>
      <c r="G115" s="188"/>
      <c r="H115" s="188"/>
      <c r="I115" s="189"/>
      <c r="J115" s="190" t="e">
        <f t="shared" si="4"/>
        <v>#DIV/0!</v>
      </c>
      <c r="K115" s="190" t="e">
        <f t="shared" si="5"/>
        <v>#DIV/0!</v>
      </c>
      <c r="L115" s="188"/>
      <c r="M115" s="188"/>
      <c r="N115" s="188"/>
      <c r="O115" s="188"/>
      <c r="P115" s="191" t="e">
        <f t="shared" si="6"/>
        <v>#DIV/0!</v>
      </c>
      <c r="Q115" s="192">
        <f t="shared" si="7"/>
        <v>1</v>
      </c>
    </row>
    <row r="116" spans="2:17" s="26" customFormat="1" ht="150" customHeight="1" x14ac:dyDescent="0.25">
      <c r="B116" s="89" t="str">
        <f>+'Preliminar PT. Control'!B106</f>
        <v>GESTIÓN DEL TALENTO HUMANO</v>
      </c>
      <c r="C116" s="89" t="str">
        <f>+'Preliminar PT. Control'!C106</f>
        <v>SUBDIRECCIÓN DE TALENTO HUMANO</v>
      </c>
      <c r="D116" s="188" t="str">
        <f>+'Preliminar PT. Control'!D106</f>
        <v>R 43</v>
      </c>
      <c r="E116" s="89" t="str">
        <f>+'Preliminar PT. Control'!E106</f>
        <v>Inconsistencias en el reporte y liquidación de las novedades laborales y prestacionales</v>
      </c>
      <c r="F116" s="89" t="str">
        <f>+'Preliminar PT. Control'!F106</f>
        <v>Afectación Económica o presupuestal</v>
      </c>
      <c r="G116" s="188"/>
      <c r="H116" s="188"/>
      <c r="I116" s="189"/>
      <c r="J116" s="190" t="e">
        <f t="shared" si="4"/>
        <v>#DIV/0!</v>
      </c>
      <c r="K116" s="190" t="e">
        <f t="shared" si="5"/>
        <v>#DIV/0!</v>
      </c>
      <c r="L116" s="188"/>
      <c r="M116" s="188"/>
      <c r="N116" s="188"/>
      <c r="O116" s="188"/>
      <c r="P116" s="191" t="e">
        <f t="shared" si="6"/>
        <v>#DIV/0!</v>
      </c>
      <c r="Q116" s="192">
        <f t="shared" si="7"/>
        <v>1</v>
      </c>
    </row>
    <row r="117" spans="2:17" s="26" customFormat="1" ht="150" customHeight="1" x14ac:dyDescent="0.25">
      <c r="B117" s="89" t="str">
        <f>+'Preliminar PT. Control'!B107</f>
        <v>GESTIÓN DEL TALENTO HUMANO</v>
      </c>
      <c r="C117" s="89" t="str">
        <f>+'Preliminar PT. Control'!C107</f>
        <v>OFICINA JURÍDICA</v>
      </c>
      <c r="D117" s="188" t="str">
        <f>+'Preliminar PT. Control'!D107</f>
        <v>R 44</v>
      </c>
      <c r="E117" s="89" t="str">
        <f>+'Preliminar PT. Control'!E107</f>
        <v>Prescripción de la acción disciplinaria</v>
      </c>
      <c r="F117" s="89" t="str">
        <f>+'Preliminar PT. Control'!F107</f>
        <v>Pérdida Reputacional</v>
      </c>
      <c r="G117" s="188"/>
      <c r="H117" s="188"/>
      <c r="I117" s="189"/>
      <c r="J117" s="190" t="e">
        <f t="shared" si="4"/>
        <v>#DIV/0!</v>
      </c>
      <c r="K117" s="190" t="e">
        <f t="shared" si="5"/>
        <v>#DIV/0!</v>
      </c>
      <c r="L117" s="188"/>
      <c r="M117" s="188"/>
      <c r="N117" s="188"/>
      <c r="O117" s="188"/>
      <c r="P117" s="191" t="e">
        <f t="shared" si="6"/>
        <v>#DIV/0!</v>
      </c>
      <c r="Q117" s="192">
        <f t="shared" si="7"/>
        <v>1</v>
      </c>
    </row>
    <row r="118" spans="2:17" s="26" customFormat="1" ht="150" customHeight="1" x14ac:dyDescent="0.25">
      <c r="B118" s="89" t="str">
        <f>+'Preliminar PT. Control'!B108</f>
        <v>GESTIÓN DEL TALENTO HUMANO</v>
      </c>
      <c r="C118" s="89" t="str">
        <f>+'Preliminar PT. Control'!C108</f>
        <v>OFICINA JURÍDICA</v>
      </c>
      <c r="D118" s="188" t="str">
        <f>+'Preliminar PT. Control'!D108</f>
        <v>R 44</v>
      </c>
      <c r="E118" s="89" t="str">
        <f>+'Preliminar PT. Control'!E108</f>
        <v>Prescripción de la acción disciplinaria</v>
      </c>
      <c r="F118" s="89" t="str">
        <f>+'Preliminar PT. Control'!F108</f>
        <v>Pérdida Reputacional</v>
      </c>
      <c r="G118" s="188"/>
      <c r="H118" s="188"/>
      <c r="I118" s="189"/>
      <c r="J118" s="190" t="e">
        <f t="shared" si="4"/>
        <v>#DIV/0!</v>
      </c>
      <c r="K118" s="190" t="e">
        <f t="shared" si="5"/>
        <v>#DIV/0!</v>
      </c>
      <c r="L118" s="188"/>
      <c r="M118" s="188"/>
      <c r="N118" s="188"/>
      <c r="O118" s="188"/>
      <c r="P118" s="191" t="e">
        <f t="shared" si="6"/>
        <v>#DIV/0!</v>
      </c>
      <c r="Q118" s="192">
        <f t="shared" si="7"/>
        <v>1</v>
      </c>
    </row>
    <row r="119" spans="2:17" s="26" customFormat="1" ht="150" customHeight="1" x14ac:dyDescent="0.25">
      <c r="B119" s="89" t="str">
        <f>+'Preliminar PT. Control'!B109</f>
        <v>GESTIÓN DEL TALENTO HUMANO</v>
      </c>
      <c r="C119" s="89" t="str">
        <f>+'Preliminar PT. Control'!C109</f>
        <v>OFICINA JURÍDICA</v>
      </c>
      <c r="D119" s="188" t="str">
        <f>+'Preliminar PT. Control'!D109</f>
        <v>R 45</v>
      </c>
      <c r="E119" s="89" t="str">
        <f>+'Preliminar PT. Control'!E109</f>
        <v>Caducidad de la acción disciplinaria</v>
      </c>
      <c r="F119" s="89" t="str">
        <f>+'Preliminar PT. Control'!F109</f>
        <v>Pérdida Reputacional</v>
      </c>
      <c r="G119" s="188"/>
      <c r="H119" s="188"/>
      <c r="I119" s="189"/>
      <c r="J119" s="190" t="e">
        <f t="shared" si="4"/>
        <v>#DIV/0!</v>
      </c>
      <c r="K119" s="190" t="e">
        <f t="shared" si="5"/>
        <v>#DIV/0!</v>
      </c>
      <c r="L119" s="188"/>
      <c r="M119" s="188"/>
      <c r="N119" s="188"/>
      <c r="O119" s="188"/>
      <c r="P119" s="191" t="e">
        <f t="shared" si="6"/>
        <v>#DIV/0!</v>
      </c>
      <c r="Q119" s="192">
        <f t="shared" si="7"/>
        <v>1</v>
      </c>
    </row>
    <row r="120" spans="2:17" s="26" customFormat="1" ht="150" customHeight="1" x14ac:dyDescent="0.25">
      <c r="B120" s="89" t="str">
        <f>+'Preliminar PT. Control'!B110</f>
        <v>GESTIÓN DEL TALENTO HUMANO</v>
      </c>
      <c r="C120" s="89" t="str">
        <f>+'Preliminar PT. Control'!C110</f>
        <v>OFICINA JURÍDICA</v>
      </c>
      <c r="D120" s="188" t="str">
        <f>+'Preliminar PT. Control'!D110</f>
        <v>R 45</v>
      </c>
      <c r="E120" s="89" t="str">
        <f>+'Preliminar PT. Control'!E110</f>
        <v>Caducidad de la acción disciplinaria</v>
      </c>
      <c r="F120" s="89" t="str">
        <f>+'Preliminar PT. Control'!F110</f>
        <v>Pérdida Reputacional</v>
      </c>
      <c r="G120" s="188"/>
      <c r="H120" s="188"/>
      <c r="I120" s="189"/>
      <c r="J120" s="190" t="e">
        <f t="shared" si="4"/>
        <v>#DIV/0!</v>
      </c>
      <c r="K120" s="190" t="e">
        <f t="shared" si="5"/>
        <v>#DIV/0!</v>
      </c>
      <c r="L120" s="188"/>
      <c r="M120" s="188"/>
      <c r="N120" s="188"/>
      <c r="O120" s="188"/>
      <c r="P120" s="191" t="e">
        <f t="shared" si="6"/>
        <v>#DIV/0!</v>
      </c>
      <c r="Q120" s="192">
        <f t="shared" si="7"/>
        <v>1</v>
      </c>
    </row>
    <row r="121" spans="2:17" s="26" customFormat="1" ht="150" customHeight="1" x14ac:dyDescent="0.25">
      <c r="B121" s="89" t="str">
        <f>+'Preliminar PT. Control'!B111</f>
        <v>GESTIÓN DEL TALENTO HUMANO</v>
      </c>
      <c r="C121" s="89" t="str">
        <f>+'Preliminar PT. Control'!C111</f>
        <v>OFICINA JURÍDICA</v>
      </c>
      <c r="D121" s="188" t="str">
        <f>+'Preliminar PT. Control'!D111</f>
        <v>R 46</v>
      </c>
      <c r="E121" s="89" t="str">
        <f>+'Preliminar PT. Control'!E111</f>
        <v>Perdida de expedientes disciplinarios</v>
      </c>
      <c r="F121" s="89" t="str">
        <f>+'Preliminar PT. Control'!F111</f>
        <v>Pérdida Reputacional</v>
      </c>
      <c r="G121" s="188"/>
      <c r="H121" s="188"/>
      <c r="I121" s="189"/>
      <c r="J121" s="190" t="e">
        <f t="shared" si="4"/>
        <v>#DIV/0!</v>
      </c>
      <c r="K121" s="190" t="e">
        <f t="shared" si="5"/>
        <v>#DIV/0!</v>
      </c>
      <c r="L121" s="188"/>
      <c r="M121" s="188"/>
      <c r="N121" s="188"/>
      <c r="O121" s="188"/>
      <c r="P121" s="191" t="e">
        <f t="shared" si="6"/>
        <v>#DIV/0!</v>
      </c>
      <c r="Q121" s="192">
        <f t="shared" si="7"/>
        <v>1</v>
      </c>
    </row>
    <row r="122" spans="2:17" s="26" customFormat="1" ht="150" customHeight="1" x14ac:dyDescent="0.25">
      <c r="B122" s="89" t="str">
        <f>+'Preliminar PT. Control'!B112</f>
        <v>GESTIÓN DEL TALENTO HUMANO</v>
      </c>
      <c r="C122" s="89" t="str">
        <f>+'Preliminar PT. Control'!C112</f>
        <v>OFICINA JURÍDICA</v>
      </c>
      <c r="D122" s="188" t="str">
        <f>+'Preliminar PT. Control'!D112</f>
        <v>R 46</v>
      </c>
      <c r="E122" s="89" t="str">
        <f>+'Preliminar PT. Control'!E112</f>
        <v>Perdida de expedientes disciplinarios</v>
      </c>
      <c r="F122" s="89" t="str">
        <f>+'Preliminar PT. Control'!F112</f>
        <v>Pérdida Reputacional</v>
      </c>
      <c r="G122" s="188"/>
      <c r="H122" s="188"/>
      <c r="I122" s="189"/>
      <c r="J122" s="190" t="e">
        <f t="shared" si="4"/>
        <v>#DIV/0!</v>
      </c>
      <c r="K122" s="190" t="e">
        <f t="shared" si="5"/>
        <v>#DIV/0!</v>
      </c>
      <c r="L122" s="188"/>
      <c r="M122" s="188"/>
      <c r="N122" s="188"/>
      <c r="O122" s="188"/>
      <c r="P122" s="191" t="e">
        <f t="shared" si="6"/>
        <v>#DIV/0!</v>
      </c>
      <c r="Q122" s="192">
        <f t="shared" si="7"/>
        <v>1</v>
      </c>
    </row>
    <row r="123" spans="2:17" s="26" customFormat="1" ht="150" customHeight="1" x14ac:dyDescent="0.25">
      <c r="B123" s="89" t="str">
        <f>+'Preliminar PT. Control'!B113</f>
        <v>APOYO JURÍDICO</v>
      </c>
      <c r="C123" s="89" t="str">
        <f>+'Preliminar PT. Control'!C113</f>
        <v>OFICINA JURÍDICA</v>
      </c>
      <c r="D123" s="188" t="str">
        <f>+'Preliminar PT. Control'!D113</f>
        <v>R 47</v>
      </c>
      <c r="E123" s="89" t="str">
        <f>+'Preliminar PT. Control'!E113</f>
        <v>Emitir conceptos sobre el mismo tema con distinta interpretación</v>
      </c>
      <c r="F123" s="89" t="str">
        <f>+'Preliminar PT. Control'!F113</f>
        <v>Pérdida Reputacional</v>
      </c>
      <c r="G123" s="188"/>
      <c r="H123" s="188"/>
      <c r="I123" s="189"/>
      <c r="J123" s="190" t="e">
        <f t="shared" si="4"/>
        <v>#DIV/0!</v>
      </c>
      <c r="K123" s="190" t="e">
        <f t="shared" si="5"/>
        <v>#DIV/0!</v>
      </c>
      <c r="L123" s="188"/>
      <c r="M123" s="188"/>
      <c r="N123" s="188"/>
      <c r="O123" s="188"/>
      <c r="P123" s="191" t="e">
        <f t="shared" si="6"/>
        <v>#DIV/0!</v>
      </c>
      <c r="Q123" s="192">
        <f t="shared" si="7"/>
        <v>1</v>
      </c>
    </row>
    <row r="124" spans="2:17" s="26" customFormat="1" ht="150" customHeight="1" x14ac:dyDescent="0.25">
      <c r="B124" s="89" t="str">
        <f>+'Preliminar PT. Control'!B114</f>
        <v>APOYO JURÍDICO</v>
      </c>
      <c r="C124" s="89" t="str">
        <f>+'Preliminar PT. Control'!C114</f>
        <v>OFICINA JURÍDICA</v>
      </c>
      <c r="D124" s="188" t="str">
        <f>+'Preliminar PT. Control'!D114</f>
        <v>R 47</v>
      </c>
      <c r="E124" s="89" t="str">
        <f>+'Preliminar PT. Control'!E114</f>
        <v>Emitir conceptos sobre el mismo tema con distinta interpretación</v>
      </c>
      <c r="F124" s="89" t="str">
        <f>+'Preliminar PT. Control'!F114</f>
        <v>Pérdida Reputacional</v>
      </c>
      <c r="G124" s="188"/>
      <c r="H124" s="188"/>
      <c r="I124" s="189"/>
      <c r="J124" s="190" t="e">
        <f t="shared" si="4"/>
        <v>#DIV/0!</v>
      </c>
      <c r="K124" s="190" t="e">
        <f t="shared" si="5"/>
        <v>#DIV/0!</v>
      </c>
      <c r="L124" s="188"/>
      <c r="M124" s="188"/>
      <c r="N124" s="188"/>
      <c r="O124" s="188"/>
      <c r="P124" s="191" t="e">
        <f t="shared" si="6"/>
        <v>#DIV/0!</v>
      </c>
      <c r="Q124" s="192">
        <f t="shared" si="7"/>
        <v>1</v>
      </c>
    </row>
    <row r="125" spans="2:17" s="26" customFormat="1" ht="150" customHeight="1" x14ac:dyDescent="0.25">
      <c r="B125" s="89" t="str">
        <f>+'Preliminar PT. Control'!B115</f>
        <v>APOYO JURÍDICO</v>
      </c>
      <c r="C125" s="89" t="str">
        <f>+'Preliminar PT. Control'!C115</f>
        <v>OFICINA JURÍDICA</v>
      </c>
      <c r="D125" s="188" t="str">
        <f>+'Preliminar PT. Control'!D115</f>
        <v>R 48</v>
      </c>
      <c r="E125" s="89" t="str">
        <f>+'Preliminar PT. Control'!E115</f>
        <v>Vencimiento de términos</v>
      </c>
      <c r="F125" s="89" t="str">
        <f>+'Preliminar PT. Control'!F115</f>
        <v>Afectación Económica o presupuestal</v>
      </c>
      <c r="G125" s="188"/>
      <c r="H125" s="188"/>
      <c r="I125" s="189"/>
      <c r="J125" s="190" t="e">
        <f t="shared" si="4"/>
        <v>#DIV/0!</v>
      </c>
      <c r="K125" s="190" t="e">
        <f t="shared" si="5"/>
        <v>#DIV/0!</v>
      </c>
      <c r="L125" s="188"/>
      <c r="M125" s="188"/>
      <c r="N125" s="188"/>
      <c r="O125" s="188"/>
      <c r="P125" s="191" t="e">
        <f t="shared" si="6"/>
        <v>#DIV/0!</v>
      </c>
      <c r="Q125" s="192">
        <f t="shared" si="7"/>
        <v>1</v>
      </c>
    </row>
    <row r="126" spans="2:17" s="26" customFormat="1" ht="150" customHeight="1" x14ac:dyDescent="0.25">
      <c r="B126" s="89" t="str">
        <f>+'Preliminar PT. Control'!B116</f>
        <v>APOYO JURÍDICO</v>
      </c>
      <c r="C126" s="89" t="str">
        <f>+'Preliminar PT. Control'!C116</f>
        <v>OFICINA JURÍDICA</v>
      </c>
      <c r="D126" s="188" t="str">
        <f>+'Preliminar PT. Control'!D116</f>
        <v>R 48</v>
      </c>
      <c r="E126" s="89" t="str">
        <f>+'Preliminar PT. Control'!E116</f>
        <v>Vencimiento de términos</v>
      </c>
      <c r="F126" s="89" t="str">
        <f>+'Preliminar PT. Control'!F116</f>
        <v>Afectación Económica o presupuestal</v>
      </c>
      <c r="G126" s="188"/>
      <c r="H126" s="188"/>
      <c r="I126" s="189"/>
      <c r="J126" s="190" t="e">
        <f t="shared" si="4"/>
        <v>#DIV/0!</v>
      </c>
      <c r="K126" s="190" t="e">
        <f t="shared" si="5"/>
        <v>#DIV/0!</v>
      </c>
      <c r="L126" s="188"/>
      <c r="M126" s="188"/>
      <c r="N126" s="188"/>
      <c r="O126" s="188"/>
      <c r="P126" s="191" t="e">
        <f t="shared" si="6"/>
        <v>#DIV/0!</v>
      </c>
      <c r="Q126" s="192">
        <f t="shared" si="7"/>
        <v>1</v>
      </c>
    </row>
    <row r="127" spans="2:17" s="26" customFormat="1" ht="150" customHeight="1" x14ac:dyDescent="0.25">
      <c r="B127" s="89" t="str">
        <f>+'Preliminar PT. Control'!B117</f>
        <v>APOYO JURÍDICO</v>
      </c>
      <c r="C127" s="89" t="str">
        <f>+'Preliminar PT. Control'!C117</f>
        <v>OFICINA JURÍDICA</v>
      </c>
      <c r="D127" s="188" t="str">
        <f>+'Preliminar PT. Control'!D117</f>
        <v>R 48</v>
      </c>
      <c r="E127" s="89" t="str">
        <f>+'Preliminar PT. Control'!E117</f>
        <v>Vencimiento de términos</v>
      </c>
      <c r="F127" s="89" t="str">
        <f>+'Preliminar PT. Control'!F117</f>
        <v>Afectación Económica o presupuestal</v>
      </c>
      <c r="G127" s="188"/>
      <c r="H127" s="188"/>
      <c r="I127" s="189"/>
      <c r="J127" s="190" t="e">
        <f t="shared" si="4"/>
        <v>#DIV/0!</v>
      </c>
      <c r="K127" s="190" t="e">
        <f t="shared" si="5"/>
        <v>#DIV/0!</v>
      </c>
      <c r="L127" s="188"/>
      <c r="M127" s="188"/>
      <c r="N127" s="188"/>
      <c r="O127" s="188"/>
      <c r="P127" s="191" t="e">
        <f t="shared" si="6"/>
        <v>#DIV/0!</v>
      </c>
      <c r="Q127" s="192">
        <f t="shared" si="7"/>
        <v>1</v>
      </c>
    </row>
    <row r="128" spans="2:17" s="26" customFormat="1" ht="150" customHeight="1" x14ac:dyDescent="0.25">
      <c r="B128" s="89" t="str">
        <f>+'Preliminar PT. Control'!B118</f>
        <v>APOYO JURÍDICO</v>
      </c>
      <c r="C128" s="89" t="str">
        <f>+'Preliminar PT. Control'!C118</f>
        <v>OFICINA JURÍDICA</v>
      </c>
      <c r="D128" s="188" t="str">
        <f>+'Preliminar PT. Control'!D118</f>
        <v>R 49</v>
      </c>
      <c r="E128" s="89" t="str">
        <f>+'Preliminar PT. Control'!E118</f>
        <v>Emisión de viabilidades positivas contrarias a la normatividad</v>
      </c>
      <c r="F128" s="89" t="str">
        <f>+'Preliminar PT. Control'!F118</f>
        <v>Pérdida Reputacional</v>
      </c>
      <c r="G128" s="188"/>
      <c r="H128" s="188"/>
      <c r="I128" s="189"/>
      <c r="J128" s="190" t="e">
        <f t="shared" si="4"/>
        <v>#DIV/0!</v>
      </c>
      <c r="K128" s="190" t="e">
        <f t="shared" si="5"/>
        <v>#DIV/0!</v>
      </c>
      <c r="L128" s="188"/>
      <c r="M128" s="188"/>
      <c r="N128" s="188"/>
      <c r="O128" s="188"/>
      <c r="P128" s="191" t="e">
        <f t="shared" si="6"/>
        <v>#DIV/0!</v>
      </c>
      <c r="Q128" s="192">
        <f t="shared" si="7"/>
        <v>1</v>
      </c>
    </row>
    <row r="129" spans="2:17" s="26" customFormat="1" ht="150" customHeight="1" x14ac:dyDescent="0.25">
      <c r="B129" s="89" t="str">
        <f>+'Preliminar PT. Control'!B119</f>
        <v>APOYO JURÍDICO</v>
      </c>
      <c r="C129" s="89" t="str">
        <f>+'Preliminar PT. Control'!C119</f>
        <v>OFICINA JURÍDICA</v>
      </c>
      <c r="D129" s="188" t="str">
        <f>+'Preliminar PT. Control'!D119</f>
        <v>R 49</v>
      </c>
      <c r="E129" s="89" t="str">
        <f>+'Preliminar PT. Control'!E119</f>
        <v>Emisión de viabilidades positivas contrarias a la normatividad</v>
      </c>
      <c r="F129" s="89" t="str">
        <f>+'Preliminar PT. Control'!F119</f>
        <v>Pérdida Reputacional</v>
      </c>
      <c r="G129" s="188"/>
      <c r="H129" s="188"/>
      <c r="I129" s="189"/>
      <c r="J129" s="190" t="e">
        <f t="shared" si="4"/>
        <v>#DIV/0!</v>
      </c>
      <c r="K129" s="190" t="e">
        <f t="shared" si="5"/>
        <v>#DIV/0!</v>
      </c>
      <c r="L129" s="188"/>
      <c r="M129" s="188"/>
      <c r="N129" s="188"/>
      <c r="O129" s="188"/>
      <c r="P129" s="191" t="e">
        <f t="shared" si="6"/>
        <v>#DIV/0!</v>
      </c>
      <c r="Q129" s="192">
        <f t="shared" si="7"/>
        <v>1</v>
      </c>
    </row>
    <row r="130" spans="2:17" s="26" customFormat="1" ht="150" customHeight="1" x14ac:dyDescent="0.25">
      <c r="B130" s="89" t="str">
        <f>+'Preliminar PT. Control'!B120</f>
        <v>ADQUISICIÓN DE BIENES Y SERVICIOS</v>
      </c>
      <c r="C130" s="89" t="str">
        <f>+'Preliminar PT. Control'!C120</f>
        <v>GRUPO CONTRATOS</v>
      </c>
      <c r="D130" s="188" t="str">
        <f>+'Preliminar PT. Control'!D120</f>
        <v>R 50</v>
      </c>
      <c r="E130" s="89" t="str">
        <f>+'Preliminar PT. Control'!E120</f>
        <v>Liquidación de contratos y/o convenios fuera del plazo previsto.</v>
      </c>
      <c r="F130" s="89" t="str">
        <f>+'Preliminar PT. Control'!F120</f>
        <v>Pérdida Reputacional</v>
      </c>
      <c r="G130" s="188"/>
      <c r="H130" s="188"/>
      <c r="I130" s="189"/>
      <c r="J130" s="190" t="e">
        <f t="shared" si="4"/>
        <v>#DIV/0!</v>
      </c>
      <c r="K130" s="190" t="e">
        <f t="shared" si="5"/>
        <v>#DIV/0!</v>
      </c>
      <c r="L130" s="188"/>
      <c r="M130" s="188"/>
      <c r="N130" s="188"/>
      <c r="O130" s="188"/>
      <c r="P130" s="191" t="e">
        <f t="shared" si="6"/>
        <v>#DIV/0!</v>
      </c>
      <c r="Q130" s="192">
        <f t="shared" si="7"/>
        <v>1</v>
      </c>
    </row>
    <row r="131" spans="2:17" s="26" customFormat="1" ht="150" customHeight="1" x14ac:dyDescent="0.25">
      <c r="B131" s="89" t="str">
        <f>+'Preliminar PT. Control'!B121</f>
        <v>ADQUISICIÓN DE BIENES Y SERVICIOS</v>
      </c>
      <c r="C131" s="89" t="str">
        <f>+'Preliminar PT. Control'!C121</f>
        <v>GRUPO CONTRATOS</v>
      </c>
      <c r="D131" s="188" t="str">
        <f>+'Preliminar PT. Control'!D121</f>
        <v>R 50</v>
      </c>
      <c r="E131" s="89" t="str">
        <f>+'Preliminar PT. Control'!E121</f>
        <v>Liquidación de contratos y/o convenios fuera del plazo previsto.</v>
      </c>
      <c r="F131" s="89" t="str">
        <f>+'Preliminar PT. Control'!F121</f>
        <v>Pérdida Reputacional</v>
      </c>
      <c r="G131" s="188"/>
      <c r="H131" s="188"/>
      <c r="I131" s="189"/>
      <c r="J131" s="190" t="e">
        <f t="shared" si="4"/>
        <v>#DIV/0!</v>
      </c>
      <c r="K131" s="190" t="e">
        <f t="shared" si="5"/>
        <v>#DIV/0!</v>
      </c>
      <c r="L131" s="188"/>
      <c r="M131" s="188"/>
      <c r="N131" s="188"/>
      <c r="O131" s="188"/>
      <c r="P131" s="191" t="e">
        <f t="shared" si="6"/>
        <v>#DIV/0!</v>
      </c>
      <c r="Q131" s="192">
        <f t="shared" si="7"/>
        <v>1</v>
      </c>
    </row>
    <row r="132" spans="2:17" s="26" customFormat="1" ht="150" customHeight="1" x14ac:dyDescent="0.25">
      <c r="B132" s="89" t="str">
        <f>+'Preliminar PT. Control'!B122</f>
        <v>ADQUISICIÓN DE BIENES Y SERVICIOS</v>
      </c>
      <c r="C132" s="89" t="str">
        <f>+'Preliminar PT. Control'!C122</f>
        <v>GRUPO CONTRATOS</v>
      </c>
      <c r="D132" s="188" t="str">
        <f>+'Preliminar PT. Control'!D122</f>
        <v>R 50</v>
      </c>
      <c r="E132" s="89" t="str">
        <f>+'Preliminar PT. Control'!E122</f>
        <v>Liquidación de contratos y/o convenios fuera del plazo previsto.</v>
      </c>
      <c r="F132" s="89" t="str">
        <f>+'Preliminar PT. Control'!F122</f>
        <v>Pérdida Reputacional</v>
      </c>
      <c r="G132" s="188"/>
      <c r="H132" s="188"/>
      <c r="I132" s="189"/>
      <c r="J132" s="190" t="e">
        <f t="shared" si="4"/>
        <v>#DIV/0!</v>
      </c>
      <c r="K132" s="190" t="e">
        <f t="shared" si="5"/>
        <v>#DIV/0!</v>
      </c>
      <c r="L132" s="188"/>
      <c r="M132" s="188"/>
      <c r="N132" s="188"/>
      <c r="O132" s="188"/>
      <c r="P132" s="191" t="e">
        <f t="shared" si="6"/>
        <v>#DIV/0!</v>
      </c>
      <c r="Q132" s="192">
        <f t="shared" si="7"/>
        <v>1</v>
      </c>
    </row>
    <row r="133" spans="2:17" s="26" customFormat="1" ht="150" customHeight="1" x14ac:dyDescent="0.25">
      <c r="B133" s="89" t="str">
        <f>+'Preliminar PT. Control'!B123</f>
        <v>ADQUISICIÓN DE BIENES Y SERVICIOS</v>
      </c>
      <c r="C133" s="89" t="str">
        <f>+'Preliminar PT. Control'!C123</f>
        <v>GRUPO CONTRATOS</v>
      </c>
      <c r="D133" s="188" t="str">
        <f>+'Preliminar PT. Control'!D123</f>
        <v>R 51</v>
      </c>
      <c r="E133" s="89" t="str">
        <f>+'Preliminar PT. Control'!E123</f>
        <v>Configuración del contrato realidad.</v>
      </c>
      <c r="F133" s="89" t="str">
        <f>+'Preliminar PT. Control'!F123</f>
        <v>Afectación Económica o presupuestal</v>
      </c>
      <c r="G133" s="188"/>
      <c r="H133" s="188"/>
      <c r="I133" s="189"/>
      <c r="J133" s="190" t="e">
        <f t="shared" si="4"/>
        <v>#DIV/0!</v>
      </c>
      <c r="K133" s="190" t="e">
        <f t="shared" si="5"/>
        <v>#DIV/0!</v>
      </c>
      <c r="L133" s="188"/>
      <c r="M133" s="188"/>
      <c r="N133" s="188"/>
      <c r="O133" s="188"/>
      <c r="P133" s="191" t="e">
        <f t="shared" si="6"/>
        <v>#DIV/0!</v>
      </c>
      <c r="Q133" s="192">
        <f t="shared" si="7"/>
        <v>1</v>
      </c>
    </row>
    <row r="134" spans="2:17" s="26" customFormat="1" ht="150" customHeight="1" x14ac:dyDescent="0.25">
      <c r="B134" s="89" t="str">
        <f>+'Preliminar PT. Control'!B124</f>
        <v>ADQUISICIÓN DE BIENES Y SERVICIOS</v>
      </c>
      <c r="C134" s="89" t="str">
        <f>+'Preliminar PT. Control'!C124</f>
        <v>GRUPO CONTRATOS</v>
      </c>
      <c r="D134" s="188" t="str">
        <f>+'Preliminar PT. Control'!D124</f>
        <v>R 51</v>
      </c>
      <c r="E134" s="89" t="str">
        <f>+'Preliminar PT. Control'!E124</f>
        <v>Configuración del contrato realidad.</v>
      </c>
      <c r="F134" s="89" t="str">
        <f>+'Preliminar PT. Control'!F124</f>
        <v>Afectación Económica o presupuestal</v>
      </c>
      <c r="G134" s="188"/>
      <c r="H134" s="188"/>
      <c r="I134" s="189"/>
      <c r="J134" s="190" t="e">
        <f t="shared" si="4"/>
        <v>#DIV/0!</v>
      </c>
      <c r="K134" s="190" t="e">
        <f t="shared" si="5"/>
        <v>#DIV/0!</v>
      </c>
      <c r="L134" s="188"/>
      <c r="M134" s="188"/>
      <c r="N134" s="188"/>
      <c r="O134" s="188"/>
      <c r="P134" s="191" t="e">
        <f t="shared" si="6"/>
        <v>#DIV/0!</v>
      </c>
      <c r="Q134" s="192">
        <f t="shared" si="7"/>
        <v>1</v>
      </c>
    </row>
    <row r="135" spans="2:17" s="26" customFormat="1" ht="150" customHeight="1" x14ac:dyDescent="0.25">
      <c r="B135" s="89" t="str">
        <f>+'Preliminar PT. Control'!B125</f>
        <v>ADMINISTRACIÓN DE BIENES Y SERVICIOS</v>
      </c>
      <c r="C135" s="89" t="str">
        <f>+'Preliminar PT. Control'!C125</f>
        <v>SUBDIRECCIÓN ADMINISTRATIVA Y FINANCIERA</v>
      </c>
      <c r="D135" s="188" t="str">
        <f>+'Preliminar PT. Control'!D125</f>
        <v>R 52</v>
      </c>
      <c r="E135" s="89" t="str">
        <f>+'Preliminar PT. Control'!E125</f>
        <v>Perdidas o daños en los bienes de la Entidad</v>
      </c>
      <c r="F135" s="89" t="str">
        <f>+'Preliminar PT. Control'!F125</f>
        <v>Afectación Económica o presupuestal</v>
      </c>
      <c r="G135" s="188" t="s">
        <v>94</v>
      </c>
      <c r="H135" s="188">
        <v>68</v>
      </c>
      <c r="I135" s="189">
        <v>68</v>
      </c>
      <c r="J135" s="190">
        <f t="shared" si="4"/>
        <v>0</v>
      </c>
      <c r="K135" s="190" t="str">
        <f t="shared" si="5"/>
        <v>Cambio</v>
      </c>
      <c r="L135" s="188" t="s">
        <v>1955</v>
      </c>
      <c r="M135" s="188" t="s">
        <v>1955</v>
      </c>
      <c r="N135" s="188" t="s">
        <v>1960</v>
      </c>
      <c r="O135" s="188" t="s">
        <v>1955</v>
      </c>
      <c r="P135" s="191" t="str">
        <f t="shared" si="6"/>
        <v>Cambio</v>
      </c>
      <c r="Q135" s="192">
        <f t="shared" si="7"/>
        <v>0.6</v>
      </c>
    </row>
    <row r="136" spans="2:17" s="26" customFormat="1" ht="150" customHeight="1" x14ac:dyDescent="0.25">
      <c r="B136" s="89" t="str">
        <f>+'Preliminar PT. Control'!B126</f>
        <v>ADMINISTRACIÓN DE BIENES Y SERVICIOS</v>
      </c>
      <c r="C136" s="89" t="str">
        <f>+'Preliminar PT. Control'!C126</f>
        <v>SUBDIRECCIÓN ADMINISTRATIVA Y FINANCIERA</v>
      </c>
      <c r="D136" s="188" t="str">
        <f>+'Preliminar PT. Control'!D126</f>
        <v>R 52</v>
      </c>
      <c r="E136" s="89" t="str">
        <f>+'Preliminar PT. Control'!E126</f>
        <v>Perdidas o daños en los bienes de la Entidad</v>
      </c>
      <c r="F136" s="89" t="str">
        <f>+'Preliminar PT. Control'!F126</f>
        <v>Afectación Económica o presupuestal</v>
      </c>
      <c r="G136" s="188"/>
      <c r="H136" s="188"/>
      <c r="I136" s="189"/>
      <c r="J136" s="190" t="e">
        <f t="shared" si="4"/>
        <v>#DIV/0!</v>
      </c>
      <c r="K136" s="190" t="e">
        <f t="shared" si="5"/>
        <v>#DIV/0!</v>
      </c>
      <c r="L136" s="188"/>
      <c r="M136" s="188"/>
      <c r="N136" s="188"/>
      <c r="O136" s="188"/>
      <c r="P136" s="191" t="e">
        <f t="shared" si="6"/>
        <v>#DIV/0!</v>
      </c>
      <c r="Q136" s="192">
        <f t="shared" si="7"/>
        <v>1</v>
      </c>
    </row>
    <row r="137" spans="2:17" s="26" customFormat="1" ht="150" customHeight="1" x14ac:dyDescent="0.25">
      <c r="B137" s="89" t="str">
        <f>+'Preliminar PT. Control'!B128</f>
        <v>ADMINISTRACIÓN DE BIENES Y SERVICIOS</v>
      </c>
      <c r="C137" s="89" t="str">
        <f>+'Preliminar PT. Control'!C128</f>
        <v>SUBDIRECCIÓN ADMINISTRATIVA Y FINANCIERA</v>
      </c>
      <c r="D137" s="188" t="str">
        <f>+'Preliminar PT. Control'!D128</f>
        <v>R 53</v>
      </c>
      <c r="E137" s="89" t="str">
        <f>+'Preliminar PT. Control'!E128</f>
        <v>Incumplimiento en la aplicación de los mantenimientos preventivos a los bienes de la Entidad</v>
      </c>
      <c r="F137" s="89" t="str">
        <f>+'Preliminar PT. Control'!F128</f>
        <v>Afectación Económica o presupuestal</v>
      </c>
      <c r="G137" s="188"/>
      <c r="H137" s="188"/>
      <c r="I137" s="189"/>
      <c r="J137" s="190" t="e">
        <f t="shared" si="4"/>
        <v>#DIV/0!</v>
      </c>
      <c r="K137" s="190" t="e">
        <f t="shared" si="5"/>
        <v>#DIV/0!</v>
      </c>
      <c r="L137" s="188"/>
      <c r="M137" s="188"/>
      <c r="N137" s="188"/>
      <c r="O137" s="188"/>
      <c r="P137" s="191" t="e">
        <f t="shared" si="6"/>
        <v>#DIV/0!</v>
      </c>
      <c r="Q137" s="192">
        <f t="shared" si="7"/>
        <v>1</v>
      </c>
    </row>
    <row r="138" spans="2:17" s="26" customFormat="1" ht="150" customHeight="1" x14ac:dyDescent="0.25">
      <c r="B138" s="89" t="str">
        <f>+'Preliminar PT. Control'!B129</f>
        <v>ADMINISTRACIÓN DE BIENES Y SERVICIOS</v>
      </c>
      <c r="C138" s="89" t="str">
        <f>+'Preliminar PT. Control'!C129</f>
        <v>SUBDIRECCIÓN ADMINISTRATIVA Y FINANCIERA</v>
      </c>
      <c r="D138" s="188" t="str">
        <f>+'Preliminar PT. Control'!D129</f>
        <v>R 53</v>
      </c>
      <c r="E138" s="89" t="str">
        <f>+'Preliminar PT. Control'!E129</f>
        <v>Incumplimiento en la aplicación de los mantenimientos preventivos a los bienes de la Entidad</v>
      </c>
      <c r="F138" s="89" t="str">
        <f>+'Preliminar PT. Control'!F129</f>
        <v>Afectación Económica o presupuestal</v>
      </c>
      <c r="G138" s="188"/>
      <c r="H138" s="188"/>
      <c r="I138" s="189"/>
      <c r="J138" s="190" t="e">
        <f t="shared" si="4"/>
        <v>#DIV/0!</v>
      </c>
      <c r="K138" s="190" t="e">
        <f t="shared" si="5"/>
        <v>#DIV/0!</v>
      </c>
      <c r="L138" s="188"/>
      <c r="M138" s="188"/>
      <c r="N138" s="188"/>
      <c r="O138" s="188"/>
      <c r="P138" s="191" t="e">
        <f t="shared" si="6"/>
        <v>#DIV/0!</v>
      </c>
      <c r="Q138" s="192">
        <f t="shared" si="7"/>
        <v>1</v>
      </c>
    </row>
    <row r="139" spans="2:17" s="26" customFormat="1" ht="150" customHeight="1" x14ac:dyDescent="0.25">
      <c r="B139" s="89" t="str">
        <f>+'Preliminar PT. Control'!B130</f>
        <v>ADMINISTRACIÓN DE BIENES Y SERVICIOS</v>
      </c>
      <c r="C139" s="89" t="str">
        <f>+'Preliminar PT. Control'!C130</f>
        <v>SUBDIRECCIÓN ADMINISTRATIVA Y FINANCIERA</v>
      </c>
      <c r="D139" s="188" t="str">
        <f>+'Preliminar PT. Control'!D130</f>
        <v>R 54</v>
      </c>
      <c r="E139" s="89" t="str">
        <f>+'Preliminar PT. Control'!E130</f>
        <v>Legalización de comisión o viáticos sin el cumplimiento de requisitos</v>
      </c>
      <c r="F139" s="89" t="str">
        <f>+'Preliminar PT. Control'!F130</f>
        <v>Afectación Económica o presupuestal</v>
      </c>
      <c r="G139" s="188"/>
      <c r="H139" s="188"/>
      <c r="I139" s="189"/>
      <c r="J139" s="190" t="e">
        <f t="shared" ref="J139:J189" si="8">1-(H139/I139)</f>
        <v>#DIV/0!</v>
      </c>
      <c r="K139" s="190" t="e">
        <f t="shared" ref="K139:K189" si="9">_xlfn.IFS(J139&lt;0.8,"Cambio",J139&lt;0.9,"Revisión de control",J139&gt;0.89,"Se mantiene")</f>
        <v>#DIV/0!</v>
      </c>
      <c r="L139" s="188"/>
      <c r="M139" s="188"/>
      <c r="N139" s="188"/>
      <c r="O139" s="188"/>
      <c r="P139" s="191" t="e">
        <f t="shared" ref="P139:P189" si="10">+K139</f>
        <v>#DIV/0!</v>
      </c>
      <c r="Q139" s="192">
        <f t="shared" ref="Q139:Q189" si="11">(_xlfn.IFS(G139="",1,G139="SI",0)+_xlfn.IFS(L139="",1,L139="SI",1,L139="NO",0)+_xlfn.IFS(M139="",1,M139="SI",1,M139="NO",0)+_xlfn.IFS(N139="",1,N139="SI",1,N139="NO",0)+_xlfn.IFS(O139="",1,O139="SI",1,O139="NO",0))/5</f>
        <v>1</v>
      </c>
    </row>
    <row r="140" spans="2:17" s="26" customFormat="1" ht="150" customHeight="1" x14ac:dyDescent="0.25">
      <c r="B140" s="89" t="str">
        <f>+'Preliminar PT. Control'!B131</f>
        <v>ADMINISTRACIÓN DE BIENES Y SERVICIOS</v>
      </c>
      <c r="C140" s="89" t="str">
        <f>+'Preliminar PT. Control'!C131</f>
        <v>SUBDIRECCIÓN ADMINISTRATIVA Y FINANCIERA</v>
      </c>
      <c r="D140" s="188" t="str">
        <f>+'Preliminar PT. Control'!D131</f>
        <v>R 54</v>
      </c>
      <c r="E140" s="89" t="str">
        <f>+'Preliminar PT. Control'!E131</f>
        <v>Legalización de comisión o viáticos sin el cumplimiento de requisitos</v>
      </c>
      <c r="F140" s="89" t="str">
        <f>+'Preliminar PT. Control'!F131</f>
        <v>Afectación Económica o presupuestal</v>
      </c>
      <c r="G140" s="188"/>
      <c r="H140" s="188"/>
      <c r="I140" s="189"/>
      <c r="J140" s="190" t="e">
        <f t="shared" si="8"/>
        <v>#DIV/0!</v>
      </c>
      <c r="K140" s="190" t="e">
        <f t="shared" si="9"/>
        <v>#DIV/0!</v>
      </c>
      <c r="L140" s="188"/>
      <c r="M140" s="188"/>
      <c r="N140" s="188"/>
      <c r="O140" s="188"/>
      <c r="P140" s="191" t="e">
        <f t="shared" si="10"/>
        <v>#DIV/0!</v>
      </c>
      <c r="Q140" s="192">
        <f t="shared" si="11"/>
        <v>1</v>
      </c>
    </row>
    <row r="141" spans="2:17" s="26" customFormat="1" ht="150" customHeight="1" x14ac:dyDescent="0.25">
      <c r="B141" s="89" t="str">
        <f>+'Preliminar PT. Control'!B132</f>
        <v>ADMINISTRACIÓN DE BIENES Y SERVICIOS</v>
      </c>
      <c r="C141" s="89" t="str">
        <f>+'Preliminar PT. Control'!C132</f>
        <v>SUBDIRECCIÓN ADMINISTRATIVA Y FINANCIERA</v>
      </c>
      <c r="D141" s="188" t="str">
        <f>+'Preliminar PT. Control'!D132</f>
        <v>R 54</v>
      </c>
      <c r="E141" s="89" t="str">
        <f>+'Preliminar PT. Control'!E132</f>
        <v>Legalización de comisión o viáticos sin el cumplimiento de requisitos</v>
      </c>
      <c r="F141" s="89" t="str">
        <f>+'Preliminar PT. Control'!F132</f>
        <v>Afectación Económica o presupuestal</v>
      </c>
      <c r="G141" s="188"/>
      <c r="H141" s="188"/>
      <c r="I141" s="189"/>
      <c r="J141" s="190" t="e">
        <f t="shared" si="8"/>
        <v>#DIV/0!</v>
      </c>
      <c r="K141" s="190" t="e">
        <f t="shared" si="9"/>
        <v>#DIV/0!</v>
      </c>
      <c r="L141" s="188"/>
      <c r="M141" s="188"/>
      <c r="N141" s="188"/>
      <c r="O141" s="188"/>
      <c r="P141" s="191" t="e">
        <f t="shared" si="10"/>
        <v>#DIV/0!</v>
      </c>
      <c r="Q141" s="192">
        <f t="shared" si="11"/>
        <v>1</v>
      </c>
    </row>
    <row r="142" spans="2:17" s="26" customFormat="1" ht="150" customHeight="1" x14ac:dyDescent="0.25">
      <c r="B142" s="89" t="str">
        <f>+'Preliminar PT. Control'!B133</f>
        <v>ADMINISTRACIÓN DE BIENES Y SERVICIOS</v>
      </c>
      <c r="C142" s="89" t="str">
        <f>+'Preliminar PT. Control'!C133</f>
        <v>SUBDIRECCIÓN ADMINISTRATIVA Y FINANCIERA</v>
      </c>
      <c r="D142" s="188" t="str">
        <f>+'Preliminar PT. Control'!D133</f>
        <v>R 55</v>
      </c>
      <c r="E142" s="89" t="str">
        <f>+'Preliminar PT. Control'!E133</f>
        <v>Pérdida o daño en la documentación de la Agencia</v>
      </c>
      <c r="F142" s="89" t="str">
        <f>+'Preliminar PT. Control'!F133</f>
        <v>Pérdida Reputacional</v>
      </c>
      <c r="G142" s="188"/>
      <c r="H142" s="188"/>
      <c r="I142" s="189"/>
      <c r="J142" s="190" t="e">
        <f t="shared" si="8"/>
        <v>#DIV/0!</v>
      </c>
      <c r="K142" s="190" t="e">
        <f t="shared" si="9"/>
        <v>#DIV/0!</v>
      </c>
      <c r="L142" s="188"/>
      <c r="M142" s="188"/>
      <c r="N142" s="188"/>
      <c r="O142" s="188"/>
      <c r="P142" s="191" t="e">
        <f t="shared" si="10"/>
        <v>#DIV/0!</v>
      </c>
      <c r="Q142" s="192">
        <f t="shared" si="11"/>
        <v>1</v>
      </c>
    </row>
    <row r="143" spans="2:17" s="26" customFormat="1" ht="150" customHeight="1" x14ac:dyDescent="0.25">
      <c r="B143" s="89" t="str">
        <f>+'Preliminar PT. Control'!B134</f>
        <v>ADMINISTRACIÓN DE BIENES Y SERVICIOS</v>
      </c>
      <c r="C143" s="89" t="str">
        <f>+'Preliminar PT. Control'!C134</f>
        <v>SUBDIRECCIÓN ADMINISTRATIVA Y FINANCIERA</v>
      </c>
      <c r="D143" s="188" t="str">
        <f>+'Preliminar PT. Control'!D134</f>
        <v>R 55</v>
      </c>
      <c r="E143" s="89" t="str">
        <f>+'Preliminar PT. Control'!E134</f>
        <v>Pérdida o daño en la documentación de la Agencia</v>
      </c>
      <c r="F143" s="89" t="str">
        <f>+'Preliminar PT. Control'!F134</f>
        <v>Pérdida Reputacional</v>
      </c>
      <c r="G143" s="188"/>
      <c r="H143" s="188"/>
      <c r="I143" s="189"/>
      <c r="J143" s="190" t="e">
        <f t="shared" si="8"/>
        <v>#DIV/0!</v>
      </c>
      <c r="K143" s="190" t="e">
        <f t="shared" si="9"/>
        <v>#DIV/0!</v>
      </c>
      <c r="L143" s="188"/>
      <c r="M143" s="188"/>
      <c r="N143" s="188"/>
      <c r="O143" s="188"/>
      <c r="P143" s="191" t="e">
        <f t="shared" si="10"/>
        <v>#DIV/0!</v>
      </c>
      <c r="Q143" s="192">
        <f t="shared" si="11"/>
        <v>1</v>
      </c>
    </row>
    <row r="144" spans="2:17" s="26" customFormat="1" ht="150" customHeight="1" x14ac:dyDescent="0.25">
      <c r="B144" s="89" t="str">
        <f>+'Preliminar PT. Control'!B135</f>
        <v>ADMINISTRACIÓN DE BIENES Y SERVICIOS</v>
      </c>
      <c r="C144" s="89" t="str">
        <f>+'Preliminar PT. Control'!C135</f>
        <v>SUBDIRECCIÓN ADMINISTRATIVA Y FINANCIERA</v>
      </c>
      <c r="D144" s="188" t="str">
        <f>+'Preliminar PT. Control'!D135</f>
        <v>R 55</v>
      </c>
      <c r="E144" s="89" t="str">
        <f>+'Preliminar PT. Control'!E135</f>
        <v>Pérdida o daño en la documentación de la Agencia</v>
      </c>
      <c r="F144" s="89" t="str">
        <f>+'Preliminar PT. Control'!F135</f>
        <v>Pérdida Reputacional</v>
      </c>
      <c r="G144" s="188"/>
      <c r="H144" s="188"/>
      <c r="I144" s="189"/>
      <c r="J144" s="190" t="e">
        <f t="shared" si="8"/>
        <v>#DIV/0!</v>
      </c>
      <c r="K144" s="190" t="e">
        <f t="shared" si="9"/>
        <v>#DIV/0!</v>
      </c>
      <c r="L144" s="188"/>
      <c r="M144" s="188"/>
      <c r="N144" s="188"/>
      <c r="O144" s="188"/>
      <c r="P144" s="191" t="e">
        <f t="shared" si="10"/>
        <v>#DIV/0!</v>
      </c>
      <c r="Q144" s="192">
        <f t="shared" si="11"/>
        <v>1</v>
      </c>
    </row>
    <row r="145" spans="2:17" s="26" customFormat="1" ht="150" customHeight="1" x14ac:dyDescent="0.25">
      <c r="B145" s="89" t="str">
        <f>+'Preliminar PT. Control'!B136</f>
        <v>ADMINISTRACIÓN DE BIENES Y SERVICIOS</v>
      </c>
      <c r="C145" s="89" t="str">
        <f>+'Preliminar PT. Control'!C136</f>
        <v>SUBDIRECCIÓN ADMINISTRATIVA Y FINANCIERA</v>
      </c>
      <c r="D145" s="188" t="str">
        <f>+'Preliminar PT. Control'!D136</f>
        <v>R 55</v>
      </c>
      <c r="E145" s="89" t="str">
        <f>+'Preliminar PT. Control'!E136</f>
        <v>Pérdida o daño en la documentación de la Agencia</v>
      </c>
      <c r="F145" s="89" t="str">
        <f>+'Preliminar PT. Control'!F136</f>
        <v>Pérdida Reputacional</v>
      </c>
      <c r="G145" s="188"/>
      <c r="H145" s="188"/>
      <c r="I145" s="189"/>
      <c r="J145" s="190" t="e">
        <f t="shared" si="8"/>
        <v>#DIV/0!</v>
      </c>
      <c r="K145" s="190" t="e">
        <f t="shared" si="9"/>
        <v>#DIV/0!</v>
      </c>
      <c r="L145" s="188"/>
      <c r="M145" s="188"/>
      <c r="N145" s="188"/>
      <c r="O145" s="188"/>
      <c r="P145" s="191" t="e">
        <f t="shared" si="10"/>
        <v>#DIV/0!</v>
      </c>
      <c r="Q145" s="192">
        <f t="shared" si="11"/>
        <v>1</v>
      </c>
    </row>
    <row r="146" spans="2:17" s="26" customFormat="1" ht="150" customHeight="1" x14ac:dyDescent="0.25">
      <c r="B146" s="89" t="str">
        <f>+'Preliminar PT. Control'!B137</f>
        <v>ADMINISTRACIÓN DE BIENES Y SERVICIOS</v>
      </c>
      <c r="C146" s="89" t="str">
        <f>+'Preliminar PT. Control'!C137</f>
        <v>SUBDIRECCIÓN ADMINISTRATIVA Y FINANCIERA</v>
      </c>
      <c r="D146" s="188" t="str">
        <f>+'Preliminar PT. Control'!D137</f>
        <v>R 56</v>
      </c>
      <c r="E146" s="89" t="str">
        <f>+'Preliminar PT. Control'!E137</f>
        <v xml:space="preserve">Asignación incorrecta de comunicaciones oficiales recibidas (documentos) en el momento de la radicación. </v>
      </c>
      <c r="F146" s="89" t="str">
        <f>+'Preliminar PT. Control'!F137</f>
        <v>Pérdida Reputacional</v>
      </c>
      <c r="G146" s="188"/>
      <c r="H146" s="188"/>
      <c r="I146" s="189"/>
      <c r="J146" s="190" t="e">
        <f t="shared" si="8"/>
        <v>#DIV/0!</v>
      </c>
      <c r="K146" s="190" t="e">
        <f t="shared" si="9"/>
        <v>#DIV/0!</v>
      </c>
      <c r="L146" s="188"/>
      <c r="M146" s="188"/>
      <c r="N146" s="188"/>
      <c r="O146" s="188"/>
      <c r="P146" s="191" t="e">
        <f t="shared" si="10"/>
        <v>#DIV/0!</v>
      </c>
      <c r="Q146" s="192">
        <f t="shared" si="11"/>
        <v>1</v>
      </c>
    </row>
    <row r="147" spans="2:17" s="26" customFormat="1" ht="150" customHeight="1" x14ac:dyDescent="0.25">
      <c r="B147" s="89" t="str">
        <f>+'Preliminar PT. Control'!B138</f>
        <v>ADMINISTRACIÓN DE BIENES Y SERVICIOS</v>
      </c>
      <c r="C147" s="89" t="str">
        <f>+'Preliminar PT. Control'!C138</f>
        <v>SUBDIRECCIÓN ADMINISTRATIVA Y FINANCIERA</v>
      </c>
      <c r="D147" s="188" t="str">
        <f>+'Preliminar PT. Control'!D138</f>
        <v>R 56</v>
      </c>
      <c r="E147" s="89" t="str">
        <f>+'Preliminar PT. Control'!E138</f>
        <v xml:space="preserve">Asignación incorrecta de comunicaciones oficiales recibidas (documentos) en el momento de la radicación. </v>
      </c>
      <c r="F147" s="89" t="str">
        <f>+'Preliminar PT. Control'!F138</f>
        <v>Pérdida Reputacional</v>
      </c>
      <c r="G147" s="188"/>
      <c r="H147" s="188"/>
      <c r="I147" s="189"/>
      <c r="J147" s="190" t="e">
        <f t="shared" si="8"/>
        <v>#DIV/0!</v>
      </c>
      <c r="K147" s="190" t="e">
        <f t="shared" si="9"/>
        <v>#DIV/0!</v>
      </c>
      <c r="L147" s="188"/>
      <c r="M147" s="188"/>
      <c r="N147" s="188"/>
      <c r="O147" s="188"/>
      <c r="P147" s="191" t="e">
        <f t="shared" si="10"/>
        <v>#DIV/0!</v>
      </c>
      <c r="Q147" s="192">
        <f t="shared" si="11"/>
        <v>1</v>
      </c>
    </row>
    <row r="148" spans="2:17" s="26" customFormat="1" ht="150" customHeight="1" x14ac:dyDescent="0.25">
      <c r="B148" s="89" t="str">
        <f>+'Preliminar PT. Control'!B139</f>
        <v>ADMINISTRACIÓN DE BIENES Y SERVICIOS</v>
      </c>
      <c r="C148" s="89" t="str">
        <f>+'Preliminar PT. Control'!C139</f>
        <v>SUBDIRECCIÓN ADMINISTRATIVA Y FINANCIERA</v>
      </c>
      <c r="D148" s="188" t="str">
        <f>+'Preliminar PT. Control'!D139</f>
        <v>R 56</v>
      </c>
      <c r="E148" s="89" t="str">
        <f>+'Preliminar PT. Control'!E139</f>
        <v xml:space="preserve">Asignación incorrecta de comunicaciones oficiales recibidas (documentos) en el momento de la radicación. </v>
      </c>
      <c r="F148" s="89" t="str">
        <f>+'Preliminar PT. Control'!F139</f>
        <v>Pérdida Reputacional</v>
      </c>
      <c r="G148" s="188"/>
      <c r="H148" s="188"/>
      <c r="I148" s="189"/>
      <c r="J148" s="190" t="e">
        <f t="shared" si="8"/>
        <v>#DIV/0!</v>
      </c>
      <c r="K148" s="190" t="e">
        <f t="shared" si="9"/>
        <v>#DIV/0!</v>
      </c>
      <c r="L148" s="188"/>
      <c r="M148" s="188"/>
      <c r="N148" s="188"/>
      <c r="O148" s="188"/>
      <c r="P148" s="191" t="e">
        <f t="shared" si="10"/>
        <v>#DIV/0!</v>
      </c>
      <c r="Q148" s="192">
        <f t="shared" si="11"/>
        <v>1</v>
      </c>
    </row>
    <row r="149" spans="2:17" s="26" customFormat="1" ht="150" customHeight="1" x14ac:dyDescent="0.25">
      <c r="B149" s="89" t="str">
        <f>+'Preliminar PT. Control'!B140</f>
        <v>ADMINISTRACIÓN DE BIENES Y SERVICIOS</v>
      </c>
      <c r="C149" s="89" t="str">
        <f>+'Preliminar PT. Control'!C140</f>
        <v>SUBDIRECCIÓN ADMINISTRATIVA Y FINANCIERA</v>
      </c>
      <c r="D149" s="188" t="str">
        <f>+'Preliminar PT. Control'!D140</f>
        <v>R 57</v>
      </c>
      <c r="E149" s="89" t="str">
        <f>+'Preliminar PT. Control'!E140</f>
        <v>Demoras en la respuesta a solicitudes internas de documentos en atención de los requerimientos de expedientes por parte de las dependencias</v>
      </c>
      <c r="F149" s="89" t="str">
        <f>+'Preliminar PT. Control'!F140</f>
        <v>Pérdida Reputacional</v>
      </c>
      <c r="G149" s="188"/>
      <c r="H149" s="188"/>
      <c r="I149" s="189"/>
      <c r="J149" s="190" t="e">
        <f t="shared" si="8"/>
        <v>#DIV/0!</v>
      </c>
      <c r="K149" s="190" t="e">
        <f t="shared" si="9"/>
        <v>#DIV/0!</v>
      </c>
      <c r="L149" s="188"/>
      <c r="M149" s="188"/>
      <c r="N149" s="188"/>
      <c r="O149" s="188"/>
      <c r="P149" s="191" t="e">
        <f t="shared" si="10"/>
        <v>#DIV/0!</v>
      </c>
      <c r="Q149" s="192">
        <f t="shared" si="11"/>
        <v>1</v>
      </c>
    </row>
    <row r="150" spans="2:17" s="26" customFormat="1" ht="150" customHeight="1" x14ac:dyDescent="0.25">
      <c r="B150" s="89" t="str">
        <f>+'Preliminar PT. Control'!B141</f>
        <v>ADMINISTRACIÓN DE BIENES Y SERVICIOS</v>
      </c>
      <c r="C150" s="89" t="str">
        <f>+'Preliminar PT. Control'!C141</f>
        <v>SUBDIRECCIÓN ADMINISTRATIVA Y FINANCIERA</v>
      </c>
      <c r="D150" s="188" t="str">
        <f>+'Preliminar PT. Control'!D141</f>
        <v>R 57</v>
      </c>
      <c r="E150" s="89" t="str">
        <f>+'Preliminar PT. Control'!E141</f>
        <v>Demoras en la respuesta a solicitudes internas de documentos en atención de los requerimientos de expedientes por parte de las dependencias</v>
      </c>
      <c r="F150" s="89" t="str">
        <f>+'Preliminar PT. Control'!F141</f>
        <v>Pérdida Reputacional</v>
      </c>
      <c r="G150" s="188"/>
      <c r="H150" s="188"/>
      <c r="I150" s="189"/>
      <c r="J150" s="190" t="e">
        <f t="shared" si="8"/>
        <v>#DIV/0!</v>
      </c>
      <c r="K150" s="190" t="e">
        <f t="shared" si="9"/>
        <v>#DIV/0!</v>
      </c>
      <c r="L150" s="188"/>
      <c r="M150" s="188"/>
      <c r="N150" s="188"/>
      <c r="O150" s="188"/>
      <c r="P150" s="191" t="e">
        <f t="shared" si="10"/>
        <v>#DIV/0!</v>
      </c>
      <c r="Q150" s="192">
        <f t="shared" si="11"/>
        <v>1</v>
      </c>
    </row>
    <row r="151" spans="2:17" s="26" customFormat="1" ht="150" customHeight="1" x14ac:dyDescent="0.25">
      <c r="B151" s="89" t="str">
        <f>+'Preliminar PT. Control'!B142</f>
        <v>ADMINISTRACIÓN DE BIENES Y SERVICIOS</v>
      </c>
      <c r="C151" s="89" t="str">
        <f>+'Preliminar PT. Control'!C142</f>
        <v>SUBDIRECCIÓN ADMINISTRATIVA Y FINANCIERA</v>
      </c>
      <c r="D151" s="188" t="str">
        <f>+'Preliminar PT. Control'!D142</f>
        <v>R 58</v>
      </c>
      <c r="E151" s="89" t="str">
        <f>+'Preliminar PT. Control'!E142</f>
        <v>Incumplimiento del Plan de Gestión Integral de Residuos Peligrosos (PGIRESPEL)</v>
      </c>
      <c r="F151" s="89" t="str">
        <f>+'Preliminar PT. Control'!F142</f>
        <v>Afectación Económica o presupuestal</v>
      </c>
      <c r="G151" s="188"/>
      <c r="H151" s="188"/>
      <c r="I151" s="189"/>
      <c r="J151" s="190" t="e">
        <f t="shared" si="8"/>
        <v>#DIV/0!</v>
      </c>
      <c r="K151" s="190" t="e">
        <f t="shared" si="9"/>
        <v>#DIV/0!</v>
      </c>
      <c r="L151" s="188"/>
      <c r="M151" s="188"/>
      <c r="N151" s="188"/>
      <c r="O151" s="188"/>
      <c r="P151" s="191" t="e">
        <f t="shared" si="10"/>
        <v>#DIV/0!</v>
      </c>
      <c r="Q151" s="192">
        <f t="shared" si="11"/>
        <v>1</v>
      </c>
    </row>
    <row r="152" spans="2:17" s="26" customFormat="1" ht="150" customHeight="1" x14ac:dyDescent="0.25">
      <c r="B152" s="89" t="str">
        <f>+'Preliminar PT. Control'!B143</f>
        <v>ADMINISTRACIÓN DE BIENES Y SERVICIOS</v>
      </c>
      <c r="C152" s="89" t="str">
        <f>+'Preliminar PT. Control'!C143</f>
        <v>SUBDIRECCIÓN ADMINISTRATIVA Y FINANCIERA</v>
      </c>
      <c r="D152" s="188" t="str">
        <f>+'Preliminar PT. Control'!D143</f>
        <v>R 58</v>
      </c>
      <c r="E152" s="89" t="str">
        <f>+'Preliminar PT. Control'!E143</f>
        <v>Incumplimiento del Plan de Gestión Integral de Residuos Peligrosos (PGIRESPEL)</v>
      </c>
      <c r="F152" s="89" t="str">
        <f>+'Preliminar PT. Control'!F143</f>
        <v>Afectación Económica o presupuestal</v>
      </c>
      <c r="G152" s="188"/>
      <c r="H152" s="188"/>
      <c r="I152" s="189"/>
      <c r="J152" s="190" t="e">
        <f t="shared" si="8"/>
        <v>#DIV/0!</v>
      </c>
      <c r="K152" s="190" t="e">
        <f t="shared" si="9"/>
        <v>#DIV/0!</v>
      </c>
      <c r="L152" s="188"/>
      <c r="M152" s="188"/>
      <c r="N152" s="188"/>
      <c r="O152" s="188"/>
      <c r="P152" s="191" t="e">
        <f t="shared" si="10"/>
        <v>#DIV/0!</v>
      </c>
      <c r="Q152" s="192">
        <f t="shared" si="11"/>
        <v>1</v>
      </c>
    </row>
    <row r="153" spans="2:17" s="26" customFormat="1" ht="150" customHeight="1" x14ac:dyDescent="0.25">
      <c r="B153" s="89" t="str">
        <f>+'Preliminar PT. Control'!B144</f>
        <v>ADMINISTRACIÓN DE BIENES Y SERVICIOS</v>
      </c>
      <c r="C153" s="89" t="str">
        <f>+'Preliminar PT. Control'!C144</f>
        <v>SUBDIRECCIÓN ADMINISTRATIVA Y FINANCIERA</v>
      </c>
      <c r="D153" s="188" t="str">
        <f>+'Preliminar PT. Control'!D144</f>
        <v>R 59</v>
      </c>
      <c r="E153" s="89" t="str">
        <f>+'Preliminar PT. Control'!E144</f>
        <v>Incumplimiento de requisitos y trámites legales ambientales en la adquisición de bienes y servicios</v>
      </c>
      <c r="F153" s="89" t="str">
        <f>+'Preliminar PT. Control'!F144</f>
        <v>Afectación Económica o presupuestal</v>
      </c>
      <c r="G153" s="188"/>
      <c r="H153" s="188"/>
      <c r="I153" s="189"/>
      <c r="J153" s="190" t="e">
        <f t="shared" si="8"/>
        <v>#DIV/0!</v>
      </c>
      <c r="K153" s="190" t="e">
        <f t="shared" si="9"/>
        <v>#DIV/0!</v>
      </c>
      <c r="L153" s="188"/>
      <c r="M153" s="188"/>
      <c r="N153" s="188"/>
      <c r="O153" s="188"/>
      <c r="P153" s="191" t="e">
        <f t="shared" si="10"/>
        <v>#DIV/0!</v>
      </c>
      <c r="Q153" s="192">
        <f t="shared" si="11"/>
        <v>1</v>
      </c>
    </row>
    <row r="154" spans="2:17" s="26" customFormat="1" ht="150" customHeight="1" x14ac:dyDescent="0.25">
      <c r="B154" s="89" t="str">
        <f>+'Preliminar PT. Control'!B145</f>
        <v>ADMINISTRACIÓN DE BIENES Y SERVICIOS</v>
      </c>
      <c r="C154" s="89" t="str">
        <f>+'Preliminar PT. Control'!C145</f>
        <v>SUBDIRECCIÓN ADMINISTRATIVA Y FINANCIERA</v>
      </c>
      <c r="D154" s="188" t="str">
        <f>+'Preliminar PT. Control'!D145</f>
        <v>R 59</v>
      </c>
      <c r="E154" s="89" t="str">
        <f>+'Preliminar PT. Control'!E145</f>
        <v>Incumplimiento de requisitos y trámites legales ambientales en la adquisición de bienes y servicios</v>
      </c>
      <c r="F154" s="89" t="str">
        <f>+'Preliminar PT. Control'!F145</f>
        <v>Afectación Económica o presupuestal</v>
      </c>
      <c r="G154" s="188"/>
      <c r="H154" s="188"/>
      <c r="I154" s="189"/>
      <c r="J154" s="190" t="e">
        <f t="shared" si="8"/>
        <v>#DIV/0!</v>
      </c>
      <c r="K154" s="190" t="e">
        <f t="shared" si="9"/>
        <v>#DIV/0!</v>
      </c>
      <c r="L154" s="188"/>
      <c r="M154" s="188"/>
      <c r="N154" s="188"/>
      <c r="O154" s="188"/>
      <c r="P154" s="191" t="e">
        <f t="shared" si="10"/>
        <v>#DIV/0!</v>
      </c>
      <c r="Q154" s="192">
        <f t="shared" si="11"/>
        <v>1</v>
      </c>
    </row>
    <row r="155" spans="2:17" s="26" customFormat="1" ht="150" customHeight="1" x14ac:dyDescent="0.25">
      <c r="B155" s="89" t="str">
        <f>+'Preliminar PT. Control'!B146</f>
        <v>ADMINISTRACIÓN DE BIENES Y SERVICIOS</v>
      </c>
      <c r="C155" s="89" t="str">
        <f>+'Preliminar PT. Control'!C146</f>
        <v>SUBDIRECCIÓN ADMINISTRATIVA Y FINANCIERA</v>
      </c>
      <c r="D155" s="188" t="str">
        <f>+'Preliminar PT. Control'!D146</f>
        <v>R 60</v>
      </c>
      <c r="E155" s="89" t="str">
        <f>+'Preliminar PT. Control'!E146</f>
        <v>Desactualización del Sistema de Gestión Ambiental con requisitos legales ambientales</v>
      </c>
      <c r="F155" s="89" t="str">
        <f>+'Preliminar PT. Control'!F146</f>
        <v>Afectación Económica o presupuestal</v>
      </c>
      <c r="G155" s="188"/>
      <c r="H155" s="188"/>
      <c r="I155" s="189"/>
      <c r="J155" s="190" t="e">
        <f t="shared" si="8"/>
        <v>#DIV/0!</v>
      </c>
      <c r="K155" s="190" t="e">
        <f t="shared" si="9"/>
        <v>#DIV/0!</v>
      </c>
      <c r="L155" s="188"/>
      <c r="M155" s="188"/>
      <c r="N155" s="188"/>
      <c r="O155" s="188"/>
      <c r="P155" s="191" t="e">
        <f t="shared" si="10"/>
        <v>#DIV/0!</v>
      </c>
      <c r="Q155" s="192">
        <f t="shared" si="11"/>
        <v>1</v>
      </c>
    </row>
    <row r="156" spans="2:17" s="26" customFormat="1" ht="150" customHeight="1" x14ac:dyDescent="0.25">
      <c r="B156" s="89" t="str">
        <f>+'Preliminar PT. Control'!B147</f>
        <v>ADMINISTRACIÓN DE BIENES Y SERVICIOS</v>
      </c>
      <c r="C156" s="89" t="str">
        <f>+'Preliminar PT. Control'!C147</f>
        <v>SUBDIRECCIÓN ADMINISTRATIVA Y FINANCIERA</v>
      </c>
      <c r="D156" s="188" t="str">
        <f>+'Preliminar PT. Control'!D147</f>
        <v>R 60</v>
      </c>
      <c r="E156" s="89" t="str">
        <f>+'Preliminar PT. Control'!E147</f>
        <v>Desactualización del Sistema de Gestión Ambiental con requisitos legales ambientales</v>
      </c>
      <c r="F156" s="89" t="str">
        <f>+'Preliminar PT. Control'!F147</f>
        <v>Afectación Económica o presupuestal</v>
      </c>
      <c r="G156" s="188"/>
      <c r="H156" s="188"/>
      <c r="I156" s="189"/>
      <c r="J156" s="190" t="e">
        <f t="shared" si="8"/>
        <v>#DIV/0!</v>
      </c>
      <c r="K156" s="190" t="e">
        <f t="shared" si="9"/>
        <v>#DIV/0!</v>
      </c>
      <c r="L156" s="188"/>
      <c r="M156" s="188"/>
      <c r="N156" s="188"/>
      <c r="O156" s="188"/>
      <c r="P156" s="191" t="e">
        <f t="shared" si="10"/>
        <v>#DIV/0!</v>
      </c>
      <c r="Q156" s="192">
        <f t="shared" si="11"/>
        <v>1</v>
      </c>
    </row>
    <row r="157" spans="2:17" s="26" customFormat="1" ht="150" customHeight="1" x14ac:dyDescent="0.25">
      <c r="B157" s="89" t="str">
        <f>+'Preliminar PT. Control'!B148</f>
        <v>ADMINISTRACIÓN DE BIENES Y SERVICIOS</v>
      </c>
      <c r="C157" s="89" t="str">
        <f>+'Preliminar PT. Control'!C148</f>
        <v>SUBDIRECCIÓN ADMINISTRATIVA Y FINANCIERA</v>
      </c>
      <c r="D157" s="188" t="str">
        <f>+'Preliminar PT. Control'!D148</f>
        <v>R 61</v>
      </c>
      <c r="E157" s="89" t="str">
        <f>+'Preliminar PT. Control'!E148</f>
        <v>Disposición de residuos ordinarios sin cumplir las prácticas establecidas en la entidad</v>
      </c>
      <c r="F157" s="89" t="str">
        <f>+'Preliminar PT. Control'!F148</f>
        <v>Afectación Económica o presupuestal</v>
      </c>
      <c r="G157" s="188"/>
      <c r="H157" s="188"/>
      <c r="I157" s="189"/>
      <c r="J157" s="190" t="e">
        <f t="shared" si="8"/>
        <v>#DIV/0!</v>
      </c>
      <c r="K157" s="190" t="e">
        <f t="shared" si="9"/>
        <v>#DIV/0!</v>
      </c>
      <c r="L157" s="188"/>
      <c r="M157" s="188"/>
      <c r="N157" s="188"/>
      <c r="O157" s="188"/>
      <c r="P157" s="191" t="e">
        <f t="shared" si="10"/>
        <v>#DIV/0!</v>
      </c>
      <c r="Q157" s="192">
        <f t="shared" si="11"/>
        <v>1</v>
      </c>
    </row>
    <row r="158" spans="2:17" s="26" customFormat="1" ht="150" customHeight="1" x14ac:dyDescent="0.25">
      <c r="B158" s="89" t="str">
        <f>+'Preliminar PT. Control'!B149</f>
        <v>ADMINISTRACIÓN DE BIENES Y SERVICIOS</v>
      </c>
      <c r="C158" s="89" t="str">
        <f>+'Preliminar PT. Control'!C149</f>
        <v>SUBDIRECCIÓN ADMINISTRATIVA Y FINANCIERA</v>
      </c>
      <c r="D158" s="188" t="str">
        <f>+'Preliminar PT. Control'!D149</f>
        <v>R 61</v>
      </c>
      <c r="E158" s="89" t="str">
        <f>+'Preliminar PT. Control'!E149</f>
        <v>Disposición de residuos ordinarios sin cumplir las prácticas establecidas en la entidad</v>
      </c>
      <c r="F158" s="89" t="str">
        <f>+'Preliminar PT. Control'!F149</f>
        <v>Afectación Económica o presupuestal</v>
      </c>
      <c r="G158" s="188"/>
      <c r="H158" s="188"/>
      <c r="I158" s="189"/>
      <c r="J158" s="190" t="e">
        <f t="shared" si="8"/>
        <v>#DIV/0!</v>
      </c>
      <c r="K158" s="190" t="e">
        <f t="shared" si="9"/>
        <v>#DIV/0!</v>
      </c>
      <c r="L158" s="188"/>
      <c r="M158" s="188"/>
      <c r="N158" s="188"/>
      <c r="O158" s="188"/>
      <c r="P158" s="191" t="e">
        <f t="shared" si="10"/>
        <v>#DIV/0!</v>
      </c>
      <c r="Q158" s="192">
        <f t="shared" si="11"/>
        <v>1</v>
      </c>
    </row>
    <row r="159" spans="2:17" s="26" customFormat="1" ht="150" customHeight="1" x14ac:dyDescent="0.25">
      <c r="B159" s="89" t="str">
        <f>+'Preliminar PT. Control'!B150</f>
        <v>GESTIÓN FINANCIERA</v>
      </c>
      <c r="C159" s="89" t="str">
        <f>+'Preliminar PT. Control'!C150</f>
        <v>SUBDIRECCIÓN ADMINISTRATIVA Y FINANCIERA</v>
      </c>
      <c r="D159" s="188" t="str">
        <f>+'Preliminar PT. Control'!D150</f>
        <v>R 62</v>
      </c>
      <c r="E159" s="89" t="str">
        <f>+'Preliminar PT. Control'!E150</f>
        <v>Registro de gastos y pagos sin cumplimiento de requisitos legales</v>
      </c>
      <c r="F159" s="89" t="str">
        <f>+'Preliminar PT. Control'!F150</f>
        <v>Afectación Económica o presupuestal</v>
      </c>
      <c r="G159" s="188"/>
      <c r="H159" s="188"/>
      <c r="I159" s="189"/>
      <c r="J159" s="190" t="e">
        <f t="shared" si="8"/>
        <v>#DIV/0!</v>
      </c>
      <c r="K159" s="190" t="e">
        <f t="shared" si="9"/>
        <v>#DIV/0!</v>
      </c>
      <c r="L159" s="188"/>
      <c r="M159" s="188"/>
      <c r="N159" s="188"/>
      <c r="O159" s="188"/>
      <c r="P159" s="191" t="e">
        <f t="shared" si="10"/>
        <v>#DIV/0!</v>
      </c>
      <c r="Q159" s="192">
        <f t="shared" si="11"/>
        <v>1</v>
      </c>
    </row>
    <row r="160" spans="2:17" s="26" customFormat="1" ht="150" customHeight="1" x14ac:dyDescent="0.25">
      <c r="B160" s="89" t="str">
        <f>+'Preliminar PT. Control'!B151</f>
        <v>GESTIÓN FINANCIERA</v>
      </c>
      <c r="C160" s="89" t="str">
        <f>+'Preliminar PT. Control'!C151</f>
        <v>SUBDIRECCIÓN ADMINISTRATIVA Y FINANCIERA</v>
      </c>
      <c r="D160" s="188" t="str">
        <f>+'Preliminar PT. Control'!D151</f>
        <v>R 62</v>
      </c>
      <c r="E160" s="89" t="str">
        <f>+'Preliminar PT. Control'!E151</f>
        <v>Registro de gastos y pagos sin cumplimiento de requisitos legales</v>
      </c>
      <c r="F160" s="89" t="str">
        <f>+'Preliminar PT. Control'!F151</f>
        <v>Afectación Económica o presupuestal</v>
      </c>
      <c r="G160" s="188"/>
      <c r="H160" s="188"/>
      <c r="I160" s="189"/>
      <c r="J160" s="190" t="e">
        <f t="shared" si="8"/>
        <v>#DIV/0!</v>
      </c>
      <c r="K160" s="190" t="e">
        <f t="shared" si="9"/>
        <v>#DIV/0!</v>
      </c>
      <c r="L160" s="188"/>
      <c r="M160" s="188"/>
      <c r="N160" s="188"/>
      <c r="O160" s="188"/>
      <c r="P160" s="191" t="e">
        <f t="shared" si="10"/>
        <v>#DIV/0!</v>
      </c>
      <c r="Q160" s="192">
        <f t="shared" si="11"/>
        <v>1</v>
      </c>
    </row>
    <row r="161" spans="2:17" s="26" customFormat="1" ht="150" customHeight="1" x14ac:dyDescent="0.25">
      <c r="B161" s="89" t="str">
        <f>+'Preliminar PT. Control'!B152</f>
        <v>GESTIÓN FINANCIERA</v>
      </c>
      <c r="C161" s="89" t="str">
        <f>+'Preliminar PT. Control'!C152</f>
        <v>SUBDIRECCIÓN ADMINISTRATIVA Y FINANCIERA</v>
      </c>
      <c r="D161" s="188" t="str">
        <f>+'Preliminar PT. Control'!D152</f>
        <v>R 63</v>
      </c>
      <c r="E161" s="89" t="str">
        <f>+'Preliminar PT. Control'!E152</f>
        <v>Programación del PAC que no corresponde a las necesidades reales</v>
      </c>
      <c r="F161" s="89" t="str">
        <f>+'Preliminar PT. Control'!F152</f>
        <v>Afectación Económica o presupuestal</v>
      </c>
      <c r="G161" s="188"/>
      <c r="H161" s="188"/>
      <c r="I161" s="189"/>
      <c r="J161" s="190" t="e">
        <f t="shared" si="8"/>
        <v>#DIV/0!</v>
      </c>
      <c r="K161" s="190" t="e">
        <f t="shared" si="9"/>
        <v>#DIV/0!</v>
      </c>
      <c r="L161" s="188"/>
      <c r="M161" s="188"/>
      <c r="N161" s="188"/>
      <c r="O161" s="188"/>
      <c r="P161" s="191" t="e">
        <f t="shared" si="10"/>
        <v>#DIV/0!</v>
      </c>
      <c r="Q161" s="192">
        <f t="shared" si="11"/>
        <v>1</v>
      </c>
    </row>
    <row r="162" spans="2:17" s="26" customFormat="1" ht="150" customHeight="1" x14ac:dyDescent="0.25">
      <c r="B162" s="89" t="str">
        <f>+'Preliminar PT. Control'!B153</f>
        <v>GESTIÓN FINANCIERA</v>
      </c>
      <c r="C162" s="89" t="str">
        <f>+'Preliminar PT. Control'!C153</f>
        <v>SUBDIRECCIÓN ADMINISTRATIVA Y FINANCIERA</v>
      </c>
      <c r="D162" s="188" t="str">
        <f>+'Preliminar PT. Control'!D153</f>
        <v>R 63</v>
      </c>
      <c r="E162" s="89" t="str">
        <f>+'Preliminar PT. Control'!E153</f>
        <v>Programación del PAC que no corresponde a las necesidades reales</v>
      </c>
      <c r="F162" s="89" t="str">
        <f>+'Preliminar PT. Control'!F153</f>
        <v>Afectación Económica o presupuestal</v>
      </c>
      <c r="G162" s="188"/>
      <c r="H162" s="188"/>
      <c r="I162" s="189"/>
      <c r="J162" s="190" t="e">
        <f t="shared" si="8"/>
        <v>#DIV/0!</v>
      </c>
      <c r="K162" s="190" t="e">
        <f t="shared" si="9"/>
        <v>#DIV/0!</v>
      </c>
      <c r="L162" s="188"/>
      <c r="M162" s="188"/>
      <c r="N162" s="188"/>
      <c r="O162" s="188"/>
      <c r="P162" s="191" t="e">
        <f t="shared" si="10"/>
        <v>#DIV/0!</v>
      </c>
      <c r="Q162" s="192">
        <f t="shared" si="11"/>
        <v>1</v>
      </c>
    </row>
    <row r="163" spans="2:17" s="26" customFormat="1" ht="150" customHeight="1" x14ac:dyDescent="0.25">
      <c r="B163" s="89" t="str">
        <f>+'Preliminar PT. Control'!B154</f>
        <v>GESTIÓN FINANCIERA</v>
      </c>
      <c r="C163" s="89" t="str">
        <f>+'Preliminar PT. Control'!C154</f>
        <v>SUBDIRECCIÓN ADMINISTRATIVA Y FINANCIERA</v>
      </c>
      <c r="D163" s="188" t="str">
        <f>+'Preliminar PT. Control'!D154</f>
        <v>R 64</v>
      </c>
      <c r="E163" s="89" t="str">
        <f>+'Preliminar PT. Control'!E154</f>
        <v>Generacion y presentacion de declaraciones tributarias fuera de los plazos establecidos por las Entidades Administradoras de impuestos.</v>
      </c>
      <c r="F163" s="89" t="str">
        <f>+'Preliminar PT. Control'!F154</f>
        <v>Afectación Económica o presupuestal</v>
      </c>
      <c r="G163" s="188"/>
      <c r="H163" s="188"/>
      <c r="I163" s="189"/>
      <c r="J163" s="190" t="e">
        <f t="shared" si="8"/>
        <v>#DIV/0!</v>
      </c>
      <c r="K163" s="190" t="e">
        <f t="shared" si="9"/>
        <v>#DIV/0!</v>
      </c>
      <c r="L163" s="188"/>
      <c r="M163" s="188"/>
      <c r="N163" s="188"/>
      <c r="O163" s="188"/>
      <c r="P163" s="191" t="e">
        <f t="shared" si="10"/>
        <v>#DIV/0!</v>
      </c>
      <c r="Q163" s="192">
        <f t="shared" si="11"/>
        <v>1</v>
      </c>
    </row>
    <row r="164" spans="2:17" s="26" customFormat="1" ht="150" customHeight="1" x14ac:dyDescent="0.25">
      <c r="B164" s="89" t="str">
        <f>+'Preliminar PT. Control'!B155</f>
        <v>GESTIÓN FINANCIERA</v>
      </c>
      <c r="C164" s="89" t="str">
        <f>+'Preliminar PT. Control'!C155</f>
        <v>SUBDIRECCIÓN ADMINISTRATIVA Y FINANCIERA</v>
      </c>
      <c r="D164" s="188" t="str">
        <f>+'Preliminar PT. Control'!D155</f>
        <v>R 64</v>
      </c>
      <c r="E164" s="89" t="str">
        <f>+'Preliminar PT. Control'!E155</f>
        <v>Generacion y presentacion de declaraciones tributarias fuera de los plazos establecidos por las Entidades Administradoras de impuestos.</v>
      </c>
      <c r="F164" s="89" t="str">
        <f>+'Preliminar PT. Control'!F155</f>
        <v>Afectación Económica o presupuestal</v>
      </c>
      <c r="G164" s="188"/>
      <c r="H164" s="188"/>
      <c r="I164" s="189"/>
      <c r="J164" s="190" t="e">
        <f t="shared" si="8"/>
        <v>#DIV/0!</v>
      </c>
      <c r="K164" s="190" t="e">
        <f t="shared" si="9"/>
        <v>#DIV/0!</v>
      </c>
      <c r="L164" s="188"/>
      <c r="M164" s="188"/>
      <c r="N164" s="188"/>
      <c r="O164" s="188"/>
      <c r="P164" s="191" t="e">
        <f t="shared" si="10"/>
        <v>#DIV/0!</v>
      </c>
      <c r="Q164" s="192">
        <f t="shared" si="11"/>
        <v>1</v>
      </c>
    </row>
    <row r="165" spans="2:17" s="26" customFormat="1" ht="150" customHeight="1" x14ac:dyDescent="0.25">
      <c r="B165" s="89" t="str">
        <f>+'Preliminar PT. Control'!B156</f>
        <v>GESTIÓN FINANCIERA</v>
      </c>
      <c r="C165" s="89" t="str">
        <f>+'Preliminar PT. Control'!C156</f>
        <v>SUBDIRECCIÓN ADMINISTRATIVA Y FINANCIERA</v>
      </c>
      <c r="D165" s="188" t="str">
        <f>+'Preliminar PT. Control'!D156</f>
        <v>R 65</v>
      </c>
      <c r="E165" s="89" t="str">
        <f>+'Preliminar PT. Control'!E156</f>
        <v>Generar Estados Financieros que no sean razonables</v>
      </c>
      <c r="F165" s="89" t="str">
        <f>+'Preliminar PT. Control'!F156</f>
        <v>Pérdida Reputacional</v>
      </c>
      <c r="G165" s="188"/>
      <c r="H165" s="188"/>
      <c r="I165" s="189"/>
      <c r="J165" s="190" t="e">
        <f t="shared" si="8"/>
        <v>#DIV/0!</v>
      </c>
      <c r="K165" s="190" t="e">
        <f t="shared" si="9"/>
        <v>#DIV/0!</v>
      </c>
      <c r="L165" s="188"/>
      <c r="M165" s="188"/>
      <c r="N165" s="188"/>
      <c r="O165" s="188"/>
      <c r="P165" s="191" t="e">
        <f t="shared" si="10"/>
        <v>#DIV/0!</v>
      </c>
      <c r="Q165" s="192">
        <f t="shared" si="11"/>
        <v>1</v>
      </c>
    </row>
    <row r="166" spans="2:17" s="26" customFormat="1" ht="150" customHeight="1" x14ac:dyDescent="0.25">
      <c r="B166" s="89" t="str">
        <f>+'Preliminar PT. Control'!B157</f>
        <v>GESTIÓN FINANCIERA</v>
      </c>
      <c r="C166" s="89" t="str">
        <f>+'Preliminar PT. Control'!C157</f>
        <v>SUBDIRECCIÓN ADMINISTRATIVA Y FINANCIERA</v>
      </c>
      <c r="D166" s="188" t="str">
        <f>+'Preliminar PT. Control'!D157</f>
        <v>R 65</v>
      </c>
      <c r="E166" s="89" t="str">
        <f>+'Preliminar PT. Control'!E157</f>
        <v>Generar Estados Financieros que no sean razonables</v>
      </c>
      <c r="F166" s="89" t="str">
        <f>+'Preliminar PT. Control'!F157</f>
        <v>Pérdida Reputacional</v>
      </c>
      <c r="G166" s="188"/>
      <c r="H166" s="188"/>
      <c r="I166" s="189"/>
      <c r="J166" s="190" t="e">
        <f t="shared" si="8"/>
        <v>#DIV/0!</v>
      </c>
      <c r="K166" s="190" t="e">
        <f t="shared" si="9"/>
        <v>#DIV/0!</v>
      </c>
      <c r="L166" s="188"/>
      <c r="M166" s="188"/>
      <c r="N166" s="188"/>
      <c r="O166" s="188"/>
      <c r="P166" s="191" t="e">
        <f t="shared" si="10"/>
        <v>#DIV/0!</v>
      </c>
      <c r="Q166" s="192">
        <f t="shared" si="11"/>
        <v>1</v>
      </c>
    </row>
    <row r="167" spans="2:17" s="26" customFormat="1" ht="150" customHeight="1" x14ac:dyDescent="0.25">
      <c r="B167" s="89" t="str">
        <f>+'Preliminar PT. Control'!B159</f>
        <v>GESTIÓN FINANCIERA</v>
      </c>
      <c r="C167" s="89" t="str">
        <f>+'Preliminar PT. Control'!C159</f>
        <v>SUBDIRECCIÓN ADMINISTRATIVA Y FINANCIERA</v>
      </c>
      <c r="D167" s="188" t="str">
        <f>+'Preliminar PT. Control'!D159</f>
        <v>R 65</v>
      </c>
      <c r="E167" s="89" t="str">
        <f>+'Preliminar PT. Control'!E159</f>
        <v>Generar Estados Financieros que no sean razonables</v>
      </c>
      <c r="F167" s="89" t="str">
        <f>+'Preliminar PT. Control'!F159</f>
        <v>Pérdida Reputacional</v>
      </c>
      <c r="G167" s="188"/>
      <c r="H167" s="188"/>
      <c r="I167" s="189"/>
      <c r="J167" s="190" t="e">
        <f t="shared" si="8"/>
        <v>#DIV/0!</v>
      </c>
      <c r="K167" s="190" t="e">
        <f t="shared" si="9"/>
        <v>#DIV/0!</v>
      </c>
      <c r="L167" s="188"/>
      <c r="M167" s="188"/>
      <c r="N167" s="188"/>
      <c r="O167" s="188"/>
      <c r="P167" s="191" t="e">
        <f t="shared" si="10"/>
        <v>#DIV/0!</v>
      </c>
      <c r="Q167" s="192">
        <f t="shared" si="11"/>
        <v>1</v>
      </c>
    </row>
    <row r="168" spans="2:17" s="26" customFormat="1" ht="150" customHeight="1" x14ac:dyDescent="0.25">
      <c r="B168" s="89" t="str">
        <f>+'Preliminar PT. Control'!B160</f>
        <v>GESTIÓN FINANCIERA</v>
      </c>
      <c r="C168" s="89" t="str">
        <f>+'Preliminar PT. Control'!C160</f>
        <v>SUBDIRECCIÓN ADMINISTRATIVA Y FINANCIERA</v>
      </c>
      <c r="D168" s="188" t="str">
        <f>+'Preliminar PT. Control'!D160</f>
        <v>R 66</v>
      </c>
      <c r="E168" s="89" t="str">
        <f>+'Preliminar PT. Control'!E160</f>
        <v>Imprecisión en el registro de la información financiera a nombre de terceros que presenten obligaciones a favor de la entidad.</v>
      </c>
      <c r="F168" s="89" t="str">
        <f>+'Preliminar PT. Control'!F160</f>
        <v>Pérdida Reputacional</v>
      </c>
      <c r="G168" s="188"/>
      <c r="H168" s="188"/>
      <c r="I168" s="189"/>
      <c r="J168" s="190" t="e">
        <f t="shared" si="8"/>
        <v>#DIV/0!</v>
      </c>
      <c r="K168" s="190" t="e">
        <f t="shared" si="9"/>
        <v>#DIV/0!</v>
      </c>
      <c r="L168" s="188"/>
      <c r="M168" s="188"/>
      <c r="N168" s="188"/>
      <c r="O168" s="188"/>
      <c r="P168" s="191" t="e">
        <f t="shared" si="10"/>
        <v>#DIV/0!</v>
      </c>
      <c r="Q168" s="192">
        <f t="shared" si="11"/>
        <v>1</v>
      </c>
    </row>
    <row r="169" spans="2:17" s="26" customFormat="1" ht="150" customHeight="1" x14ac:dyDescent="0.25">
      <c r="B169" s="89" t="str">
        <f>+'Preliminar PT. Control'!B161</f>
        <v>GESTIÓN FINANCIERA</v>
      </c>
      <c r="C169" s="89" t="str">
        <f>+'Preliminar PT. Control'!C161</f>
        <v>SUBDIRECCIÓN ADMINISTRATIVA Y FINANCIERA</v>
      </c>
      <c r="D169" s="188" t="str">
        <f>+'Preliminar PT. Control'!D161</f>
        <v>R 66</v>
      </c>
      <c r="E169" s="89" t="str">
        <f>+'Preliminar PT. Control'!E161</f>
        <v>Imprecisión en el registro de la información financiera a nombre de terceros que presenten obligaciones a favor de la entidad.</v>
      </c>
      <c r="F169" s="89" t="str">
        <f>+'Preliminar PT. Control'!F161</f>
        <v>Pérdida Reputacional</v>
      </c>
      <c r="G169" s="188"/>
      <c r="H169" s="188"/>
      <c r="I169" s="189"/>
      <c r="J169" s="190" t="e">
        <f t="shared" si="8"/>
        <v>#DIV/0!</v>
      </c>
      <c r="K169" s="190" t="e">
        <f t="shared" si="9"/>
        <v>#DIV/0!</v>
      </c>
      <c r="L169" s="188"/>
      <c r="M169" s="188"/>
      <c r="N169" s="188"/>
      <c r="O169" s="188"/>
      <c r="P169" s="191" t="e">
        <f t="shared" si="10"/>
        <v>#DIV/0!</v>
      </c>
      <c r="Q169" s="192">
        <f t="shared" si="11"/>
        <v>1</v>
      </c>
    </row>
    <row r="170" spans="2:17" s="26" customFormat="1" ht="150" customHeight="1" x14ac:dyDescent="0.25">
      <c r="B170" s="89" t="str">
        <f>+'Preliminar PT. Control'!B162</f>
        <v>GESTIÓN FINANCIERA</v>
      </c>
      <c r="C170" s="89" t="str">
        <f>+'Preliminar PT. Control'!C162</f>
        <v>SUBDIRECCIÓN ADMINISTRATIVA Y FINANCIERA</v>
      </c>
      <c r="D170" s="188" t="str">
        <f>+'Preliminar PT. Control'!D162</f>
        <v>R 67</v>
      </c>
      <c r="E170" s="89" t="str">
        <f>+'Preliminar PT. Control'!E162</f>
        <v>Fallas en la ejecución de la reserva presupuestal constituida</v>
      </c>
      <c r="F170" s="89" t="str">
        <f>+'Preliminar PT. Control'!F162</f>
        <v>Afectación Económica o presupuestal</v>
      </c>
      <c r="G170" s="188"/>
      <c r="H170" s="188"/>
      <c r="I170" s="189"/>
      <c r="J170" s="190" t="e">
        <f t="shared" si="8"/>
        <v>#DIV/0!</v>
      </c>
      <c r="K170" s="190" t="e">
        <f t="shared" si="9"/>
        <v>#DIV/0!</v>
      </c>
      <c r="L170" s="188"/>
      <c r="M170" s="188"/>
      <c r="N170" s="188"/>
      <c r="O170" s="188"/>
      <c r="P170" s="191" t="e">
        <f t="shared" si="10"/>
        <v>#DIV/0!</v>
      </c>
      <c r="Q170" s="192">
        <f t="shared" si="11"/>
        <v>1</v>
      </c>
    </row>
    <row r="171" spans="2:17" s="26" customFormat="1" ht="150" customHeight="1" x14ac:dyDescent="0.25">
      <c r="B171" s="89" t="str">
        <f>+'Preliminar PT. Control'!B163</f>
        <v>GESTIÓN FINANCIERA</v>
      </c>
      <c r="C171" s="89" t="str">
        <f>+'Preliminar PT. Control'!C163</f>
        <v>SUBDIRECCIÓN ADMINISTRATIVA Y FINANCIERA</v>
      </c>
      <c r="D171" s="188" t="str">
        <f>+'Preliminar PT. Control'!D163</f>
        <v>R 67</v>
      </c>
      <c r="E171" s="89" t="str">
        <f>+'Preliminar PT. Control'!E163</f>
        <v>Fallas en la ejecución de la reserva presupuestal constituida</v>
      </c>
      <c r="F171" s="89" t="str">
        <f>+'Preliminar PT. Control'!F163</f>
        <v>Afectación Económica o presupuestal</v>
      </c>
      <c r="G171" s="188"/>
      <c r="H171" s="188"/>
      <c r="I171" s="189"/>
      <c r="J171" s="190" t="e">
        <f t="shared" si="8"/>
        <v>#DIV/0!</v>
      </c>
      <c r="K171" s="190" t="e">
        <f t="shared" si="9"/>
        <v>#DIV/0!</v>
      </c>
      <c r="L171" s="188"/>
      <c r="M171" s="188"/>
      <c r="N171" s="188"/>
      <c r="O171" s="188"/>
      <c r="P171" s="191" t="e">
        <f t="shared" si="10"/>
        <v>#DIV/0!</v>
      </c>
      <c r="Q171" s="192">
        <f t="shared" si="11"/>
        <v>1</v>
      </c>
    </row>
    <row r="172" spans="2:17" s="26" customFormat="1" ht="150" customHeight="1" x14ac:dyDescent="0.25">
      <c r="B172" s="89" t="str">
        <f>+'Preliminar PT. Control'!B164</f>
        <v>GESTIÓN FINANCIERA</v>
      </c>
      <c r="C172" s="89" t="str">
        <f>+'Preliminar PT. Control'!C164</f>
        <v>SUBDIRECCIÓN ADMINISTRATIVA Y FINANCIERA</v>
      </c>
      <c r="D172" s="188" t="str">
        <f>+'Preliminar PT. Control'!D164</f>
        <v>R 67</v>
      </c>
      <c r="E172" s="89" t="str">
        <f>+'Preliminar PT. Control'!E164</f>
        <v>Fallas en la ejecución de la reserva presupuestal constituida</v>
      </c>
      <c r="F172" s="89" t="str">
        <f>+'Preliminar PT. Control'!F164</f>
        <v>Afectación Económica o presupuestal</v>
      </c>
      <c r="G172" s="188"/>
      <c r="H172" s="188"/>
      <c r="I172" s="189"/>
      <c r="J172" s="190" t="e">
        <f t="shared" si="8"/>
        <v>#DIV/0!</v>
      </c>
      <c r="K172" s="190" t="e">
        <f t="shared" si="9"/>
        <v>#DIV/0!</v>
      </c>
      <c r="L172" s="188"/>
      <c r="M172" s="188"/>
      <c r="N172" s="188"/>
      <c r="O172" s="188"/>
      <c r="P172" s="191" t="e">
        <f t="shared" si="10"/>
        <v>#DIV/0!</v>
      </c>
      <c r="Q172" s="192">
        <f t="shared" si="11"/>
        <v>1</v>
      </c>
    </row>
    <row r="173" spans="2:17" s="26" customFormat="1" ht="150" customHeight="1" x14ac:dyDescent="0.25">
      <c r="B173" s="89" t="str">
        <f>+'Preliminar PT. Control'!B165</f>
        <v>GESTIÓN FINANCIERA</v>
      </c>
      <c r="C173" s="89" t="str">
        <f>+'Preliminar PT. Control'!C165</f>
        <v>SUBDIRECCIÓN ADMINISTRATIVA Y FINANCIERA</v>
      </c>
      <c r="D173" s="188" t="str">
        <f>+'Preliminar PT. Control'!D165</f>
        <v>R 68</v>
      </c>
      <c r="E173" s="89" t="str">
        <f>+'Preliminar PT. Control'!E165</f>
        <v>Falla en la formulación del anteproyecto de presupuesto en el rubro de Funcionamiento</v>
      </c>
      <c r="F173" s="89" t="str">
        <f>+'Preliminar PT. Control'!F165</f>
        <v>Afectación Económica o presupuestal</v>
      </c>
      <c r="G173" s="188"/>
      <c r="H173" s="188"/>
      <c r="I173" s="189"/>
      <c r="J173" s="190" t="e">
        <f t="shared" si="8"/>
        <v>#DIV/0!</v>
      </c>
      <c r="K173" s="190" t="e">
        <f t="shared" si="9"/>
        <v>#DIV/0!</v>
      </c>
      <c r="L173" s="188"/>
      <c r="M173" s="188"/>
      <c r="N173" s="188"/>
      <c r="O173" s="188"/>
      <c r="P173" s="191" t="e">
        <f t="shared" si="10"/>
        <v>#DIV/0!</v>
      </c>
      <c r="Q173" s="192">
        <f t="shared" si="11"/>
        <v>1</v>
      </c>
    </row>
    <row r="174" spans="2:17" s="26" customFormat="1" ht="150" customHeight="1" x14ac:dyDescent="0.25">
      <c r="B174" s="89" t="str">
        <f>+'Preliminar PT. Control'!B166</f>
        <v>GESTIÓN FINANCIERA</v>
      </c>
      <c r="C174" s="89" t="str">
        <f>+'Preliminar PT. Control'!C166</f>
        <v>SUBDIRECCIÓN ADMINISTRATIVA Y FINANCIERA</v>
      </c>
      <c r="D174" s="188" t="str">
        <f>+'Preliminar PT. Control'!D166</f>
        <v>R 68</v>
      </c>
      <c r="E174" s="89" t="str">
        <f>+'Preliminar PT. Control'!E166</f>
        <v>Falla en la formulación del anteproyecto de presupuesto en el rubro de Funcionamiento</v>
      </c>
      <c r="F174" s="89" t="str">
        <f>+'Preliminar PT. Control'!F166</f>
        <v>Afectación Económica o presupuestal</v>
      </c>
      <c r="G174" s="188"/>
      <c r="H174" s="188"/>
      <c r="I174" s="189"/>
      <c r="J174" s="190" t="e">
        <f t="shared" si="8"/>
        <v>#DIV/0!</v>
      </c>
      <c r="K174" s="190" t="e">
        <f t="shared" si="9"/>
        <v>#DIV/0!</v>
      </c>
      <c r="L174" s="188"/>
      <c r="M174" s="188"/>
      <c r="N174" s="188"/>
      <c r="O174" s="188"/>
      <c r="P174" s="191" t="e">
        <f t="shared" si="10"/>
        <v>#DIV/0!</v>
      </c>
      <c r="Q174" s="192">
        <f t="shared" si="11"/>
        <v>1</v>
      </c>
    </row>
    <row r="175" spans="2:17" s="26" customFormat="1" ht="150" customHeight="1" x14ac:dyDescent="0.25">
      <c r="B175" s="89" t="str">
        <f>+'Preliminar PT. Control'!B167</f>
        <v>GESTIÓN FINANCIERA</v>
      </c>
      <c r="C175" s="89" t="str">
        <f>+'Preliminar PT. Control'!C167</f>
        <v>SUBDIRECCIÓN ADMINISTRATIVA Y FINANCIERA</v>
      </c>
      <c r="D175" s="188" t="str">
        <f>+'Preliminar PT. Control'!D167</f>
        <v>R 69</v>
      </c>
      <c r="E175" s="89" t="str">
        <f>+'Preliminar PT. Control'!E167</f>
        <v>Falla en el registro de un Compromiso Presupuestal</v>
      </c>
      <c r="F175" s="89" t="str">
        <f>+'Preliminar PT. Control'!F167</f>
        <v>Afectación Económica o presupuestal</v>
      </c>
      <c r="G175" s="188"/>
      <c r="H175" s="188"/>
      <c r="I175" s="189"/>
      <c r="J175" s="190" t="e">
        <f t="shared" si="8"/>
        <v>#DIV/0!</v>
      </c>
      <c r="K175" s="190" t="e">
        <f t="shared" si="9"/>
        <v>#DIV/0!</v>
      </c>
      <c r="L175" s="188"/>
      <c r="M175" s="188"/>
      <c r="N175" s="188"/>
      <c r="O175" s="188"/>
      <c r="P175" s="191" t="e">
        <f t="shared" si="10"/>
        <v>#DIV/0!</v>
      </c>
      <c r="Q175" s="192">
        <f t="shared" si="11"/>
        <v>1</v>
      </c>
    </row>
    <row r="176" spans="2:17" s="26" customFormat="1" ht="150" customHeight="1" x14ac:dyDescent="0.25">
      <c r="B176" s="89" t="str">
        <f>+'Preliminar PT. Control'!B168</f>
        <v>GESTIÓN FINANCIERA</v>
      </c>
      <c r="C176" s="89" t="str">
        <f>+'Preliminar PT. Control'!C168</f>
        <v>SUBDIRECCIÓN ADMINISTRATIVA Y FINANCIERA</v>
      </c>
      <c r="D176" s="188" t="str">
        <f>+'Preliminar PT. Control'!D168</f>
        <v>R 69</v>
      </c>
      <c r="E176" s="89" t="str">
        <f>+'Preliminar PT. Control'!E168</f>
        <v>Falla en el registro de un Compromiso Presupuestal</v>
      </c>
      <c r="F176" s="89" t="str">
        <f>+'Preliminar PT. Control'!F168</f>
        <v>Afectación Económica o presupuestal</v>
      </c>
      <c r="G176" s="188"/>
      <c r="H176" s="188"/>
      <c r="I176" s="189"/>
      <c r="J176" s="190" t="e">
        <f t="shared" si="8"/>
        <v>#DIV/0!</v>
      </c>
      <c r="K176" s="190" t="e">
        <f t="shared" si="9"/>
        <v>#DIV/0!</v>
      </c>
      <c r="L176" s="188"/>
      <c r="M176" s="188"/>
      <c r="N176" s="188"/>
      <c r="O176" s="188"/>
      <c r="P176" s="191" t="e">
        <f t="shared" si="10"/>
        <v>#DIV/0!</v>
      </c>
      <c r="Q176" s="192">
        <f t="shared" si="11"/>
        <v>1</v>
      </c>
    </row>
    <row r="177" spans="2:17" s="26" customFormat="1" ht="150" customHeight="1" x14ac:dyDescent="0.25">
      <c r="B177" s="89" t="str">
        <f>+'Preliminar PT. Control'!B169</f>
        <v>SEGUIMIENTO, EVALUACIÓN Y MEJORA</v>
      </c>
      <c r="C177" s="89" t="str">
        <f>+'Preliminar PT. Control'!C169</f>
        <v>OFICINA DE PLANEACIÓN</v>
      </c>
      <c r="D177" s="188" t="str">
        <f>+'Preliminar PT. Control'!D169</f>
        <v>R 70</v>
      </c>
      <c r="E177" s="89" t="str">
        <f>+'Preliminar PT. Control'!E169</f>
        <v xml:space="preserve">Incumplimiento y no conformidad de reportes e informes de avance de planes de acción y proyectos de inversión </v>
      </c>
      <c r="F177" s="89" t="str">
        <f>+'Preliminar PT. Control'!F169</f>
        <v>Pérdida Reputacional</v>
      </c>
      <c r="G177" s="188"/>
      <c r="H177" s="188"/>
      <c r="I177" s="189"/>
      <c r="J177" s="190" t="e">
        <f t="shared" si="8"/>
        <v>#DIV/0!</v>
      </c>
      <c r="K177" s="190" t="e">
        <f t="shared" si="9"/>
        <v>#DIV/0!</v>
      </c>
      <c r="L177" s="188"/>
      <c r="M177" s="188"/>
      <c r="N177" s="188"/>
      <c r="O177" s="188"/>
      <c r="P177" s="191" t="e">
        <f t="shared" si="10"/>
        <v>#DIV/0!</v>
      </c>
      <c r="Q177" s="192">
        <f t="shared" si="11"/>
        <v>1</v>
      </c>
    </row>
    <row r="178" spans="2:17" s="26" customFormat="1" ht="150" customHeight="1" x14ac:dyDescent="0.25">
      <c r="B178" s="89" t="str">
        <f>+'Preliminar PT. Control'!B170</f>
        <v>SEGUIMIENTO, EVALUACIÓN Y MEJORA</v>
      </c>
      <c r="C178" s="89" t="str">
        <f>+'Preliminar PT. Control'!C170</f>
        <v>OFICINA DE PLANEACIÓN</v>
      </c>
      <c r="D178" s="188" t="str">
        <f>+'Preliminar PT. Control'!D170</f>
        <v>R 70</v>
      </c>
      <c r="E178" s="89" t="str">
        <f>+'Preliminar PT. Control'!E170</f>
        <v xml:space="preserve">Incumplimiento y no conformidad de reportes e informes de avance de planes de acción y proyectos de inversión </v>
      </c>
      <c r="F178" s="89" t="str">
        <f>+'Preliminar PT. Control'!F170</f>
        <v>Pérdida Reputacional</v>
      </c>
      <c r="G178" s="188"/>
      <c r="H178" s="188"/>
      <c r="I178" s="189"/>
      <c r="J178" s="190" t="e">
        <f t="shared" si="8"/>
        <v>#DIV/0!</v>
      </c>
      <c r="K178" s="190" t="e">
        <f t="shared" si="9"/>
        <v>#DIV/0!</v>
      </c>
      <c r="L178" s="188"/>
      <c r="M178" s="188"/>
      <c r="N178" s="188"/>
      <c r="O178" s="188"/>
      <c r="P178" s="191" t="e">
        <f t="shared" si="10"/>
        <v>#DIV/0!</v>
      </c>
      <c r="Q178" s="192">
        <f t="shared" si="11"/>
        <v>1</v>
      </c>
    </row>
    <row r="179" spans="2:17" s="26" customFormat="1" ht="150" customHeight="1" x14ac:dyDescent="0.25">
      <c r="B179" s="89" t="e">
        <f>+'Preliminar PT. Control'!#REF!</f>
        <v>#REF!</v>
      </c>
      <c r="C179" s="89" t="e">
        <f>+'Preliminar PT. Control'!#REF!</f>
        <v>#REF!</v>
      </c>
      <c r="D179" s="188" t="e">
        <f>+'Preliminar PT. Control'!#REF!</f>
        <v>#REF!</v>
      </c>
      <c r="E179" s="89" t="e">
        <f>+'Preliminar PT. Control'!#REF!</f>
        <v>#REF!</v>
      </c>
      <c r="F179" s="89" t="e">
        <f>+'Preliminar PT. Control'!#REF!</f>
        <v>#REF!</v>
      </c>
      <c r="G179" s="188"/>
      <c r="H179" s="188"/>
      <c r="I179" s="189"/>
      <c r="J179" s="190" t="e">
        <f t="shared" si="8"/>
        <v>#DIV/0!</v>
      </c>
      <c r="K179" s="190" t="e">
        <f t="shared" si="9"/>
        <v>#DIV/0!</v>
      </c>
      <c r="L179" s="188"/>
      <c r="M179" s="188"/>
      <c r="N179" s="188"/>
      <c r="O179" s="188"/>
      <c r="P179" s="191" t="e">
        <f t="shared" si="10"/>
        <v>#DIV/0!</v>
      </c>
      <c r="Q179" s="192">
        <f t="shared" si="11"/>
        <v>1</v>
      </c>
    </row>
    <row r="180" spans="2:17" s="26" customFormat="1" ht="150" customHeight="1" x14ac:dyDescent="0.25">
      <c r="B180" s="89" t="e">
        <f>+'Preliminar PT. Control'!#REF!</f>
        <v>#REF!</v>
      </c>
      <c r="C180" s="89" t="e">
        <f>+'Preliminar PT. Control'!#REF!</f>
        <v>#REF!</v>
      </c>
      <c r="D180" s="188" t="e">
        <f>+'Preliminar PT. Control'!#REF!</f>
        <v>#REF!</v>
      </c>
      <c r="E180" s="89" t="e">
        <f>+'Preliminar PT. Control'!#REF!</f>
        <v>#REF!</v>
      </c>
      <c r="F180" s="89" t="e">
        <f>+'Preliminar PT. Control'!#REF!</f>
        <v>#REF!</v>
      </c>
      <c r="G180" s="188"/>
      <c r="H180" s="188"/>
      <c r="I180" s="189"/>
      <c r="J180" s="190" t="e">
        <f t="shared" si="8"/>
        <v>#DIV/0!</v>
      </c>
      <c r="K180" s="190" t="e">
        <f t="shared" si="9"/>
        <v>#DIV/0!</v>
      </c>
      <c r="L180" s="188"/>
      <c r="M180" s="188"/>
      <c r="N180" s="188"/>
      <c r="O180" s="188"/>
      <c r="P180" s="191" t="e">
        <f t="shared" si="10"/>
        <v>#DIV/0!</v>
      </c>
      <c r="Q180" s="192">
        <f t="shared" si="11"/>
        <v>1</v>
      </c>
    </row>
    <row r="181" spans="2:17" s="26" customFormat="1" ht="150" customHeight="1" x14ac:dyDescent="0.25">
      <c r="B181" s="89" t="str">
        <f>+'Preliminar PT. Control'!B171</f>
        <v>SEGUIMIENTO, EVALUACIÓN Y MEJORA</v>
      </c>
      <c r="C181" s="89" t="str">
        <f>+'Preliminar PT. Control'!C171</f>
        <v>OFICINA DE PLANEACIÓN</v>
      </c>
      <c r="D181" s="188" t="str">
        <f>+'Preliminar PT. Control'!D171</f>
        <v>R 72</v>
      </c>
      <c r="E181" s="89" t="str">
        <f>+'Preliminar PT. Control'!E171</f>
        <v>Incumplimiento en la ejecución de los planes y proyectos Institucionales</v>
      </c>
      <c r="F181" s="89" t="str">
        <f>+'Preliminar PT. Control'!F171</f>
        <v>Pérdida Reputacional</v>
      </c>
      <c r="G181" s="188"/>
      <c r="H181" s="188"/>
      <c r="I181" s="189"/>
      <c r="J181" s="190" t="e">
        <f t="shared" si="8"/>
        <v>#DIV/0!</v>
      </c>
      <c r="K181" s="190" t="e">
        <f t="shared" si="9"/>
        <v>#DIV/0!</v>
      </c>
      <c r="L181" s="188"/>
      <c r="M181" s="188"/>
      <c r="N181" s="188"/>
      <c r="O181" s="188"/>
      <c r="P181" s="191" t="e">
        <f t="shared" si="10"/>
        <v>#DIV/0!</v>
      </c>
      <c r="Q181" s="192">
        <f t="shared" si="11"/>
        <v>1</v>
      </c>
    </row>
    <row r="182" spans="2:17" s="26" customFormat="1" ht="150" customHeight="1" x14ac:dyDescent="0.25">
      <c r="B182" s="89" t="str">
        <f>+'Preliminar PT. Control'!B172</f>
        <v>SEGUIMIENTO, EVALUACIÓN Y MEJORA</v>
      </c>
      <c r="C182" s="89" t="str">
        <f>+'Preliminar PT. Control'!C172</f>
        <v>OFICINA DE PLANEACIÓN</v>
      </c>
      <c r="D182" s="188" t="str">
        <f>+'Preliminar PT. Control'!D172</f>
        <v>R 72</v>
      </c>
      <c r="E182" s="89" t="str">
        <f>+'Preliminar PT. Control'!E172</f>
        <v>Incumplimiento en la ejecución de los planes y proyectos Institucionales</v>
      </c>
      <c r="F182" s="89" t="str">
        <f>+'Preliminar PT. Control'!F172</f>
        <v>Pérdida Reputacional</v>
      </c>
      <c r="G182" s="188"/>
      <c r="H182" s="188"/>
      <c r="I182" s="189"/>
      <c r="J182" s="190" t="e">
        <f t="shared" si="8"/>
        <v>#DIV/0!</v>
      </c>
      <c r="K182" s="190" t="e">
        <f t="shared" si="9"/>
        <v>#DIV/0!</v>
      </c>
      <c r="L182" s="188"/>
      <c r="M182" s="188"/>
      <c r="N182" s="188"/>
      <c r="O182" s="188"/>
      <c r="P182" s="191" t="e">
        <f t="shared" si="10"/>
        <v>#DIV/0!</v>
      </c>
      <c r="Q182" s="192">
        <f t="shared" si="11"/>
        <v>1</v>
      </c>
    </row>
    <row r="183" spans="2:17" s="26" customFormat="1" ht="150" customHeight="1" x14ac:dyDescent="0.25">
      <c r="B183" s="89" t="str">
        <f>+'Preliminar PT. Control'!B173</f>
        <v>SEGUIMIENTO, EVALUACIÓN Y MEJORA</v>
      </c>
      <c r="C183" s="89" t="str">
        <f>+'Preliminar PT. Control'!C173</f>
        <v>OFICINA DE CONTROL INTERNO</v>
      </c>
      <c r="D183" s="188" t="str">
        <f>+'Preliminar PT. Control'!D173</f>
        <v>R 73</v>
      </c>
      <c r="E183" s="89" t="str">
        <f>+'Preliminar PT. Control'!E173</f>
        <v>Incumplimiento del Plan Anual de Auditoría Interna</v>
      </c>
      <c r="F183" s="89" t="str">
        <f>+'Preliminar PT. Control'!F173</f>
        <v>Pérdida Reputacional</v>
      </c>
      <c r="G183" s="188"/>
      <c r="H183" s="188"/>
      <c r="I183" s="189"/>
      <c r="J183" s="190" t="e">
        <f t="shared" si="8"/>
        <v>#DIV/0!</v>
      </c>
      <c r="K183" s="190" t="e">
        <f t="shared" si="9"/>
        <v>#DIV/0!</v>
      </c>
      <c r="L183" s="188"/>
      <c r="M183" s="188"/>
      <c r="N183" s="188"/>
      <c r="O183" s="188"/>
      <c r="P183" s="191" t="e">
        <f t="shared" si="10"/>
        <v>#DIV/0!</v>
      </c>
      <c r="Q183" s="192">
        <f t="shared" si="11"/>
        <v>1</v>
      </c>
    </row>
    <row r="184" spans="2:17" s="26" customFormat="1" ht="150" customHeight="1" x14ac:dyDescent="0.25">
      <c r="B184" s="89" t="str">
        <f>+'Preliminar PT. Control'!B174</f>
        <v>SEGUIMIENTO, EVALUACIÓN Y MEJORA</v>
      </c>
      <c r="C184" s="89" t="str">
        <f>+'Preliminar PT. Control'!C174</f>
        <v>OFICINA DE CONTROL INTERNO</v>
      </c>
      <c r="D184" s="188" t="str">
        <f>+'Preliminar PT. Control'!D174</f>
        <v>R 73</v>
      </c>
      <c r="E184" s="89" t="str">
        <f>+'Preliminar PT. Control'!E174</f>
        <v>Incumplimiento del Plan Anual de Auditoría Interna</v>
      </c>
      <c r="F184" s="89" t="str">
        <f>+'Preliminar PT. Control'!F174</f>
        <v>Pérdida Reputacional</v>
      </c>
      <c r="G184" s="188"/>
      <c r="H184" s="188"/>
      <c r="I184" s="189"/>
      <c r="J184" s="190" t="e">
        <f t="shared" si="8"/>
        <v>#DIV/0!</v>
      </c>
      <c r="K184" s="190" t="e">
        <f t="shared" si="9"/>
        <v>#DIV/0!</v>
      </c>
      <c r="L184" s="188"/>
      <c r="M184" s="188"/>
      <c r="N184" s="188"/>
      <c r="O184" s="188"/>
      <c r="P184" s="191" t="e">
        <f t="shared" si="10"/>
        <v>#DIV/0!</v>
      </c>
      <c r="Q184" s="192">
        <f t="shared" si="11"/>
        <v>1</v>
      </c>
    </row>
    <row r="185" spans="2:17" s="26" customFormat="1" ht="150" customHeight="1" x14ac:dyDescent="0.25">
      <c r="B185" s="89" t="str">
        <f>+'Preliminar PT. Control'!B175</f>
        <v>SEGUIMIENTO, EVALUACIÓN Y MEJORA</v>
      </c>
      <c r="C185" s="89" t="str">
        <f>+'Preliminar PT. Control'!C175</f>
        <v>OFICINA DE CONTROL INTERNO</v>
      </c>
      <c r="D185" s="188" t="str">
        <f>+'Preliminar PT. Control'!D175</f>
        <v>R 73</v>
      </c>
      <c r="E185" s="89" t="str">
        <f>+'Preliminar PT. Control'!E175</f>
        <v>Incumplimiento del Plan Anual de Auditoría Interna</v>
      </c>
      <c r="F185" s="89" t="str">
        <f>+'Preliminar PT. Control'!F175</f>
        <v>Pérdida Reputacional</v>
      </c>
      <c r="G185" s="188"/>
      <c r="H185" s="188"/>
      <c r="I185" s="189"/>
      <c r="J185" s="190" t="e">
        <f t="shared" si="8"/>
        <v>#DIV/0!</v>
      </c>
      <c r="K185" s="190" t="e">
        <f t="shared" si="9"/>
        <v>#DIV/0!</v>
      </c>
      <c r="L185" s="188"/>
      <c r="M185" s="188"/>
      <c r="N185" s="188"/>
      <c r="O185" s="188"/>
      <c r="P185" s="191" t="e">
        <f t="shared" si="10"/>
        <v>#DIV/0!</v>
      </c>
      <c r="Q185" s="192">
        <f t="shared" si="11"/>
        <v>1</v>
      </c>
    </row>
    <row r="186" spans="2:17" s="26" customFormat="1" ht="150" customHeight="1" x14ac:dyDescent="0.25">
      <c r="B186" s="89" t="str">
        <f>+'Preliminar PT. Control'!B176</f>
        <v>SEGUIMIENTO, EVALUACIÓN Y MEJORA</v>
      </c>
      <c r="C186" s="89" t="str">
        <f>+'Preliminar PT. Control'!C176</f>
        <v>OFICINA DE CONTROL INTERNO</v>
      </c>
      <c r="D186" s="188" t="str">
        <f>+'Preliminar PT. Control'!D176</f>
        <v>R 73</v>
      </c>
      <c r="E186" s="89" t="str">
        <f>+'Preliminar PT. Control'!E176</f>
        <v>Incumplimiento del Plan Anual de Auditoría Interna</v>
      </c>
      <c r="F186" s="89" t="str">
        <f>+'Preliminar PT. Control'!F176</f>
        <v>Pérdida Reputacional</v>
      </c>
      <c r="G186" s="188"/>
      <c r="H186" s="188"/>
      <c r="I186" s="189"/>
      <c r="J186" s="190" t="e">
        <f t="shared" si="8"/>
        <v>#DIV/0!</v>
      </c>
      <c r="K186" s="190" t="e">
        <f t="shared" si="9"/>
        <v>#DIV/0!</v>
      </c>
      <c r="L186" s="188"/>
      <c r="M186" s="188"/>
      <c r="N186" s="188"/>
      <c r="O186" s="188"/>
      <c r="P186" s="191" t="e">
        <f t="shared" si="10"/>
        <v>#DIV/0!</v>
      </c>
      <c r="Q186" s="192">
        <f t="shared" si="11"/>
        <v>1</v>
      </c>
    </row>
    <row r="187" spans="2:17" s="26" customFormat="1" ht="150" customHeight="1" x14ac:dyDescent="0.25">
      <c r="B187" s="89" t="str">
        <f>+'Preliminar PT. Control'!B177</f>
        <v>SEGUIMIENTO, EVALUACIÓN Y MEJORA</v>
      </c>
      <c r="C187" s="89" t="str">
        <f>+'Preliminar PT. Control'!C177</f>
        <v>OFICINA DE CONTROL INTERNO</v>
      </c>
      <c r="D187" s="188" t="str">
        <f>+'Preliminar PT. Control'!D177</f>
        <v>R 74</v>
      </c>
      <c r="E187" s="89" t="str">
        <f>+'Preliminar PT. Control'!E177</f>
        <v>Incumplimiento en la ejecución del cronograma de monitoreo de los planes de mejoramiento</v>
      </c>
      <c r="F187" s="89" t="str">
        <f>+'Preliminar PT. Control'!F177</f>
        <v>Pérdida Reputacional</v>
      </c>
      <c r="G187" s="188"/>
      <c r="H187" s="188"/>
      <c r="I187" s="189"/>
      <c r="J187" s="190" t="e">
        <f t="shared" si="8"/>
        <v>#DIV/0!</v>
      </c>
      <c r="K187" s="190" t="e">
        <f t="shared" si="9"/>
        <v>#DIV/0!</v>
      </c>
      <c r="L187" s="188"/>
      <c r="M187" s="188"/>
      <c r="N187" s="188"/>
      <c r="O187" s="188"/>
      <c r="P187" s="191" t="e">
        <f t="shared" si="10"/>
        <v>#DIV/0!</v>
      </c>
      <c r="Q187" s="192">
        <f t="shared" si="11"/>
        <v>1</v>
      </c>
    </row>
    <row r="188" spans="2:17" s="26" customFormat="1" ht="150" customHeight="1" x14ac:dyDescent="0.25">
      <c r="B188" s="89" t="str">
        <f>+'Preliminar PT. Control'!B178</f>
        <v>SEGUIMIENTO, EVALUACIÓN Y MEJORA</v>
      </c>
      <c r="C188" s="89" t="str">
        <f>+'Preliminar PT. Control'!C178</f>
        <v>OFICINA DE CONTROL INTERNO</v>
      </c>
      <c r="D188" s="188" t="str">
        <f>+'Preliminar PT. Control'!D178</f>
        <v>R 74</v>
      </c>
      <c r="E188" s="89" t="str">
        <f>+'Preliminar PT. Control'!E178</f>
        <v>Incumplimiento en la ejecución del cronograma de monitoreo de los planes de mejoramiento</v>
      </c>
      <c r="F188" s="89" t="str">
        <f>+'Preliminar PT. Control'!F178</f>
        <v>Pérdida Reputacional</v>
      </c>
      <c r="G188" s="188"/>
      <c r="H188" s="188"/>
      <c r="I188" s="189"/>
      <c r="J188" s="190" t="e">
        <f t="shared" si="8"/>
        <v>#DIV/0!</v>
      </c>
      <c r="K188" s="190" t="e">
        <f t="shared" si="9"/>
        <v>#DIV/0!</v>
      </c>
      <c r="L188" s="188"/>
      <c r="M188" s="188"/>
      <c r="N188" s="188"/>
      <c r="O188" s="188"/>
      <c r="P188" s="191" t="e">
        <f t="shared" si="10"/>
        <v>#DIV/0!</v>
      </c>
      <c r="Q188" s="192">
        <f t="shared" si="11"/>
        <v>1</v>
      </c>
    </row>
    <row r="189" spans="2:17" s="26" customFormat="1" ht="150" customHeight="1" x14ac:dyDescent="0.25">
      <c r="B189" s="89" t="str">
        <f>+'Preliminar PT. Control'!B179</f>
        <v>SEGUIMIENTO, EVALUACIÓN Y MEJORA</v>
      </c>
      <c r="C189" s="89" t="str">
        <f>+'Preliminar PT. Control'!C179</f>
        <v>OFICINA DE CONTROL INTERNO</v>
      </c>
      <c r="D189" s="188" t="str">
        <f>+'Preliminar PT. Control'!D179</f>
        <v>R 74</v>
      </c>
      <c r="E189" s="89" t="str">
        <f>+'Preliminar PT. Control'!E179</f>
        <v>Incumplimiento en la ejecución del cronograma de monitoreo de los planes de mejoramiento</v>
      </c>
      <c r="F189" s="89" t="str">
        <f>+'Preliminar PT. Control'!F179</f>
        <v>Pérdida Reputacional</v>
      </c>
      <c r="G189" s="188"/>
      <c r="H189" s="188"/>
      <c r="I189" s="189"/>
      <c r="J189" s="190" t="e">
        <f t="shared" si="8"/>
        <v>#DIV/0!</v>
      </c>
      <c r="K189" s="190" t="e">
        <f t="shared" si="9"/>
        <v>#DIV/0!</v>
      </c>
      <c r="L189" s="188"/>
      <c r="M189" s="188"/>
      <c r="N189" s="188"/>
      <c r="O189" s="188"/>
      <c r="P189" s="191" t="e">
        <f t="shared" si="10"/>
        <v>#DIV/0!</v>
      </c>
      <c r="Q189" s="192">
        <f t="shared" si="11"/>
        <v>1</v>
      </c>
    </row>
  </sheetData>
  <sheetProtection autoFilter="0" pivotTables="0"/>
  <autoFilter ref="B9:Q189" xr:uid="{00000000-0009-0000-0000-00000D000000}"/>
  <dataConsolidate/>
  <mergeCells count="19">
    <mergeCell ref="B8:B9"/>
    <mergeCell ref="G8:P8"/>
    <mergeCell ref="C8:C9"/>
    <mergeCell ref="E8:E9"/>
    <mergeCell ref="F8:F9"/>
    <mergeCell ref="D8:D9"/>
    <mergeCell ref="P2:Q2"/>
    <mergeCell ref="P3:Q3"/>
    <mergeCell ref="P4:Q4"/>
    <mergeCell ref="B6:Q6"/>
    <mergeCell ref="B7:Q7"/>
    <mergeCell ref="B5:Q5"/>
    <mergeCell ref="E2:M2"/>
    <mergeCell ref="E3:M3"/>
    <mergeCell ref="E4:M4"/>
    <mergeCell ref="N4:O4"/>
    <mergeCell ref="N3:O3"/>
    <mergeCell ref="N2:O2"/>
    <mergeCell ref="B2:C4"/>
  </mergeCells>
  <conditionalFormatting sqref="H10:H189">
    <cfRule type="cellIs" dxfId="959" priority="56" operator="notEqual">
      <formula>G10</formula>
    </cfRule>
  </conditionalFormatting>
  <conditionalFormatting sqref="K1:K8 K10:K1048576">
    <cfRule type="containsText" dxfId="958" priority="7" operator="containsText" text="Cambio">
      <formula>NOT(ISERROR(SEARCH("Cambio",K1)))</formula>
    </cfRule>
    <cfRule type="containsText" dxfId="957" priority="8" operator="containsText" text="Revisión de control">
      <formula>NOT(ISERROR(SEARCH("Revisión de control",K1)))</formula>
    </cfRule>
    <cfRule type="containsText" dxfId="956" priority="9" operator="containsText" text="Se mantiene">
      <formula>NOT(ISERROR(SEARCH("Se mantiene",K1)))</formula>
    </cfRule>
  </conditionalFormatting>
  <conditionalFormatting sqref="L10:L189">
    <cfRule type="cellIs" dxfId="955" priority="4" operator="notEqual">
      <formula>G10</formula>
    </cfRule>
  </conditionalFormatting>
  <conditionalFormatting sqref="M10:M189">
    <cfRule type="cellIs" dxfId="954" priority="3" operator="notEqual">
      <formula>G10</formula>
    </cfRule>
  </conditionalFormatting>
  <conditionalFormatting sqref="N10:N189">
    <cfRule type="cellIs" dxfId="953" priority="1" operator="notEqual">
      <formula>G10</formula>
    </cfRule>
  </conditionalFormatting>
  <conditionalFormatting sqref="O10:O189">
    <cfRule type="cellIs" dxfId="952" priority="2" operator="notEqual">
      <formula>G10</formula>
    </cfRule>
  </conditionalFormatting>
  <conditionalFormatting sqref="P10:P189">
    <cfRule type="notContainsBlanks" dxfId="951" priority="38">
      <formula>LEN(TRIM(P10))&gt;0</formula>
    </cfRule>
    <cfRule type="cellIs" dxfId="950" priority="51" operator="notEqual">
      <formula>G10</formula>
    </cfRule>
  </conditionalFormatting>
  <pageMargins left="0.7" right="0.7" top="0.75" bottom="0.75" header="0.3" footer="0.3"/>
  <pageSetup paperSize="14"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Datos!$A$4</xm:f>
          </x14:formula1>
          <xm:sqref>G10:G189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2060"/>
  </sheetPr>
  <dimension ref="B1:L190"/>
  <sheetViews>
    <sheetView topLeftCell="A13" zoomScaleNormal="100" workbookViewId="0">
      <selection activeCell="L16" sqref="L16"/>
    </sheetView>
  </sheetViews>
  <sheetFormatPr baseColWidth="10" defaultColWidth="11.42578125" defaultRowHeight="15" x14ac:dyDescent="0.25"/>
  <cols>
    <col min="1" max="1" width="2.140625" style="29" customWidth="1"/>
    <col min="2" max="5" width="30.5703125" style="67" customWidth="1"/>
    <col min="6" max="6" width="60.5703125" style="67" customWidth="1"/>
    <col min="7" max="12" width="30.5703125" style="26" customWidth="1"/>
    <col min="13" max="16384" width="11.42578125" style="29"/>
  </cols>
  <sheetData>
    <row r="1" spans="2:12" ht="15" customHeight="1" x14ac:dyDescent="0.25"/>
    <row r="2" spans="2:12" ht="30" customHeight="1" x14ac:dyDescent="0.25">
      <c r="B2" s="502"/>
      <c r="C2" s="570"/>
      <c r="D2" s="22" t="s">
        <v>30</v>
      </c>
      <c r="E2" s="504" t="s">
        <v>75</v>
      </c>
      <c r="F2" s="504"/>
      <c r="G2" s="504"/>
      <c r="H2" s="504"/>
      <c r="I2" s="504"/>
      <c r="J2" s="504"/>
      <c r="K2" s="138" t="s">
        <v>31</v>
      </c>
      <c r="L2" s="139" t="s">
        <v>78</v>
      </c>
    </row>
    <row r="3" spans="2:12" ht="30" customHeight="1" x14ac:dyDescent="0.25">
      <c r="B3" s="502"/>
      <c r="C3" s="570"/>
      <c r="D3" s="22" t="s">
        <v>32</v>
      </c>
      <c r="E3" s="494" t="s">
        <v>76</v>
      </c>
      <c r="F3" s="494"/>
      <c r="G3" s="494"/>
      <c r="H3" s="494"/>
      <c r="I3" s="494"/>
      <c r="J3" s="494"/>
      <c r="K3" s="138" t="s">
        <v>33</v>
      </c>
      <c r="L3" s="140">
        <v>4</v>
      </c>
    </row>
    <row r="4" spans="2:12" ht="30" customHeight="1" x14ac:dyDescent="0.25">
      <c r="B4" s="503"/>
      <c r="C4" s="571"/>
      <c r="D4" s="22" t="s">
        <v>34</v>
      </c>
      <c r="E4" s="505" t="s">
        <v>77</v>
      </c>
      <c r="F4" s="505"/>
      <c r="G4" s="505"/>
      <c r="H4" s="505"/>
      <c r="I4" s="505"/>
      <c r="J4" s="505"/>
      <c r="K4" s="138" t="s">
        <v>104</v>
      </c>
      <c r="L4" s="141">
        <v>44636</v>
      </c>
    </row>
    <row r="5" spans="2:12" ht="30" customHeight="1" x14ac:dyDescent="0.25">
      <c r="B5" s="446" t="s">
        <v>195</v>
      </c>
      <c r="C5" s="447"/>
      <c r="D5" s="447"/>
      <c r="E5" s="447"/>
      <c r="F5" s="447"/>
      <c r="G5" s="447"/>
      <c r="H5" s="447"/>
      <c r="I5" s="447"/>
      <c r="J5" s="447"/>
      <c r="K5" s="447"/>
      <c r="L5" s="569"/>
    </row>
    <row r="6" spans="2:12" ht="30" customHeight="1" x14ac:dyDescent="0.25">
      <c r="B6" s="544"/>
      <c r="C6" s="545"/>
      <c r="D6" s="545"/>
      <c r="E6" s="545"/>
      <c r="F6" s="545"/>
      <c r="G6" s="545"/>
      <c r="H6" s="545"/>
      <c r="I6" s="545"/>
      <c r="J6" s="545"/>
      <c r="K6" s="545"/>
      <c r="L6" s="545"/>
    </row>
    <row r="7" spans="2:12" ht="27.75" customHeight="1" x14ac:dyDescent="0.25">
      <c r="B7" s="547" t="s">
        <v>174</v>
      </c>
      <c r="C7" s="548"/>
      <c r="D7" s="548"/>
      <c r="E7" s="548"/>
      <c r="F7" s="548"/>
      <c r="G7" s="548"/>
      <c r="H7" s="548"/>
      <c r="I7" s="548"/>
      <c r="J7" s="548"/>
      <c r="K7" s="548"/>
      <c r="L7" s="548"/>
    </row>
    <row r="8" spans="2:12" s="31" customFormat="1" ht="90" customHeight="1" x14ac:dyDescent="0.25">
      <c r="B8" s="510" t="s">
        <v>34</v>
      </c>
      <c r="C8" s="510" t="s">
        <v>758</v>
      </c>
      <c r="D8" s="525" t="s">
        <v>137</v>
      </c>
      <c r="E8" s="525" t="s">
        <v>596</v>
      </c>
      <c r="F8" s="525" t="s">
        <v>45</v>
      </c>
      <c r="G8" s="510" t="s">
        <v>155</v>
      </c>
      <c r="H8" s="510" t="s">
        <v>692</v>
      </c>
      <c r="I8" s="495" t="s">
        <v>438</v>
      </c>
      <c r="J8" s="507"/>
      <c r="K8" s="495" t="s">
        <v>693</v>
      </c>
      <c r="L8" s="507"/>
    </row>
    <row r="9" spans="2:12" ht="90" customHeight="1" x14ac:dyDescent="0.25">
      <c r="B9" s="511"/>
      <c r="C9" s="511"/>
      <c r="D9" s="526"/>
      <c r="E9" s="526"/>
      <c r="F9" s="526"/>
      <c r="G9" s="511"/>
      <c r="H9" s="511"/>
      <c r="I9" s="129" t="s">
        <v>167</v>
      </c>
      <c r="J9" s="124" t="s">
        <v>169</v>
      </c>
      <c r="K9" s="124" t="s">
        <v>168</v>
      </c>
      <c r="L9" s="124" t="s">
        <v>169</v>
      </c>
    </row>
    <row r="10" spans="2:12" ht="15" customHeight="1" x14ac:dyDescent="0.25">
      <c r="B10" s="247" t="s">
        <v>34</v>
      </c>
      <c r="C10" s="247" t="s">
        <v>1923</v>
      </c>
      <c r="D10" s="247" t="s">
        <v>1924</v>
      </c>
      <c r="E10" s="247" t="s">
        <v>596</v>
      </c>
      <c r="F10" s="247" t="s">
        <v>45</v>
      </c>
      <c r="G10" s="247" t="s">
        <v>155</v>
      </c>
      <c r="H10" s="247" t="s">
        <v>1925</v>
      </c>
      <c r="I10" s="248" t="s">
        <v>1926</v>
      </c>
      <c r="J10" s="249" t="s">
        <v>1927</v>
      </c>
      <c r="K10" s="248" t="s">
        <v>1928</v>
      </c>
      <c r="L10" s="249" t="s">
        <v>1929</v>
      </c>
    </row>
    <row r="11" spans="2:12" s="26" customFormat="1" ht="150" customHeight="1" x14ac:dyDescent="0.25">
      <c r="B11" s="23" t="str">
        <f>+'Preliminar PT Id del Riesgo'!B5</f>
        <v>DIRECCIONAMIENTO ESTRATÉGICO</v>
      </c>
      <c r="C11" s="172" t="str">
        <f>+'Preliminar PT Id del Riesgo'!F5</f>
        <v>OFICINA DE PLANEACIÓN</v>
      </c>
      <c r="D11" s="23" t="str">
        <f>+'Preliminar PT Id del Riesgo'!G5</f>
        <v>R 1</v>
      </c>
      <c r="E11" s="172" t="str">
        <f>+'Preliminar PT Id del Riesgo'!H5</f>
        <v>Aprobar planes no pertinentes a la entidad</v>
      </c>
      <c r="F11" s="180" t="str">
        <f>+'Preliminar PT Id del Riesgo'!J5</f>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v>
      </c>
      <c r="G11" s="89" t="str">
        <f>+'Preliminar PT Id del Riesgo'!I5</f>
        <v>Afectación Económica o presupuestal</v>
      </c>
      <c r="H11" s="90">
        <f ca="1">+TODAY()-'Preliminar PT Id del Riesgo'!O5</f>
        <v>780</v>
      </c>
      <c r="I11" s="42" t="str">
        <f>+'4 - Valor del Riesgo Inherente'!N10</f>
        <v>Extremo</v>
      </c>
      <c r="J11" s="42" t="str">
        <f t="shared" ref="J11:J74" si="0">_xlfn.IFS(I11="Bajo","Aceptar",I11="Moderado","Reducir",I11="Alto","Reducir",I11="Extremo","Reducir")</f>
        <v>Reducir</v>
      </c>
      <c r="K11" s="42" t="str">
        <f>+'Preliminar PT. Control'!V6</f>
        <v>Extremo</v>
      </c>
      <c r="L11" s="42" t="str">
        <f>+_xlfn.IFS(K11="Bajo","Aceptar",K11="Moderado","Reducir",K11="Alto","Reducir",K11="Extremo","Reducir")</f>
        <v>Reducir</v>
      </c>
    </row>
    <row r="12" spans="2:12" s="26" customFormat="1" ht="150" customHeight="1" x14ac:dyDescent="0.25">
      <c r="B12" s="23" t="str">
        <f>+'Preliminar PT Id del Riesgo'!B6</f>
        <v>DIRECCIONAMIENTO ESTRATÉGICO</v>
      </c>
      <c r="C12" s="172" t="str">
        <f>+'Preliminar PT Id del Riesgo'!F6</f>
        <v>OFICINA DE PLANEACIÓN</v>
      </c>
      <c r="D12" s="23" t="str">
        <f>+'Preliminar PT Id del Riesgo'!G6</f>
        <v>R 1</v>
      </c>
      <c r="E12" s="172" t="str">
        <f>+'Preliminar PT Id del Riesgo'!H6</f>
        <v>Aprobar planes no pertinentes a la entidad</v>
      </c>
      <c r="F12" s="180" t="str">
        <f>+'Preliminar PT Id del Riesgo'!J6</f>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v>
      </c>
      <c r="G12" s="89" t="str">
        <f>+'Preliminar PT Id del Riesgo'!I6</f>
        <v>Afectación Económica o presupuestal</v>
      </c>
      <c r="H12" s="90">
        <f ca="1">+TODAY()-'Preliminar PT Id del Riesgo'!O6</f>
        <v>780</v>
      </c>
      <c r="I12" s="42" t="str">
        <f>+'4 - Valor del Riesgo Inherente'!N11</f>
        <v>Extremo</v>
      </c>
      <c r="J12" s="42" t="str">
        <f t="shared" si="0"/>
        <v>Reducir</v>
      </c>
      <c r="K12" s="42"/>
      <c r="L12" s="42"/>
    </row>
    <row r="13" spans="2:12" s="26" customFormat="1" ht="150" customHeight="1" x14ac:dyDescent="0.25">
      <c r="B13" s="23" t="str">
        <f>+'Preliminar PT Id del Riesgo'!B7</f>
        <v>DIRECCIONAMIENTO ESTRATÉGICO</v>
      </c>
      <c r="C13" s="172" t="str">
        <f>+'Preliminar PT Id del Riesgo'!F7</f>
        <v>OFICINA DE PLANEACIÓN</v>
      </c>
      <c r="D13" s="23" t="str">
        <f>+'Preliminar PT Id del Riesgo'!G7</f>
        <v>R 2</v>
      </c>
      <c r="E13" s="172" t="str">
        <f>+'Preliminar PT Id del Riesgo'!H7</f>
        <v>Inscribir proyectos de inversión no adecuados a las necesidades de la entidad</v>
      </c>
      <c r="F13" s="180" t="str">
        <f>+'Preliminar PT Id del Riesgo'!J7</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G13" s="89" t="str">
        <f>+'Preliminar PT Id del Riesgo'!I7</f>
        <v>Afectación Económica o presupuestal</v>
      </c>
      <c r="H13" s="90">
        <f ca="1">+TODAY()-'Preliminar PT Id del Riesgo'!O7</f>
        <v>780</v>
      </c>
      <c r="I13" s="42" t="str">
        <f>+'4 - Valor del Riesgo Inherente'!N12</f>
        <v>Extremo</v>
      </c>
      <c r="J13" s="42" t="str">
        <f t="shared" si="0"/>
        <v>Reducir</v>
      </c>
      <c r="K13" s="42" t="str">
        <f>+'Preliminar PT. Control'!V8</f>
        <v>Extremo</v>
      </c>
      <c r="L13" s="42" t="str">
        <f t="shared" ref="L13:L75" si="1">+_xlfn.IFS(K13="Bajo","Aceptar",K13="Moderado","Reducir",K13="Alto","Reducir",K13="Extremo","Reducir")</f>
        <v>Reducir</v>
      </c>
    </row>
    <row r="14" spans="2:12" s="26" customFormat="1" ht="150" customHeight="1" x14ac:dyDescent="0.25">
      <c r="B14" s="23" t="str">
        <f>+'Preliminar PT Id del Riesgo'!B8</f>
        <v>DIRECCIONAMIENTO ESTRATÉGICO</v>
      </c>
      <c r="C14" s="172" t="str">
        <f>+'Preliminar PT Id del Riesgo'!F8</f>
        <v>OFICINA DE PLANEACIÓN</v>
      </c>
      <c r="D14" s="23" t="str">
        <f>+'Preliminar PT Id del Riesgo'!G8</f>
        <v>R 2</v>
      </c>
      <c r="E14" s="172" t="str">
        <f>+'Preliminar PT Id del Riesgo'!H8</f>
        <v>Inscribir proyectos de inversión no adecuados a las necesidades de la entidad</v>
      </c>
      <c r="F14" s="180" t="str">
        <f>+'Preliminar PT Id del Riesgo'!J8</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G14" s="89" t="str">
        <f>+'Preliminar PT Id del Riesgo'!I8</f>
        <v>Afectación Económica o presupuestal</v>
      </c>
      <c r="H14" s="90">
        <f ca="1">+TODAY()-'Preliminar PT Id del Riesgo'!O8</f>
        <v>780</v>
      </c>
      <c r="I14" s="42" t="str">
        <f>+'4 - Valor del Riesgo Inherente'!N13</f>
        <v>Extremo</v>
      </c>
      <c r="J14" s="42" t="str">
        <f t="shared" si="0"/>
        <v>Reducir</v>
      </c>
      <c r="K14" s="42" t="str">
        <f>+'Preliminar PT. Control'!V9</f>
        <v>Extremo</v>
      </c>
      <c r="L14" s="42" t="str">
        <f t="shared" si="1"/>
        <v>Reducir</v>
      </c>
    </row>
    <row r="15" spans="2:12" s="26" customFormat="1" ht="150" customHeight="1" x14ac:dyDescent="0.25">
      <c r="B15" s="23" t="str">
        <f>+'Preliminar PT Id del Riesgo'!B9</f>
        <v>DIRECCIONAMIENTO ESTRATÉGICO</v>
      </c>
      <c r="C15" s="172" t="str">
        <f>+'Preliminar PT Id del Riesgo'!F9</f>
        <v>OFICINA DE PLANEACIÓN</v>
      </c>
      <c r="D15" s="23" t="str">
        <f>+'Preliminar PT Id del Riesgo'!G9</f>
        <v>R 2</v>
      </c>
      <c r="E15" s="172" t="str">
        <f>+'Preliminar PT Id del Riesgo'!H9</f>
        <v>Inscribir proyectos de inversión no adecuados a las necesidades de la entidad</v>
      </c>
      <c r="F15" s="180" t="str">
        <f>+'Preliminar PT Id del Riesgo'!J9</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G15" s="89" t="str">
        <f>+'Preliminar PT Id del Riesgo'!I9</f>
        <v>Afectación Económica o presupuestal</v>
      </c>
      <c r="H15" s="90">
        <f ca="1">+TODAY()-'Preliminar PT Id del Riesgo'!O9</f>
        <v>780</v>
      </c>
      <c r="I15" s="42" t="str">
        <f>+'4 - Valor del Riesgo Inherente'!N14</f>
        <v>Extremo</v>
      </c>
      <c r="J15" s="42" t="str">
        <f t="shared" si="0"/>
        <v>Reducir</v>
      </c>
      <c r="K15" s="42"/>
      <c r="L15" s="42"/>
    </row>
    <row r="16" spans="2:12" s="26" customFormat="1" ht="150" customHeight="1" x14ac:dyDescent="0.25">
      <c r="B16" s="23" t="str">
        <f>+'Preliminar PT Id del Riesgo'!B10</f>
        <v>DIRECCIONAMIENTO ESTRATÉGICO</v>
      </c>
      <c r="C16" s="172" t="str">
        <f>+'Preliminar PT Id del Riesgo'!F10</f>
        <v>OFICINA DE PLANEACIÓN</v>
      </c>
      <c r="D16" s="23" t="str">
        <f>+'Preliminar PT Id del Riesgo'!G10</f>
        <v>R 3</v>
      </c>
      <c r="E16" s="172" t="str">
        <f>+'Preliminar PT Id del Riesgo'!H10</f>
        <v>Planeación inoportuna de cada vigencia</v>
      </c>
      <c r="F16" s="180" t="str">
        <f>+'Preliminar PT Id del Riesgo'!J10</f>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v>
      </c>
      <c r="G16" s="89" t="str">
        <f>+'Preliminar PT Id del Riesgo'!I10</f>
        <v>Pérdida Reputacional</v>
      </c>
      <c r="H16" s="90">
        <f ca="1">+TODAY()-'Preliminar PT Id del Riesgo'!O10</f>
        <v>780</v>
      </c>
      <c r="I16" s="42" t="str">
        <f>+'4 - Valor del Riesgo Inherente'!N15</f>
        <v>Moderado</v>
      </c>
      <c r="J16" s="42" t="str">
        <f t="shared" si="0"/>
        <v>Reducir</v>
      </c>
      <c r="K16" s="42" t="str">
        <f>+'Preliminar PT. Control'!V11</f>
        <v>Moderado</v>
      </c>
      <c r="L16" s="42" t="str">
        <f t="shared" si="1"/>
        <v>Reducir</v>
      </c>
    </row>
    <row r="17" spans="2:12" s="26" customFormat="1" ht="150" customHeight="1" x14ac:dyDescent="0.25">
      <c r="B17" s="23" t="str">
        <f>+'Preliminar PT Id del Riesgo'!B11</f>
        <v>DIRECCIONAMIENTO ESTRATÉGICO</v>
      </c>
      <c r="C17" s="172" t="str">
        <f>+'Preliminar PT Id del Riesgo'!F11</f>
        <v>OFICINA DE PLANEACIÓN</v>
      </c>
      <c r="D17" s="23" t="str">
        <f>+'Preliminar PT Id del Riesgo'!G11</f>
        <v>R 3</v>
      </c>
      <c r="E17" s="172" t="str">
        <f>+'Preliminar PT Id del Riesgo'!H11</f>
        <v>Planeación inoportuna de cada vigencia</v>
      </c>
      <c r="F17" s="180" t="str">
        <f>+'Preliminar PT Id del Riesgo'!J11</f>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v>
      </c>
      <c r="G17" s="89" t="str">
        <f>+'Preliminar PT Id del Riesgo'!I11</f>
        <v>Pérdida Reputacional</v>
      </c>
      <c r="H17" s="90">
        <f ca="1">+TODAY()-'Preliminar PT Id del Riesgo'!O11</f>
        <v>780</v>
      </c>
      <c r="I17" s="42" t="str">
        <f>+'4 - Valor del Riesgo Inherente'!N16</f>
        <v>Moderado</v>
      </c>
      <c r="J17" s="42" t="str">
        <f t="shared" si="0"/>
        <v>Reducir</v>
      </c>
      <c r="K17" s="42"/>
      <c r="L17" s="42"/>
    </row>
    <row r="18" spans="2:12" s="26" customFormat="1" ht="150" customHeight="1" x14ac:dyDescent="0.25">
      <c r="B18" s="23" t="str">
        <f>+'Preliminar PT Id del Riesgo'!B12</f>
        <v>DIRECCIONAMIENTO ESTRATÉGICO</v>
      </c>
      <c r="C18" s="172" t="str">
        <f>+'Preliminar PT Id del Riesgo'!F12</f>
        <v>OFICINA DE PLANEACIÓN</v>
      </c>
      <c r="D18" s="23" t="str">
        <f>+'Preliminar PT Id del Riesgo'!G12</f>
        <v>R 4</v>
      </c>
      <c r="E18" s="172" t="str">
        <f>+'Preliminar PT Id del Riesgo'!H12</f>
        <v>Reporte de información no pertinente a las necesidades de la Dirección General</v>
      </c>
      <c r="F18" s="180" t="str">
        <f>+'Preliminar PT Id del Riesgo'!J12</f>
        <v>Posibilidad de pérdida reputacional en la imagen institucional debido al desconocimiento de las dependencias en la metodología, roles, responsabilidades y los criterios explícitos para reporte de indicadores, y además tener los Sistemas de información no unificados</v>
      </c>
      <c r="G18" s="89" t="str">
        <f>+'Preliminar PT Id del Riesgo'!I12</f>
        <v>Pérdida Reputacional</v>
      </c>
      <c r="H18" s="99"/>
      <c r="I18" s="42" t="str">
        <f>+'4 - Valor del Riesgo Inherente'!N17</f>
        <v>Moderado</v>
      </c>
      <c r="J18" s="42" t="str">
        <f t="shared" si="0"/>
        <v>Reducir</v>
      </c>
      <c r="K18" s="42" t="str">
        <f>+'Preliminar PT. Control'!V13</f>
        <v>Moderado</v>
      </c>
      <c r="L18" s="42" t="str">
        <f t="shared" si="1"/>
        <v>Reducir</v>
      </c>
    </row>
    <row r="19" spans="2:12" s="26" customFormat="1" ht="150" customHeight="1" x14ac:dyDescent="0.25">
      <c r="B19" s="23" t="str">
        <f>+'Preliminar PT Id del Riesgo'!B13</f>
        <v>DIRECCIONAMIENTO ESTRATÉGICO</v>
      </c>
      <c r="C19" s="172" t="str">
        <f>+'Preliminar PT Id del Riesgo'!F13</f>
        <v>OFICINA DE PLANEACIÓN</v>
      </c>
      <c r="D19" s="23" t="str">
        <f>+'Preliminar PT Id del Riesgo'!G13</f>
        <v>R 4</v>
      </c>
      <c r="E19" s="172" t="str">
        <f>+'Preliminar PT Id del Riesgo'!H13</f>
        <v>Reporte de información no pertinente a las necesidades de la Dirección General</v>
      </c>
      <c r="F19" s="180" t="str">
        <f>+'Preliminar PT Id del Riesgo'!J13</f>
        <v>Posibilidad de pérdida reputacional en la imagen institucional debido al desconocimiento de las dependencias en la metodología, roles, responsabilidades y los criterios explícitos para reporte de indicadores, y además tener los Sistemas de información no unificados</v>
      </c>
      <c r="G19" s="89" t="str">
        <f>+'Preliminar PT Id del Riesgo'!I13</f>
        <v>Pérdida Reputacional</v>
      </c>
      <c r="H19" s="99"/>
      <c r="I19" s="42" t="str">
        <f>+'4 - Valor del Riesgo Inherente'!N18</f>
        <v>Moderado</v>
      </c>
      <c r="J19" s="42" t="str">
        <f t="shared" si="0"/>
        <v>Reducir</v>
      </c>
      <c r="K19" s="42"/>
      <c r="L19" s="42"/>
    </row>
    <row r="20" spans="2:12" s="26" customFormat="1" ht="150" customHeight="1" x14ac:dyDescent="0.25">
      <c r="B20" s="23" t="str">
        <f>+'Preliminar PT Id del Riesgo'!B14</f>
        <v>DIRECCIONAMIENTO ESTRATÉGICO</v>
      </c>
      <c r="C20" s="172" t="str">
        <f>+'Preliminar PT Id del Riesgo'!F14</f>
        <v>OFICINA DE PLANEACIÓN</v>
      </c>
      <c r="D20" s="23" t="str">
        <f>+'Preliminar PT Id del Riesgo'!G14</f>
        <v>R 5</v>
      </c>
      <c r="E20" s="172" t="str">
        <f>+'Preliminar PT Id del Riesgo'!H14</f>
        <v>Planeación y gestión de procesos con inadecuada valoración de riesgos y oportunidades</v>
      </c>
      <c r="F20" s="180" t="str">
        <f>+'Preliminar PT Id del Riesgo'!J14</f>
        <v>Posibilidad de pérdida reputacional en la imagen institucional por la inadecuada identificación y control de riesgos que afectan los procesos de la entidad</v>
      </c>
      <c r="G20" s="89" t="str">
        <f>+'Preliminar PT Id del Riesgo'!I14</f>
        <v>Pérdida Reputacional</v>
      </c>
      <c r="H20" s="90">
        <f ca="1">+TODAY()-'Preliminar PT Id del Riesgo'!O14</f>
        <v>780</v>
      </c>
      <c r="I20" s="42" t="str">
        <f>+'4 - Valor del Riesgo Inherente'!N19</f>
        <v>Moderado</v>
      </c>
      <c r="J20" s="42" t="str">
        <f t="shared" si="0"/>
        <v>Reducir</v>
      </c>
      <c r="K20" s="42" t="str">
        <f>+'Preliminar PT. Control'!V15</f>
        <v>Moderado</v>
      </c>
      <c r="L20" s="42" t="str">
        <f t="shared" si="1"/>
        <v>Reducir</v>
      </c>
    </row>
    <row r="21" spans="2:12" s="26" customFormat="1" ht="150" customHeight="1" x14ac:dyDescent="0.25">
      <c r="B21" s="23" t="str">
        <f>+'Preliminar PT Id del Riesgo'!B15</f>
        <v>DIRECCIONAMIENTO ESTRATÉGICO</v>
      </c>
      <c r="C21" s="172" t="str">
        <f>+'Preliminar PT Id del Riesgo'!F15</f>
        <v>OFICINA DE PLANEACIÓN</v>
      </c>
      <c r="D21" s="23" t="str">
        <f>+'Preliminar PT Id del Riesgo'!G15</f>
        <v>R 5</v>
      </c>
      <c r="E21" s="172" t="str">
        <f>+'Preliminar PT Id del Riesgo'!H15</f>
        <v>Planeación y gestión de procesos con inadecuada valoración de riesgos y oportunidades</v>
      </c>
      <c r="F21" s="180" t="str">
        <f>+'Preliminar PT Id del Riesgo'!J15</f>
        <v>Posibilidad de pérdida reputacional en la imagen institucional por la inadecuada identificación y control de riesgos que afectan los procesos de la entidad</v>
      </c>
      <c r="G21" s="89" t="str">
        <f>+'Preliminar PT Id del Riesgo'!I15</f>
        <v>Pérdida Reputacional</v>
      </c>
      <c r="H21" s="99"/>
      <c r="I21" s="42" t="str">
        <f>+'4 - Valor del Riesgo Inherente'!N20</f>
        <v>Moderado</v>
      </c>
      <c r="J21" s="42" t="str">
        <f t="shared" si="0"/>
        <v>Reducir</v>
      </c>
      <c r="K21" s="42"/>
      <c r="L21" s="42"/>
    </row>
    <row r="22" spans="2:12" s="26" customFormat="1" ht="150" customHeight="1" x14ac:dyDescent="0.25">
      <c r="B22" s="23" t="str">
        <f>+'Preliminar PT Id del Riesgo'!B16</f>
        <v>COMUNICACIÓN Y GESTIÓN CON GRUPOS DE INTERÉS</v>
      </c>
      <c r="C22" s="172" t="str">
        <f>+'Preliminar PT Id del Riesgo'!F16</f>
        <v>DIRECCIÓN GENERAL (EQUIPO DE COMUNICACIONES)</v>
      </c>
      <c r="D22" s="23" t="str">
        <f>+'Preliminar PT Id del Riesgo'!G16</f>
        <v>R 6</v>
      </c>
      <c r="E22" s="172" t="str">
        <f>+'Preliminar PT Id del Riesgo'!H16</f>
        <v>Dar información imprecisa o errónea a la ciudadanía a través de cualquier medio de comunicación por parte de  personas autorizadas y NO autorizadas</v>
      </c>
      <c r="F22" s="180" t="str">
        <f>+'Preliminar PT Id del Riesgo'!J16</f>
        <v>Posibilidad de pérdida reputacional en la credibilidad y mala imagen institucional por deficiencia en la información interna y externa de la entidad</v>
      </c>
      <c r="G22" s="89" t="str">
        <f>+'Preliminar PT Id del Riesgo'!I16</f>
        <v>Pérdida Reputacional</v>
      </c>
      <c r="H22" s="99"/>
      <c r="I22" s="42" t="str">
        <f>+'4 - Valor del Riesgo Inherente'!N21</f>
        <v>Extremo</v>
      </c>
      <c r="J22" s="42" t="str">
        <f t="shared" si="0"/>
        <v>Reducir</v>
      </c>
      <c r="K22" s="42" t="str">
        <f>+'Preliminar PT. Control'!V17</f>
        <v>Extremo</v>
      </c>
      <c r="L22" s="42" t="str">
        <f t="shared" si="1"/>
        <v>Reducir</v>
      </c>
    </row>
    <row r="23" spans="2:12" s="26" customFormat="1" ht="150" customHeight="1" x14ac:dyDescent="0.25">
      <c r="B23" s="23" t="str">
        <f>+'Preliminar PT Id del Riesgo'!B17</f>
        <v>COMUNICACIÓN Y GESTIÓN CON GRUPOS DE INTERÉS</v>
      </c>
      <c r="C23" s="172" t="str">
        <f>+'Preliminar PT Id del Riesgo'!F17</f>
        <v>DIRECCIÓN GENERAL (EQUIPO DE COMUNICACIONES)</v>
      </c>
      <c r="D23" s="23" t="str">
        <f>+'Preliminar PT Id del Riesgo'!G17</f>
        <v>R 6</v>
      </c>
      <c r="E23" s="172" t="str">
        <f>+'Preliminar PT Id del Riesgo'!H17</f>
        <v>Dar información imprecisa o errónea a la ciudadanía a través de cualquier medio de comunicación por parte de  personas autorizadas y NO autorizadas</v>
      </c>
      <c r="F23" s="180" t="str">
        <f>+'Preliminar PT Id del Riesgo'!J17</f>
        <v>Posibilidad de pérdida reputacional en la credibilidad y mala imagen institucional por deficiencia en la información interna y externa de la entidad</v>
      </c>
      <c r="G23" s="89" t="str">
        <f>+'Preliminar PT Id del Riesgo'!I17</f>
        <v>Pérdida Reputacional</v>
      </c>
      <c r="H23" s="90">
        <f ca="1">+TODAY()-'Preliminar PT Id del Riesgo'!O17</f>
        <v>780</v>
      </c>
      <c r="I23" s="42" t="str">
        <f>+'4 - Valor del Riesgo Inherente'!N22</f>
        <v>Extremo</v>
      </c>
      <c r="J23" s="42" t="str">
        <f t="shared" si="0"/>
        <v>Reducir</v>
      </c>
      <c r="K23" s="42"/>
      <c r="L23" s="42"/>
    </row>
    <row r="24" spans="2:12" s="26" customFormat="1" ht="150" customHeight="1" x14ac:dyDescent="0.25">
      <c r="B24" s="23" t="str">
        <f>+'Preliminar PT Id del Riesgo'!B18</f>
        <v>COMUNICACIÓN Y GESTIÓN CON GRUPOS DE INTERÉS</v>
      </c>
      <c r="C24" s="172" t="str">
        <f>+'Preliminar PT Id del Riesgo'!F18</f>
        <v>DIRECCIÓN GENERAL (EQUIPO DE COMUNICACIONES)</v>
      </c>
      <c r="D24" s="23" t="str">
        <f>+'Preliminar PT Id del Riesgo'!G18</f>
        <v>R 6</v>
      </c>
      <c r="E24" s="172" t="str">
        <f>+'Preliminar PT Id del Riesgo'!H18</f>
        <v>Dar información imprecisa o errónea a la ciudadanía a través de cualquier medio de comunicación por parte de  personas autorizadas y NO autorizadas</v>
      </c>
      <c r="F24" s="180" t="str">
        <f>+'Preliminar PT Id del Riesgo'!J18</f>
        <v>Posibilidad de pérdida reputacional en la credibilidad y mala imagen institucional por deficiencia en la información interna y externa de la entidad</v>
      </c>
      <c r="G24" s="89" t="str">
        <f>+'Preliminar PT Id del Riesgo'!I18</f>
        <v>Pérdida Reputacional</v>
      </c>
      <c r="H24" s="99"/>
      <c r="I24" s="42" t="str">
        <f>+'4 - Valor del Riesgo Inherente'!N23</f>
        <v>Extremo</v>
      </c>
      <c r="J24" s="42" t="str">
        <f t="shared" si="0"/>
        <v>Reducir</v>
      </c>
      <c r="K24" s="42"/>
      <c r="L24" s="42"/>
    </row>
    <row r="25" spans="2:12" s="26" customFormat="1" ht="150" customHeight="1" x14ac:dyDescent="0.25">
      <c r="B25" s="23" t="str">
        <f>+'Preliminar PT Id del Riesgo'!B19</f>
        <v>COMUNICACIÓN Y GESTIÓN CON GRUPOS DE INTERÉS</v>
      </c>
      <c r="C25" s="172" t="str">
        <f>+'Preliminar PT Id del Riesgo'!F19</f>
        <v>DIRECCIÓN GENERAL (EQUIPO DE COMUNICACIONES)</v>
      </c>
      <c r="D25" s="23" t="str">
        <f>+'Preliminar PT Id del Riesgo'!G19</f>
        <v>R 7</v>
      </c>
      <c r="E25" s="172" t="str">
        <f>+'Preliminar PT Id del Riesgo'!H19</f>
        <v>Inadecuada utilización de la imagen institucional</v>
      </c>
      <c r="F25" s="180" t="str">
        <f>+'Preliminar PT Id del Riesgo'!J19</f>
        <v>Posibilidad de pérdida reputacional en la imagen institucional por el manejo inadecuado de la imagen institucional (símbolos, nombre, colores, manual de imagen, entre otros)</v>
      </c>
      <c r="G25" s="89" t="str">
        <f>+'Preliminar PT Id del Riesgo'!I19</f>
        <v>Pérdida Reputacional</v>
      </c>
      <c r="H25" s="99"/>
      <c r="I25" s="42" t="str">
        <f>+'4 - Valor del Riesgo Inherente'!N24</f>
        <v>Alto</v>
      </c>
      <c r="J25" s="42" t="str">
        <f t="shared" si="0"/>
        <v>Reducir</v>
      </c>
      <c r="K25" s="42" t="str">
        <f>+'Preliminar PT. Control'!V20</f>
        <v>Moderado</v>
      </c>
      <c r="L25" s="42" t="str">
        <f t="shared" si="1"/>
        <v>Reducir</v>
      </c>
    </row>
    <row r="26" spans="2:12" s="26" customFormat="1" ht="150" customHeight="1" x14ac:dyDescent="0.25">
      <c r="B26" s="23" t="str">
        <f>+'Preliminar PT Id del Riesgo'!B20</f>
        <v>COMUNICACIÓN Y GESTIÓN CON GRUPOS DE INTERÉS</v>
      </c>
      <c r="C26" s="172" t="str">
        <f>+'Preliminar PT Id del Riesgo'!F20</f>
        <v>DIRECCIÓN GENERAL (EQUIPO DE COMUNICACIONES)</v>
      </c>
      <c r="D26" s="23" t="str">
        <f>+'Preliminar PT Id del Riesgo'!G20</f>
        <v>R 7</v>
      </c>
      <c r="E26" s="172" t="str">
        <f>+'Preliminar PT Id del Riesgo'!H20</f>
        <v>Inadecuada utilización de la imagen institucional</v>
      </c>
      <c r="F26" s="180" t="str">
        <f>+'Preliminar PT Id del Riesgo'!J20</f>
        <v>Posibilidad de pérdida reputacional en la imagen institucional por el manejo inadecuado de la imagen institucional (símbolos, nombre, colores, manual de imagen, entre otros)</v>
      </c>
      <c r="G26" s="89" t="str">
        <f>+'Preliminar PT Id del Riesgo'!I20</f>
        <v>Pérdida Reputacional</v>
      </c>
      <c r="H26" s="90">
        <f ca="1">+TODAY()-'Preliminar PT Id del Riesgo'!O20</f>
        <v>780</v>
      </c>
      <c r="I26" s="42" t="str">
        <f>+'4 - Valor del Riesgo Inherente'!N25</f>
        <v>Alto</v>
      </c>
      <c r="J26" s="42" t="str">
        <f t="shared" si="0"/>
        <v>Reducir</v>
      </c>
      <c r="K26" s="42"/>
      <c r="L26" s="42"/>
    </row>
    <row r="27" spans="2:12" s="26" customFormat="1" ht="150" customHeight="1" x14ac:dyDescent="0.25">
      <c r="B27" s="23" t="str">
        <f>+'Preliminar PT Id del Riesgo'!B21</f>
        <v>COMUNICACIÓN Y GESTIÓN CON GRUPOS DE INTERÉS</v>
      </c>
      <c r="C27" s="172" t="str">
        <f>+'Preliminar PT Id del Riesgo'!F21</f>
        <v>DIRECCIÓN GENERAL (EQUIPO DE COMUNICACIONES)</v>
      </c>
      <c r="D27" s="23" t="str">
        <f>+'Preliminar PT Id del Riesgo'!G21</f>
        <v>R 8</v>
      </c>
      <c r="E27" s="172" t="str">
        <f>+'Preliminar PT Id del Riesgo'!H21</f>
        <v>Información de la ANT no llega al público objetivo</v>
      </c>
      <c r="F27" s="180" t="str">
        <f>+'Preliminar PT Id del Riesgo'!J21</f>
        <v>Posibilidad de pérdida reputacional en la imagen institucional en los grupo de interés por que los canales de comunicación no son efectivos y su es limitado</v>
      </c>
      <c r="G27" s="89" t="str">
        <f>+'Preliminar PT Id del Riesgo'!I21</f>
        <v>Pérdida Reputacional</v>
      </c>
      <c r="H27" s="99"/>
      <c r="I27" s="42" t="str">
        <f>+'4 - Valor del Riesgo Inherente'!N26</f>
        <v>Extremo</v>
      </c>
      <c r="J27" s="42" t="str">
        <f t="shared" si="0"/>
        <v>Reducir</v>
      </c>
      <c r="K27" s="42" t="str">
        <f>+'Preliminar PT. Control'!V22</f>
        <v>Extremo</v>
      </c>
      <c r="L27" s="42" t="str">
        <f t="shared" si="1"/>
        <v>Reducir</v>
      </c>
    </row>
    <row r="28" spans="2:12" s="26" customFormat="1" ht="150" customHeight="1" x14ac:dyDescent="0.25">
      <c r="B28" s="23" t="str">
        <f>+'Preliminar PT Id del Riesgo'!B22</f>
        <v>COMUNICACIÓN Y GESTIÓN CON GRUPOS DE INTERÉS</v>
      </c>
      <c r="C28" s="172" t="str">
        <f>+'Preliminar PT Id del Riesgo'!F22</f>
        <v>DIRECCIÓN GENERAL (EQUIPO DE COMUNICACIONES)</v>
      </c>
      <c r="D28" s="23" t="str">
        <f>+'Preliminar PT Id del Riesgo'!G22</f>
        <v>R 8</v>
      </c>
      <c r="E28" s="172" t="str">
        <f>+'Preliminar PT Id del Riesgo'!H22</f>
        <v>Información de la ANT no llega al público objetivo</v>
      </c>
      <c r="F28" s="180" t="str">
        <f>+'Preliminar PT Id del Riesgo'!J22</f>
        <v>Posibilidad de pérdida reputacional en la imagen institucional en los grupo de interés por que los canales de comunicación no son efectivos y su es limitado</v>
      </c>
      <c r="G28" s="89" t="str">
        <f>+'Preliminar PT Id del Riesgo'!I22</f>
        <v>Pérdida Reputacional</v>
      </c>
      <c r="H28" s="99"/>
      <c r="I28" s="42" t="str">
        <f>+'4 - Valor del Riesgo Inherente'!N27</f>
        <v>Extremo</v>
      </c>
      <c r="J28" s="42" t="str">
        <f t="shared" si="0"/>
        <v>Reducir</v>
      </c>
      <c r="K28" s="42" t="str">
        <f>+'Preliminar PT. Control'!V23</f>
        <v>Alto</v>
      </c>
      <c r="L28" s="42" t="str">
        <f t="shared" si="1"/>
        <v>Reducir</v>
      </c>
    </row>
    <row r="29" spans="2:12" s="26" customFormat="1" ht="150" customHeight="1" x14ac:dyDescent="0.25">
      <c r="B29" s="23" t="str">
        <f>+'Preliminar PT Id del Riesgo'!B23</f>
        <v>COMUNICACIÓN Y GESTIÓN CON GRUPOS DE INTERÉS</v>
      </c>
      <c r="C29" s="172" t="str">
        <f>+'Preliminar PT Id del Riesgo'!F23</f>
        <v>DIRECCIÓN GENERAL (EQUIPO DE COMUNICACIONES)</v>
      </c>
      <c r="D29" s="23" t="str">
        <f>+'Preliminar PT Id del Riesgo'!G23</f>
        <v>R 8</v>
      </c>
      <c r="E29" s="172" t="str">
        <f>+'Preliminar PT Id del Riesgo'!H23</f>
        <v>Información de la ANT no llega al público objetivo</v>
      </c>
      <c r="F29" s="180" t="str">
        <f>+'Preliminar PT Id del Riesgo'!J23</f>
        <v>Posibilidad de pérdida reputacional en la imagen institucional en los grupo de interés por que los canales de comunicación no son efectivos y su es limitado</v>
      </c>
      <c r="G29" s="89" t="str">
        <f>+'Preliminar PT Id del Riesgo'!I23</f>
        <v>Pérdida Reputacional</v>
      </c>
      <c r="H29" s="90">
        <f ca="1">+TODAY()-'Preliminar PT Id del Riesgo'!O23</f>
        <v>780</v>
      </c>
      <c r="I29" s="42" t="str">
        <f>+'4 - Valor del Riesgo Inherente'!N28</f>
        <v>Extremo</v>
      </c>
      <c r="J29" s="42" t="str">
        <f t="shared" si="0"/>
        <v>Reducir</v>
      </c>
      <c r="K29" s="42"/>
      <c r="L29" s="42"/>
    </row>
    <row r="30" spans="2:12" s="26" customFormat="1" ht="150" customHeight="1" x14ac:dyDescent="0.25">
      <c r="B30" s="23" t="str">
        <f>+'Preliminar PT Id del Riesgo'!B24</f>
        <v>COMUNICACIÓN Y GESTIÓN CON GRUPOS DE INTERÉS</v>
      </c>
      <c r="C30" s="172" t="str">
        <f>+'Preliminar PT Id del Riesgo'!F24</f>
        <v>OFICINA DEL INSPECTOR DE LA GESTIÓN DE TIERRAS</v>
      </c>
      <c r="D30" s="23" t="str">
        <f>+'Preliminar PT Id del Riesgo'!G24</f>
        <v>R 9</v>
      </c>
      <c r="E30" s="172" t="str">
        <f>+'Preliminar PT Id del Riesgo'!H24</f>
        <v>Omitir la gestión y/o respuesta  a las denuncias por posibles hechos de corrupción</v>
      </c>
      <c r="F30" s="180" t="str">
        <f>+'Preliminar PT Id del Riesgo'!J24</f>
        <v>Posibilidad de pérdida reputacional en la imagen institucional por el desconocimiento en el registro, gestión y tramite de denuncias</v>
      </c>
      <c r="G30" s="89" t="str">
        <f>+'Preliminar PT Id del Riesgo'!I24</f>
        <v>Pérdida Reputacional</v>
      </c>
      <c r="H30" s="99"/>
      <c r="I30" s="42" t="str">
        <f>+'4 - Valor del Riesgo Inherente'!N29</f>
        <v>Extremo</v>
      </c>
      <c r="J30" s="42" t="str">
        <f t="shared" si="0"/>
        <v>Reducir</v>
      </c>
      <c r="K30" s="42" t="str">
        <f>+'Preliminar PT. Control'!V25</f>
        <v>Extremo</v>
      </c>
      <c r="L30" s="42" t="str">
        <f t="shared" si="1"/>
        <v>Reducir</v>
      </c>
    </row>
    <row r="31" spans="2:12" s="26" customFormat="1" ht="150" customHeight="1" x14ac:dyDescent="0.25">
      <c r="B31" s="23" t="str">
        <f>+'Preliminar PT Id del Riesgo'!B25</f>
        <v>COMUNICACIÓN Y GESTIÓN CON GRUPOS DE INTERÉS</v>
      </c>
      <c r="C31" s="172" t="str">
        <f>+'Preliminar PT Id del Riesgo'!F25</f>
        <v>OFICINA DEL INSPECTOR DE LA GESTIÓN DE TIERRAS</v>
      </c>
      <c r="D31" s="23" t="str">
        <f>+'Preliminar PT Id del Riesgo'!G25</f>
        <v>R 9</v>
      </c>
      <c r="E31" s="172" t="str">
        <f>+'Preliminar PT Id del Riesgo'!H25</f>
        <v>Omitir la gestión y/o respuesta  a las denuncias por posibles hechos de corrupción</v>
      </c>
      <c r="F31" s="180" t="str">
        <f>+'Preliminar PT Id del Riesgo'!J25</f>
        <v>Posibilidad de pérdida reputacional en la imagen institucional por el desconocimiento en el registro, gestión y tramite de denuncias</v>
      </c>
      <c r="G31" s="89" t="str">
        <f>+'Preliminar PT Id del Riesgo'!I25</f>
        <v>Pérdida Reputacional</v>
      </c>
      <c r="H31" s="99"/>
      <c r="I31" s="42" t="str">
        <f>+'4 - Valor del Riesgo Inherente'!N30</f>
        <v>Extremo</v>
      </c>
      <c r="J31" s="42" t="str">
        <f t="shared" si="0"/>
        <v>Reducir</v>
      </c>
      <c r="K31" s="42"/>
      <c r="L31" s="42"/>
    </row>
    <row r="32" spans="2:12" s="26" customFormat="1" ht="150" customHeight="1" x14ac:dyDescent="0.25">
      <c r="B32" s="23" t="str">
        <f>+'Preliminar PT Id del Riesgo'!B26</f>
        <v>INTELIGENCIA DE LA INFORMACIÓN</v>
      </c>
      <c r="C32" s="172" t="str">
        <f>+'Preliminar PT Id del Riesgo'!F26</f>
        <v>OFICINA DE PLANEACIÓN</v>
      </c>
      <c r="D32" s="23" t="str">
        <f>+'Preliminar PT Id del Riesgo'!G26</f>
        <v>R 10</v>
      </c>
      <c r="E32" s="172" t="str">
        <f>+'Preliminar PT Id del Riesgo'!H26</f>
        <v>Aprobación y publicación de información documentada no pertinente a los Procesos de la entidad</v>
      </c>
      <c r="F32" s="180" t="str">
        <f>+'Preliminar PT Id del Riesgo'!J26</f>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v>
      </c>
      <c r="G32" s="89" t="str">
        <f>+'Preliminar PT Id del Riesgo'!I26</f>
        <v>Pérdida Reputacional</v>
      </c>
      <c r="H32" s="90">
        <f ca="1">+TODAY()-'Preliminar PT Id del Riesgo'!O26</f>
        <v>780</v>
      </c>
      <c r="I32" s="42" t="str">
        <f>+'4 - Valor del Riesgo Inherente'!N31</f>
        <v>Moderado</v>
      </c>
      <c r="J32" s="42" t="str">
        <f t="shared" si="0"/>
        <v>Reducir</v>
      </c>
      <c r="K32" s="42" t="str">
        <f>+'Preliminar PT. Control'!V27</f>
        <v>Moderado</v>
      </c>
      <c r="L32" s="42" t="str">
        <f t="shared" si="1"/>
        <v>Reducir</v>
      </c>
    </row>
    <row r="33" spans="2:12" s="26" customFormat="1" ht="150" customHeight="1" x14ac:dyDescent="0.25">
      <c r="B33" s="23" t="str">
        <f>+'Preliminar PT Id del Riesgo'!B27</f>
        <v>INTELIGENCIA DE LA INFORMACIÓN</v>
      </c>
      <c r="C33" s="172" t="str">
        <f>+'Preliminar PT Id del Riesgo'!F27</f>
        <v>OFICINA DE PLANEACIÓN</v>
      </c>
      <c r="D33" s="23" t="str">
        <f>+'Preliminar PT Id del Riesgo'!G27</f>
        <v>R 10</v>
      </c>
      <c r="E33" s="172" t="str">
        <f>+'Preliminar PT Id del Riesgo'!H27</f>
        <v>Aprobación y publicación de información documentada no pertinente a los Procesos de la entidad</v>
      </c>
      <c r="F33" s="180" t="str">
        <f>+'Preliminar PT Id del Riesgo'!J27</f>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v>
      </c>
      <c r="G33" s="89" t="str">
        <f>+'Preliminar PT Id del Riesgo'!I27</f>
        <v>Pérdida Reputacional</v>
      </c>
      <c r="H33" s="99"/>
      <c r="I33" s="42" t="str">
        <f>+'4 - Valor del Riesgo Inherente'!N32</f>
        <v>Moderado</v>
      </c>
      <c r="J33" s="42" t="str">
        <f t="shared" si="0"/>
        <v>Reducir</v>
      </c>
      <c r="K33" s="42"/>
      <c r="L33" s="42"/>
    </row>
    <row r="34" spans="2:12" s="26" customFormat="1" ht="150" customHeight="1" x14ac:dyDescent="0.25">
      <c r="B34" s="23" t="str">
        <f>+'Preliminar PT Id del Riesgo'!B28</f>
        <v>INTELIGENCIA DE LA INFORMACIÓN</v>
      </c>
      <c r="C34" s="172" t="str">
        <f>+'Preliminar PT Id del Riesgo'!F28</f>
        <v>DIRECCIÓN GENERAL / GESTIÓN DEL CONOCIMIENTO</v>
      </c>
      <c r="D34" s="23" t="str">
        <f>+'Preliminar PT Id del Riesgo'!G28</f>
        <v>R 11</v>
      </c>
      <c r="E34" s="172" t="str">
        <f>+'Preliminar PT Id del Riesgo'!H28</f>
        <v>Fuga parcial o completa del conocimiento tácito o explicito de la Entidad</v>
      </c>
      <c r="F34" s="180" t="str">
        <f>+'Preliminar PT Id del Riesgo'!J28</f>
        <v>Posibilidad de pérdida reputacional en la desaparición del conocimiento organizacional por falta de mecanismos que permitan retener el conocimiento tácito y explícito tanto individual como grupal u organizacional</v>
      </c>
      <c r="G34" s="89" t="str">
        <f>+'Preliminar PT Id del Riesgo'!I28</f>
        <v>Pérdida Reputacional</v>
      </c>
      <c r="H34" s="99"/>
      <c r="I34" s="42" t="str">
        <f>+'4 - Valor del Riesgo Inherente'!N33</f>
        <v>Extremo</v>
      </c>
      <c r="J34" s="42" t="str">
        <f t="shared" si="0"/>
        <v>Reducir</v>
      </c>
      <c r="K34" s="42" t="str">
        <f>+'Preliminar PT. Control'!V29</f>
        <v>Alto</v>
      </c>
      <c r="L34" s="42" t="str">
        <f t="shared" si="1"/>
        <v>Reducir</v>
      </c>
    </row>
    <row r="35" spans="2:12" s="26" customFormat="1" ht="150" customHeight="1" x14ac:dyDescent="0.25">
      <c r="B35" s="23" t="str">
        <f>+'Preliminar PT Id del Riesgo'!B29</f>
        <v>INTELIGENCIA DE LA INFORMACIÓN</v>
      </c>
      <c r="C35" s="172" t="str">
        <f>+'Preliminar PT Id del Riesgo'!F29</f>
        <v>DIRECCIÓN GENERAL / GESTIÓN DEL CONOCIMIENTO</v>
      </c>
      <c r="D35" s="23" t="str">
        <f>+'Preliminar PT Id del Riesgo'!G29</f>
        <v>R 11</v>
      </c>
      <c r="E35" s="172" t="str">
        <f>+'Preliminar PT Id del Riesgo'!H29</f>
        <v>Fuga parcial o completa del conocimiento tácito o explicito de la Entidad</v>
      </c>
      <c r="F35" s="180" t="str">
        <f>+'Preliminar PT Id del Riesgo'!J29</f>
        <v>Posibilidad de pérdida reputacional en la desaparición del conocimiento organizacional por falta de mecanismos que permitan retener el conocimiento tácito y explícito tanto individual como grupal u organizacional</v>
      </c>
      <c r="G35" s="89" t="str">
        <f>+'Preliminar PT Id del Riesgo'!I29</f>
        <v>Pérdida Reputacional</v>
      </c>
      <c r="H35" s="90">
        <f ca="1">+TODAY()-'Preliminar PT Id del Riesgo'!O29</f>
        <v>780</v>
      </c>
      <c r="I35" s="42" t="str">
        <f>+'4 - Valor del Riesgo Inherente'!N34</f>
        <v>Extremo</v>
      </c>
      <c r="J35" s="42" t="str">
        <f t="shared" si="0"/>
        <v>Reducir</v>
      </c>
      <c r="K35" s="42"/>
      <c r="L35" s="42"/>
    </row>
    <row r="36" spans="2:12" s="26" customFormat="1" ht="150" customHeight="1" x14ac:dyDescent="0.25">
      <c r="B36" s="23" t="str">
        <f>+'Preliminar PT Id del Riesgo'!B30</f>
        <v>INTELIGENCIA DE LA INFORMACIÓN</v>
      </c>
      <c r="C36" s="172" t="str">
        <f>+'Preliminar PT Id del Riesgo'!F30</f>
        <v>SUBDIRECCIÓN DE SISTEMAS DE INFORMACIÓN DE TIERRAS</v>
      </c>
      <c r="D36" s="23" t="str">
        <f>+'Preliminar PT Id del Riesgo'!G30</f>
        <v>R 12</v>
      </c>
      <c r="E36" s="172" t="str">
        <f>+'Preliminar PT Id del Riesgo'!H30</f>
        <v>Incumplimiento en la implementación del PETI</v>
      </c>
      <c r="F36" s="180" t="str">
        <f>+'Preliminar PT Id del Riesgo'!J30</f>
        <v>Posibilidad de afectación económica en los costos de la ejecución de las actividades de la política de gobierno digital y arquitectura de TI  de la entidad por una ejecución inadecuada debido a inconsistencias presupuestales en la planeación de los proyectos PETI</v>
      </c>
      <c r="G36" s="89" t="str">
        <f>+'Preliminar PT Id del Riesgo'!I30</f>
        <v>Afectación Económica o presupuestal</v>
      </c>
      <c r="H36" s="99"/>
      <c r="I36" s="42" t="str">
        <f>+'4 - Valor del Riesgo Inherente'!N35</f>
        <v>Extremo</v>
      </c>
      <c r="J36" s="42" t="str">
        <f t="shared" si="0"/>
        <v>Reducir</v>
      </c>
      <c r="K36" s="42" t="str">
        <f>+'Preliminar PT. Control'!V31</f>
        <v>Alto</v>
      </c>
      <c r="L36" s="42" t="str">
        <f t="shared" si="1"/>
        <v>Reducir</v>
      </c>
    </row>
    <row r="37" spans="2:12" s="26" customFormat="1" ht="150" customHeight="1" x14ac:dyDescent="0.25">
      <c r="B37" s="23" t="str">
        <f>+'Preliminar PT Id del Riesgo'!B31</f>
        <v>INTELIGENCIA DE LA INFORMACIÓN</v>
      </c>
      <c r="C37" s="172" t="str">
        <f>+'Preliminar PT Id del Riesgo'!F31</f>
        <v>SUBDIRECCIÓN DE SISTEMAS DE INFORMACIÓN DE TIERRAS</v>
      </c>
      <c r="D37" s="23" t="str">
        <f>+'Preliminar PT Id del Riesgo'!G31</f>
        <v>R 12</v>
      </c>
      <c r="E37" s="172" t="str">
        <f>+'Preliminar PT Id del Riesgo'!H31</f>
        <v>Incumplimiento en la implementación del PETI</v>
      </c>
      <c r="F37" s="180" t="str">
        <f>+'Preliminar PT Id del Riesgo'!J31</f>
        <v>Posibilidad de afectación económica en los costos de la ejecución de las actividades de la política de gobierno digital y arquitectura de TI  de la entidad por una ejecución inadecuada debido a inconsistencias presupuestales en la planeación de los proyectos PETI</v>
      </c>
      <c r="G37" s="89" t="str">
        <f>+'Preliminar PT Id del Riesgo'!I31</f>
        <v>Afectación Económica o presupuestal</v>
      </c>
      <c r="H37" s="99"/>
      <c r="I37" s="42" t="str">
        <f>+'4 - Valor del Riesgo Inherente'!N36</f>
        <v>Extremo</v>
      </c>
      <c r="J37" s="42" t="str">
        <f t="shared" si="0"/>
        <v>Reducir</v>
      </c>
      <c r="K37" s="42"/>
      <c r="L37" s="42"/>
    </row>
    <row r="38" spans="2:12" s="26" customFormat="1" ht="150" customHeight="1" x14ac:dyDescent="0.25">
      <c r="B38" s="23" t="str">
        <f>+'Preliminar PT Id del Riesgo'!B32</f>
        <v>INTELIGENCIA DE LA INFORMACIÓN</v>
      </c>
      <c r="C38" s="172" t="str">
        <f>+'Preliminar PT Id del Riesgo'!F32</f>
        <v>SUBDIRECCIÓN DE SISTEMAS DE INFORMACIÓN DE TIERRAS</v>
      </c>
      <c r="D38" s="23" t="str">
        <f>+'Preliminar PT Id del Riesgo'!G32</f>
        <v>R 13</v>
      </c>
      <c r="E38" s="172" t="str">
        <f>+'Preliminar PT Id del Riesgo'!H32</f>
        <v>Definición y evolución de la arquitectura empresarial de TI que no responda a las necesidades de la entidad</v>
      </c>
      <c r="F38" s="180" t="str">
        <f>+'Preliminar PT Id del Riesgo'!J32</f>
        <v>Posibilidad de pérdida reputacional en la imagen institucional para los usuarios dado el incumplimiento en la misión y visión, afectando la prestación de los servicios debido a un diagnóstico equivocado e incompleto de las necesidades de la entidad y su entorno</v>
      </c>
      <c r="G38" s="89" t="str">
        <f>+'Preliminar PT Id del Riesgo'!I32</f>
        <v>Pérdida Reputacional</v>
      </c>
      <c r="H38" s="90">
        <f ca="1">+TODAY()-'Preliminar PT Id del Riesgo'!O32</f>
        <v>780</v>
      </c>
      <c r="I38" s="42" t="str">
        <f>+'4 - Valor del Riesgo Inherente'!N37</f>
        <v>Alto</v>
      </c>
      <c r="J38" s="42" t="str">
        <f t="shared" si="0"/>
        <v>Reducir</v>
      </c>
      <c r="K38" s="42" t="str">
        <f>+'Preliminar PT. Control'!V33</f>
        <v>Moderado</v>
      </c>
      <c r="L38" s="42" t="str">
        <f t="shared" si="1"/>
        <v>Reducir</v>
      </c>
    </row>
    <row r="39" spans="2:12" s="26" customFormat="1" ht="150" customHeight="1" x14ac:dyDescent="0.25">
      <c r="B39" s="23" t="str">
        <f>+'Preliminar PT Id del Riesgo'!B33</f>
        <v>INTELIGENCIA DE LA INFORMACIÓN</v>
      </c>
      <c r="C39" s="172" t="str">
        <f>+'Preliminar PT Id del Riesgo'!F33</f>
        <v>SUBDIRECCIÓN DE SISTEMAS DE INFORMACIÓN DE TIERRAS</v>
      </c>
      <c r="D39" s="23" t="str">
        <f>+'Preliminar PT Id del Riesgo'!G33</f>
        <v>R 13</v>
      </c>
      <c r="E39" s="172" t="str">
        <f>+'Preliminar PT Id del Riesgo'!H33</f>
        <v>Definición y evolución de la arquitectura empresarial de TI que no responda a las necesidades de la entidad</v>
      </c>
      <c r="F39" s="180" t="str">
        <f>+'Preliminar PT Id del Riesgo'!J33</f>
        <v>Posibilidad de pérdida reputacional en la imagen institucional para los usuarios dado el incumplimiento en la misión y visión, afectando la prestación de los servicios debido a un diagnóstico equivocado e incompleto de las necesidades de la entidad y su entorno</v>
      </c>
      <c r="G39" s="89" t="str">
        <f>+'Preliminar PT Id del Riesgo'!I33</f>
        <v>Pérdida Reputacional</v>
      </c>
      <c r="H39" s="99"/>
      <c r="I39" s="42" t="str">
        <f>+'4 - Valor del Riesgo Inherente'!N38</f>
        <v>Alto</v>
      </c>
      <c r="J39" s="42" t="str">
        <f t="shared" si="0"/>
        <v>Reducir</v>
      </c>
      <c r="K39" s="42" t="str">
        <f>+'Preliminar PT. Control'!V34</f>
        <v>Moderado</v>
      </c>
      <c r="L39" s="42" t="str">
        <f t="shared" si="1"/>
        <v>Reducir</v>
      </c>
    </row>
    <row r="40" spans="2:12" s="26" customFormat="1" ht="150" customHeight="1" x14ac:dyDescent="0.25">
      <c r="B40" s="23" t="str">
        <f>+'Preliminar PT Id del Riesgo'!B34</f>
        <v>INTELIGENCIA DE LA INFORMACIÓN</v>
      </c>
      <c r="C40" s="172" t="str">
        <f>+'Preliminar PT Id del Riesgo'!F34</f>
        <v>SUBDIRECCIÓN DE SISTEMAS DE INFORMACIÓN DE TIERRAS</v>
      </c>
      <c r="D40" s="23" t="str">
        <f>+'Preliminar PT Id del Riesgo'!G34</f>
        <v>R 13</v>
      </c>
      <c r="E40" s="172" t="str">
        <f>+'Preliminar PT Id del Riesgo'!H34</f>
        <v>Definición y evolución de la arquitectura empresarial de TI que no responda a las necesidades de la entidad</v>
      </c>
      <c r="F40" s="180" t="str">
        <f>+'Preliminar PT Id del Riesgo'!J34</f>
        <v>Posibilidad de pérdida reputacional en la imagen institucional para los usuarios dado el incumplimiento en la misión y visión, afectando la prestación de los servicios debido a un diagnóstico equivocado e incompleto de las necesidades de la entidad y su entorno</v>
      </c>
      <c r="G40" s="89" t="str">
        <f>+'Preliminar PT Id del Riesgo'!I34</f>
        <v>Pérdida Reputacional</v>
      </c>
      <c r="H40" s="99"/>
      <c r="I40" s="42" t="str">
        <f>+'4 - Valor del Riesgo Inherente'!N39</f>
        <v>Alto</v>
      </c>
      <c r="J40" s="42" t="str">
        <f t="shared" si="0"/>
        <v>Reducir</v>
      </c>
      <c r="K40" s="42"/>
      <c r="L40" s="42"/>
    </row>
    <row r="41" spans="2:12" s="26" customFormat="1" ht="150" customHeight="1" x14ac:dyDescent="0.25">
      <c r="B41" s="23" t="str">
        <f>+'Preliminar PT Id del Riesgo'!B35</f>
        <v>INTELIGENCIA DE LA INFORMACIÓN</v>
      </c>
      <c r="C41" s="172" t="str">
        <f>+'Preliminar PT Id del Riesgo'!F35</f>
        <v>SUBDIRECCIÓN DE SISTEMAS DE INFORMACIÓN DE TIERRAS</v>
      </c>
      <c r="D41" s="23" t="str">
        <f>+'Preliminar PT Id del Riesgo'!G35</f>
        <v>R 14</v>
      </c>
      <c r="E41" s="172" t="str">
        <f>+'Preliminar PT Id del Riesgo'!H35</f>
        <v>Incumplimiento en la implementación del Modelo de Seguridad y Privacidad  de la información de la estrategia de Gobierno Digital</v>
      </c>
      <c r="F41" s="180" t="str">
        <f>+'Preliminar PT Id del Riesgo'!J35</f>
        <v>Posibilidad de pérdida reputacional en la imagen institucional debido a la inadecuada priorización de las tareas necesarias para planificar e implementar el componente de seguridad digital de la estrategia de gobierno digital</v>
      </c>
      <c r="G41" s="89" t="str">
        <f>+'Preliminar PT Id del Riesgo'!I35</f>
        <v>Pérdida Reputacional</v>
      </c>
      <c r="H41" s="90">
        <f ca="1">+TODAY()-'Preliminar PT Id del Riesgo'!O35</f>
        <v>780</v>
      </c>
      <c r="I41" s="42" t="str">
        <f>+'4 - Valor del Riesgo Inherente'!N40</f>
        <v>Alto</v>
      </c>
      <c r="J41" s="42" t="str">
        <f t="shared" si="0"/>
        <v>Reducir</v>
      </c>
      <c r="K41" s="42" t="str">
        <f>+'Preliminar PT. Control'!V36</f>
        <v>Alto</v>
      </c>
      <c r="L41" s="42" t="str">
        <f t="shared" si="1"/>
        <v>Reducir</v>
      </c>
    </row>
    <row r="42" spans="2:12" s="26" customFormat="1" ht="150" customHeight="1" x14ac:dyDescent="0.25">
      <c r="B42" s="23" t="str">
        <f>+'Preliminar PT Id del Riesgo'!B36</f>
        <v>INTELIGENCIA DE LA INFORMACIÓN</v>
      </c>
      <c r="C42" s="172" t="str">
        <f>+'Preliminar PT Id del Riesgo'!F36</f>
        <v>SUBDIRECCIÓN DE SISTEMAS DE INFORMACIÓN DE TIERRAS</v>
      </c>
      <c r="D42" s="23" t="str">
        <f>+'Preliminar PT Id del Riesgo'!G36</f>
        <v>R 14</v>
      </c>
      <c r="E42" s="172" t="str">
        <f>+'Preliminar PT Id del Riesgo'!H36</f>
        <v>Incumplimiento en la implementación del Modelo de Seguridad y Privacidad  de la información de la estrategia de Gobierno Digital</v>
      </c>
      <c r="F42" s="180" t="str">
        <f>+'Preliminar PT Id del Riesgo'!J36</f>
        <v>Posibilidad de pérdida reputacional en la imagen institucional debido a la inadecuada priorización de las tareas necesarias para planificar e implementar el componente de seguridad digital de la estrategia de gobierno digital</v>
      </c>
      <c r="G42" s="89" t="str">
        <f>+'Preliminar PT Id del Riesgo'!I36</f>
        <v>Pérdida Reputacional</v>
      </c>
      <c r="H42" s="99"/>
      <c r="I42" s="42" t="str">
        <f>+'4 - Valor del Riesgo Inherente'!N41</f>
        <v>Alto</v>
      </c>
      <c r="J42" s="42" t="str">
        <f t="shared" si="0"/>
        <v>Reducir</v>
      </c>
      <c r="K42" s="42"/>
      <c r="L42" s="42"/>
    </row>
    <row r="43" spans="2:12" s="26" customFormat="1" ht="150" customHeight="1" x14ac:dyDescent="0.25">
      <c r="B43" s="23" t="str">
        <f>+'Preliminar PT Id del Riesgo'!B37</f>
        <v>GESTIÓN DEL MODELO DE ATENCIÓN</v>
      </c>
      <c r="C43" s="172" t="str">
        <f>+'Preliminar PT Id del Riesgo'!F37</f>
        <v>DIRECCIÓN DE GESTIÓN DEL ORDENAMIENTO SOCIAL DE LA PROPIEDAD</v>
      </c>
      <c r="D43" s="23" t="str">
        <f>+'Preliminar PT Id del Riesgo'!G37</f>
        <v>R 15</v>
      </c>
      <c r="E43" s="172" t="str">
        <f>+'Preliminar PT Id del Riesgo'!H37</f>
        <v>Programar municipios que posteriormente presenten limitantes para su intervención</v>
      </c>
      <c r="F43" s="180" t="str">
        <f>+'Preliminar PT Id del Riesgo'!J37</f>
        <v>Posibilidad de afectación económica en los sobrecostos de la operación debido a las Inconsistencias de la información considerada para la programación de los municipios frente a la situación real del territorio</v>
      </c>
      <c r="G43" s="89" t="str">
        <f>+'Preliminar PT Id del Riesgo'!I37</f>
        <v>Afectación Económica o presupuestal</v>
      </c>
      <c r="H43" s="99"/>
      <c r="I43" s="42" t="str">
        <f>+'4 - Valor del Riesgo Inherente'!N42</f>
        <v>Extremo</v>
      </c>
      <c r="J43" s="42" t="str">
        <f t="shared" si="0"/>
        <v>Reducir</v>
      </c>
      <c r="K43" s="42" t="str">
        <f>+'Preliminar PT. Control'!V38</f>
        <v>Extremo</v>
      </c>
      <c r="L43" s="42" t="str">
        <f t="shared" si="1"/>
        <v>Reducir</v>
      </c>
    </row>
    <row r="44" spans="2:12" s="26" customFormat="1" ht="150" customHeight="1" x14ac:dyDescent="0.25">
      <c r="B44" s="23" t="str">
        <f>+'Preliminar PT Id del Riesgo'!B38</f>
        <v>GESTIÓN DEL MODELO DE ATENCIÓN</v>
      </c>
      <c r="C44" s="172" t="str">
        <f>+'Preliminar PT Id del Riesgo'!F38</f>
        <v>DIRECCIÓN DE GESTIÓN DEL ORDENAMIENTO SOCIAL DE LA PROPIEDAD</v>
      </c>
      <c r="D44" s="23" t="str">
        <f>+'Preliminar PT Id del Riesgo'!G38</f>
        <v>R 15</v>
      </c>
      <c r="E44" s="172" t="str">
        <f>+'Preliminar PT Id del Riesgo'!H38</f>
        <v>Programar municipios que posteriormente presenten limitantes para su intervención</v>
      </c>
      <c r="F44" s="180" t="str">
        <f>+'Preliminar PT Id del Riesgo'!J38</f>
        <v>Posibilidad de afectación económica en los sobrecostos de la operación debido a las Inconsistencias de la información considerada para la programación de los municipios frente a la situación real del territorio</v>
      </c>
      <c r="G44" s="89" t="str">
        <f>+'Preliminar PT Id del Riesgo'!I38</f>
        <v>Afectación Económica o presupuestal</v>
      </c>
      <c r="H44" s="90">
        <f ca="1">+TODAY()-'Preliminar PT Id del Riesgo'!O38</f>
        <v>780</v>
      </c>
      <c r="I44" s="42" t="str">
        <f>+'4 - Valor del Riesgo Inherente'!N43</f>
        <v>Extremo</v>
      </c>
      <c r="J44" s="42" t="str">
        <f t="shared" si="0"/>
        <v>Reducir</v>
      </c>
      <c r="K44" s="42"/>
      <c r="L44" s="42"/>
    </row>
    <row r="45" spans="2:12" s="26" customFormat="1" ht="150" customHeight="1" x14ac:dyDescent="0.25">
      <c r="B45" s="23" t="str">
        <f>+'Preliminar PT Id del Riesgo'!B39</f>
        <v>GESTIÓN DEL MODELO DE ATENCIÓN</v>
      </c>
      <c r="C45" s="172" t="str">
        <f>+'Preliminar PT Id del Riesgo'!F39</f>
        <v>SECRETARÍA GENERAL</v>
      </c>
      <c r="D45" s="23" t="str">
        <f>+'Preliminar PT Id del Riesgo'!G39</f>
        <v>R 16</v>
      </c>
      <c r="E45" s="172" t="str">
        <f>+'Preliminar PT Id del Riesgo'!H39</f>
        <v>Respuesta inoportuna a las PQRSD</v>
      </c>
      <c r="F45" s="180" t="str">
        <f>+'Preliminar PT Id del Riesgo'!J39</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G45" s="89" t="str">
        <f>+'Preliminar PT Id del Riesgo'!I39</f>
        <v>Pérdida Reputacional</v>
      </c>
      <c r="H45" s="99"/>
      <c r="I45" s="42" t="str">
        <f>+'4 - Valor del Riesgo Inherente'!N44</f>
        <v>Extremo</v>
      </c>
      <c r="J45" s="42" t="str">
        <f t="shared" si="0"/>
        <v>Reducir</v>
      </c>
      <c r="K45" s="42" t="str">
        <f>+'Preliminar PT. Control'!V40</f>
        <v>Alto</v>
      </c>
      <c r="L45" s="42" t="str">
        <f t="shared" si="1"/>
        <v>Reducir</v>
      </c>
    </row>
    <row r="46" spans="2:12" s="26" customFormat="1" ht="150" customHeight="1" x14ac:dyDescent="0.25">
      <c r="B46" s="23" t="str">
        <f>+'Preliminar PT Id del Riesgo'!B40</f>
        <v>GESTIÓN DEL MODELO DE ATENCIÓN</v>
      </c>
      <c r="C46" s="172" t="str">
        <f>+'Preliminar PT Id del Riesgo'!F40</f>
        <v>SECRETARÍA GENERAL</v>
      </c>
      <c r="D46" s="23" t="str">
        <f>+'Preliminar PT Id del Riesgo'!G40</f>
        <v>R 16</v>
      </c>
      <c r="E46" s="172" t="str">
        <f>+'Preliminar PT Id del Riesgo'!H40</f>
        <v>Respuesta inoportuna a las PQRSD</v>
      </c>
      <c r="F46" s="180" t="str">
        <f>+'Preliminar PT Id del Riesgo'!J40</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G46" s="89" t="str">
        <f>+'Preliminar PT Id del Riesgo'!I40</f>
        <v>Pérdida Reputacional</v>
      </c>
      <c r="H46" s="99"/>
      <c r="I46" s="42" t="str">
        <f>+'4 - Valor del Riesgo Inherente'!N45</f>
        <v>Extremo</v>
      </c>
      <c r="J46" s="42" t="str">
        <f t="shared" si="0"/>
        <v>Reducir</v>
      </c>
      <c r="K46" s="42" t="str">
        <f>+'Preliminar PT. Control'!V41</f>
        <v>Alto</v>
      </c>
      <c r="L46" s="42" t="str">
        <f t="shared" si="1"/>
        <v>Reducir</v>
      </c>
    </row>
    <row r="47" spans="2:12" s="26" customFormat="1" ht="150" customHeight="1" x14ac:dyDescent="0.25">
      <c r="B47" s="23" t="str">
        <f>+'Preliminar PT Id del Riesgo'!B41</f>
        <v>GESTIÓN DEL MODELO DE ATENCIÓN</v>
      </c>
      <c r="C47" s="172" t="str">
        <f>+'Preliminar PT Id del Riesgo'!F41</f>
        <v>SECRETARÍA GENERAL</v>
      </c>
      <c r="D47" s="23" t="str">
        <f>+'Preliminar PT Id del Riesgo'!G41</f>
        <v>R 16</v>
      </c>
      <c r="E47" s="172" t="str">
        <f>+'Preliminar PT Id del Riesgo'!H41</f>
        <v>Respuesta inoportuna a las PQRSD</v>
      </c>
      <c r="F47" s="180" t="str">
        <f>+'Preliminar PT Id del Riesgo'!J41</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G47" s="89" t="str">
        <f>+'Preliminar PT Id del Riesgo'!I41</f>
        <v>Pérdida Reputacional</v>
      </c>
      <c r="H47" s="90">
        <f ca="1">+TODAY()-'Preliminar PT Id del Riesgo'!O41</f>
        <v>780</v>
      </c>
      <c r="I47" s="42" t="str">
        <f>+'4 - Valor del Riesgo Inherente'!N46</f>
        <v>Extremo</v>
      </c>
      <c r="J47" s="42" t="str">
        <f t="shared" si="0"/>
        <v>Reducir</v>
      </c>
      <c r="K47" s="42"/>
      <c r="L47" s="42"/>
    </row>
    <row r="48" spans="2:12" s="26" customFormat="1" ht="150" customHeight="1" x14ac:dyDescent="0.25">
      <c r="B48" s="23" t="str">
        <f>+'Preliminar PT Id del Riesgo'!B42</f>
        <v>PLANIFICACIÓN DEL ORDENAMIENTO SOCIAL DE LA PROPIEDAD</v>
      </c>
      <c r="C48" s="172" t="str">
        <f>+'Preliminar PT Id del Riesgo'!F42</f>
        <v>SUBDIRECCIÓN DE SISTEMAS DE INFORMACIÓN DE TIERRAS</v>
      </c>
      <c r="D48" s="23" t="str">
        <f>+'Preliminar PT Id del Riesgo'!G42</f>
        <v>R 17</v>
      </c>
      <c r="E48" s="172" t="str">
        <f>+'Preliminar PT Id del Riesgo'!H42</f>
        <v xml:space="preserve">Expedir Acto administrativo que resuelve solicitud de inclusión en el RESO, sin la completitud del análisis dentro del proceso de valoración para determinar el cumplimiento de requisitos mínimos (omisión de validaciones en bases de datos/soportes documentales) </v>
      </c>
      <c r="F48" s="180" t="str">
        <f>+'Preliminar PT Id del Riesgo'!J42</f>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v>
      </c>
      <c r="G48" s="89" t="str">
        <f>+'Preliminar PT Id del Riesgo'!I42</f>
        <v>Pérdida Reputacional</v>
      </c>
      <c r="H48" s="99"/>
      <c r="I48" s="42" t="str">
        <f>+'4 - Valor del Riesgo Inherente'!N47</f>
        <v>Extremo</v>
      </c>
      <c r="J48" s="42" t="str">
        <f t="shared" si="0"/>
        <v>Reducir</v>
      </c>
      <c r="K48" s="42" t="str">
        <f>+'Preliminar PT. Control'!V43</f>
        <v>Extremo</v>
      </c>
      <c r="L48" s="42" t="str">
        <f t="shared" si="1"/>
        <v>Reducir</v>
      </c>
    </row>
    <row r="49" spans="2:12" s="26" customFormat="1" ht="150" customHeight="1" x14ac:dyDescent="0.25">
      <c r="B49" s="23" t="str">
        <f>+'Preliminar PT Id del Riesgo'!B43</f>
        <v>PLANIFICACIÓN DEL ORDENAMIENTO SOCIAL DE LA PROPIEDAD</v>
      </c>
      <c r="C49" s="172" t="str">
        <f>+'Preliminar PT Id del Riesgo'!F43</f>
        <v>SUBDIRECCIÓN DE SISTEMAS DE INFORMACIÓN DE TIERRAS</v>
      </c>
      <c r="D49" s="23" t="str">
        <f>+'Preliminar PT Id del Riesgo'!G43</f>
        <v>R 17</v>
      </c>
      <c r="E49" s="172" t="str">
        <f>+'Preliminar PT Id del Riesgo'!H43</f>
        <v xml:space="preserve">Expedir Acto administrativo que resuelve solicitud de inclusión en el RESO, sin la completitud del análisis dentro del proceso de valoración para determinar el cumplimiento de requisitos mínimos (omisión de validaciones en bases de datos/soportes documentales) </v>
      </c>
      <c r="F49" s="180" t="str">
        <f>+'Preliminar PT Id del Riesgo'!J43</f>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v>
      </c>
      <c r="G49" s="89" t="str">
        <f>+'Preliminar PT Id del Riesgo'!I43</f>
        <v>Pérdida Reputacional</v>
      </c>
      <c r="H49" s="99"/>
      <c r="I49" s="42" t="str">
        <f>+'4 - Valor del Riesgo Inherente'!N48</f>
        <v>Extremo</v>
      </c>
      <c r="J49" s="42" t="str">
        <f t="shared" si="0"/>
        <v>Reducir</v>
      </c>
      <c r="K49" s="42"/>
      <c r="L49" s="42"/>
    </row>
    <row r="50" spans="2:12" s="26" customFormat="1" ht="150" customHeight="1" x14ac:dyDescent="0.25">
      <c r="B50" s="23" t="str">
        <f>+'Preliminar PT Id del Riesgo'!B44</f>
        <v>PLANIFICACIÓN DEL ORDENAMIENTO SOCIAL DE LA PROPIEDAD</v>
      </c>
      <c r="C50" s="172" t="str">
        <f>+'Preliminar PT Id del Riesgo'!F44</f>
        <v>SUBDIRECCIÓN DE PLANEACIÓN OPERATIVA</v>
      </c>
      <c r="D50" s="23" t="str">
        <f>+'Preliminar PT Id del Riesgo'!G44</f>
        <v>R 18</v>
      </c>
      <c r="E50" s="172" t="str">
        <f>+'Preliminar PT Id del Riesgo'!H44</f>
        <v>Incumplimiento en la formulación e implementación de los POSPR en los municipios programados por razones técnicas y operativas</v>
      </c>
      <c r="F50" s="180" t="str">
        <f>+'Preliminar PT Id del Riesgo'!J44</f>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v>
      </c>
      <c r="G50" s="89" t="str">
        <f>+'Preliminar PT Id del Riesgo'!I44</f>
        <v>Afectación Económica o presupuestal</v>
      </c>
      <c r="H50" s="90">
        <f ca="1">+TODAY()-'Preliminar PT Id del Riesgo'!O44</f>
        <v>780</v>
      </c>
      <c r="I50" s="42" t="str">
        <f>+'4 - Valor del Riesgo Inherente'!N49</f>
        <v>Extremo</v>
      </c>
      <c r="J50" s="42" t="str">
        <f t="shared" si="0"/>
        <v>Reducir</v>
      </c>
      <c r="K50" s="42" t="str">
        <f>+'Preliminar PT. Control'!V45</f>
        <v>Extremo</v>
      </c>
      <c r="L50" s="42" t="str">
        <f t="shared" si="1"/>
        <v>Reducir</v>
      </c>
    </row>
    <row r="51" spans="2:12" s="26" customFormat="1" ht="150" customHeight="1" x14ac:dyDescent="0.25">
      <c r="B51" s="23" t="str">
        <f>+'Preliminar PT Id del Riesgo'!B45</f>
        <v>PLANIFICACIÓN DEL ORDENAMIENTO SOCIAL DE LA PROPIEDAD</v>
      </c>
      <c r="C51" s="172" t="str">
        <f>+'Preliminar PT Id del Riesgo'!F45</f>
        <v>SUBDIRECCIÓN DE PLANEACIÓN OPERATIVA</v>
      </c>
      <c r="D51" s="23" t="str">
        <f>+'Preliminar PT Id del Riesgo'!G45</f>
        <v>R 18</v>
      </c>
      <c r="E51" s="172" t="str">
        <f>+'Preliminar PT Id del Riesgo'!H45</f>
        <v>Incumplimiento en la formulación e implementación de los POSPR en los municipios programados por razones técnicas y operativas</v>
      </c>
      <c r="F51" s="180" t="str">
        <f>+'Preliminar PT Id del Riesgo'!J45</f>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v>
      </c>
      <c r="G51" s="89" t="str">
        <f>+'Preliminar PT Id del Riesgo'!I45</f>
        <v>Afectación Económica o presupuestal</v>
      </c>
      <c r="H51" s="99"/>
      <c r="I51" s="42" t="str">
        <f>+'4 - Valor del Riesgo Inherente'!N50</f>
        <v>Extremo</v>
      </c>
      <c r="J51" s="42" t="str">
        <f t="shared" si="0"/>
        <v>Reducir</v>
      </c>
      <c r="K51" s="42"/>
      <c r="L51" s="42"/>
    </row>
    <row r="52" spans="2:12" s="26" customFormat="1" ht="150" customHeight="1" x14ac:dyDescent="0.25">
      <c r="B52" s="23" t="str">
        <f>+'Preliminar PT Id del Riesgo'!B46</f>
        <v>PLANIFICACIÓN DEL ORDENAMIENTO SOCIAL DE LA PROPIEDAD</v>
      </c>
      <c r="C52" s="172" t="str">
        <f>+'Preliminar PT Id del Riesgo'!F46</f>
        <v>SUBDIRECCIÓN DE PLANEACIÓN OPERATIVA</v>
      </c>
      <c r="D52" s="23" t="str">
        <f>+'Preliminar PT Id del Riesgo'!G46</f>
        <v>R 19</v>
      </c>
      <c r="E52" s="172" t="str">
        <f>+'Preliminar PT Id del Riesgo'!H46</f>
        <v>Retrasos o suspensión en la formulación e implementación de POSPR en los municipios programados por condiciones de seguridad adversas a la operación</v>
      </c>
      <c r="F52" s="180" t="str">
        <f>+'Preliminar PT Id del Riesgo'!J46</f>
        <v>Posibilidad de afectación económica en sobrecostos de operación debido a las situaciones de orden público sobrevinientes, que impidan desarrollar las actividades operativas en la formulación e implementación de POSPR en los municipios programados</v>
      </c>
      <c r="G52" s="89" t="str">
        <f>+'Preliminar PT Id del Riesgo'!I46</f>
        <v>Afectación Económica o presupuestal</v>
      </c>
      <c r="H52" s="99"/>
      <c r="I52" s="42" t="str">
        <f>+'4 - Valor del Riesgo Inherente'!N51</f>
        <v>Extremo</v>
      </c>
      <c r="J52" s="42" t="str">
        <f t="shared" si="0"/>
        <v>Reducir</v>
      </c>
      <c r="K52" s="42" t="str">
        <f>+'Preliminar PT. Control'!V47</f>
        <v>Extremo</v>
      </c>
      <c r="L52" s="42" t="str">
        <f t="shared" si="1"/>
        <v>Reducir</v>
      </c>
    </row>
    <row r="53" spans="2:12" s="26" customFormat="1" ht="150" customHeight="1" x14ac:dyDescent="0.25">
      <c r="B53" s="23" t="str">
        <f>+'Preliminar PT Id del Riesgo'!B47</f>
        <v>PLANIFICACIÓN DEL ORDENAMIENTO SOCIAL DE LA PROPIEDAD</v>
      </c>
      <c r="C53" s="172" t="str">
        <f>+'Preliminar PT Id del Riesgo'!F47</f>
        <v>SUBDIRECCIÓN DE PLANEACIÓN OPERATIVA</v>
      </c>
      <c r="D53" s="23" t="str">
        <f>+'Preliminar PT Id del Riesgo'!G47</f>
        <v>R 19</v>
      </c>
      <c r="E53" s="172" t="str">
        <f>+'Preliminar PT Id del Riesgo'!H47</f>
        <v>Retrasos o suspensión en la formulación e implementación de POSPR en los municipios programados por condiciones de seguridad adversas a la operación</v>
      </c>
      <c r="F53" s="180" t="str">
        <f>+'Preliminar PT Id del Riesgo'!J47</f>
        <v>Posibilidad de afectación económica en sobrecostos de operación debido a las situaciones de orden público sobrevinientes, que impidan desarrollar las actividades operativas en la formulación e implementación de POSPR en los municipios programados</v>
      </c>
      <c r="G53" s="89" t="str">
        <f>+'Preliminar PT Id del Riesgo'!I47</f>
        <v>Afectación Económica o presupuestal</v>
      </c>
      <c r="H53" s="90">
        <f ca="1">+TODAY()-'Preliminar PT Id del Riesgo'!O47</f>
        <v>780</v>
      </c>
      <c r="I53" s="42" t="str">
        <f>+'4 - Valor del Riesgo Inherente'!N52</f>
        <v>Extremo</v>
      </c>
      <c r="J53" s="42" t="str">
        <f t="shared" si="0"/>
        <v>Reducir</v>
      </c>
      <c r="K53" s="42" t="str">
        <f>+'Preliminar PT. Control'!V48</f>
        <v>Extremo</v>
      </c>
      <c r="L53" s="42" t="str">
        <f t="shared" si="1"/>
        <v>Reducir</v>
      </c>
    </row>
    <row r="54" spans="2:12" s="26" customFormat="1" ht="150" customHeight="1" x14ac:dyDescent="0.25">
      <c r="B54" s="23" t="str">
        <f>+'Preliminar PT Id del Riesgo'!B48</f>
        <v>PLANIFICACIÓN DEL ORDENAMIENTO SOCIAL DE LA PROPIEDAD</v>
      </c>
      <c r="C54" s="172" t="str">
        <f>+'Preliminar PT Id del Riesgo'!F48</f>
        <v>SUBDIRECCIÓN DE PLANEACIÓN OPERATIVA</v>
      </c>
      <c r="D54" s="23" t="str">
        <f>+'Preliminar PT Id del Riesgo'!G48</f>
        <v>R 19</v>
      </c>
      <c r="E54" s="172" t="str">
        <f>+'Preliminar PT Id del Riesgo'!H48</f>
        <v>Retrasos o suspensión en la formulación e implementación de POSPR en los municipios programados por condiciones de seguridad adversas a la operación</v>
      </c>
      <c r="F54" s="180" t="str">
        <f>+'Preliminar PT Id del Riesgo'!J48</f>
        <v>Posibilidad de afectación económica en sobrecostos de operación debido a las situaciones de orden público sobrevinientes, que impidan desarrollar las actividades operativas en la formulación e implementación de POSPR en los municipios programados</v>
      </c>
      <c r="G54" s="89" t="str">
        <f>+'Preliminar PT Id del Riesgo'!I48</f>
        <v>Afectación Económica o presupuestal</v>
      </c>
      <c r="H54" s="99"/>
      <c r="I54" s="42" t="str">
        <f>+'4 - Valor del Riesgo Inherente'!N53</f>
        <v>Extremo</v>
      </c>
      <c r="J54" s="42" t="str">
        <f t="shared" si="0"/>
        <v>Reducir</v>
      </c>
      <c r="K54" s="42"/>
      <c r="L54" s="42"/>
    </row>
    <row r="55" spans="2:12" s="26" customFormat="1" ht="150" customHeight="1" x14ac:dyDescent="0.25">
      <c r="B55" s="23" t="str">
        <f>+'Preliminar PT Id del Riesgo'!B49</f>
        <v>PLANIFICACIÓN DEL ORDENAMIENTO SOCIAL DE LA PROPIEDAD</v>
      </c>
      <c r="C55" s="172" t="str">
        <f>+'Preliminar PT Id del Riesgo'!F49</f>
        <v>SUBDIRECCIÓN DE PLANEACIÓN OPERATIVA</v>
      </c>
      <c r="D55" s="23" t="str">
        <f>+'Preliminar PT Id del Riesgo'!G49</f>
        <v>R 20</v>
      </c>
      <c r="E55" s="172" t="str">
        <f>+'Preliminar PT Id del Riesgo'!H49</f>
        <v>Incumplimientos por parte de los socios estratégicos y/u operadores de catastro en la entrega de insumos / productos requeridos para la formulación e implementación de POSPR, en el marco de los convenios celebrados</v>
      </c>
      <c r="F55" s="180" t="str">
        <f>+'Preliminar PT Id del Riesgo'!J49</f>
        <v>Posibilidad de afectación económica por multa y sanción del ente regulador debido al inadecuado seguimiento a la ejecución en las actividades desarrolladas por socios estratégicos y/u operadores de catastro en la formulación e implementación de POSPR</v>
      </c>
      <c r="G55" s="89" t="str">
        <f>+'Preliminar PT Id del Riesgo'!I49</f>
        <v>Afectación Económica o presupuestal</v>
      </c>
      <c r="H55" s="99"/>
      <c r="I55" s="42" t="str">
        <f>+'4 - Valor del Riesgo Inherente'!N54</f>
        <v>Extremo</v>
      </c>
      <c r="J55" s="42" t="str">
        <f t="shared" si="0"/>
        <v>Reducir</v>
      </c>
      <c r="K55" s="42" t="str">
        <f>+'Preliminar PT. Control'!V50</f>
        <v>Alto</v>
      </c>
      <c r="L55" s="42" t="str">
        <f t="shared" si="1"/>
        <v>Reducir</v>
      </c>
    </row>
    <row r="56" spans="2:12" s="26" customFormat="1" ht="150" customHeight="1" x14ac:dyDescent="0.25">
      <c r="B56" s="23" t="str">
        <f>+'Preliminar PT Id del Riesgo'!B50</f>
        <v>PLANIFICACIÓN DEL ORDENAMIENTO SOCIAL DE LA PROPIEDAD</v>
      </c>
      <c r="C56" s="172" t="str">
        <f>+'Preliminar PT Id del Riesgo'!F50</f>
        <v>SUBDIRECCIÓN DE PLANEACIÓN OPERATIVA</v>
      </c>
      <c r="D56" s="23" t="str">
        <f>+'Preliminar PT Id del Riesgo'!G50</f>
        <v>R 20</v>
      </c>
      <c r="E56" s="172" t="str">
        <f>+'Preliminar PT Id del Riesgo'!H50</f>
        <v>Incumplimientos por parte de los socios estratégicos y/u operadores de catastro en la entrega de insumos / productos requeridos para la formulación e implementación de POSPR, en el marco de los convenios celebrados</v>
      </c>
      <c r="F56" s="180" t="str">
        <f>+'Preliminar PT Id del Riesgo'!J50</f>
        <v>Posibilidad de afectación económica por multa y sanción del ente regulador debido al inadecuado seguimiento a la ejecución en las actividades desarrolladas por socios estratégicos y/u operadores de catastro en la formulación e implementación de POSPR</v>
      </c>
      <c r="G56" s="89" t="str">
        <f>+'Preliminar PT Id del Riesgo'!I50</f>
        <v>Afectación Económica o presupuestal</v>
      </c>
      <c r="H56" s="90">
        <f ca="1">+TODAY()-'Preliminar PT Id del Riesgo'!O50</f>
        <v>780</v>
      </c>
      <c r="I56" s="42" t="str">
        <f>+'4 - Valor del Riesgo Inherente'!N55</f>
        <v>Extremo</v>
      </c>
      <c r="J56" s="42" t="str">
        <f t="shared" si="0"/>
        <v>Reducir</v>
      </c>
      <c r="K56" s="42"/>
      <c r="L56" s="42"/>
    </row>
    <row r="57" spans="2:12" s="26" customFormat="1" ht="150" customHeight="1" x14ac:dyDescent="0.25">
      <c r="B57" s="23" t="str">
        <f>+'Preliminar PT Id del Riesgo'!B51</f>
        <v>SEGURIDAD JURÍDICA SOBRE LA TITULARIDAD DE LA TIERRA Y LOS TERRITORIOS</v>
      </c>
      <c r="C57" s="172" t="str">
        <f>+'Preliminar PT Id del Riesgo'!F51</f>
        <v>DIRECCIÓN DE GESTIÓN JURÍDICA DE TIERRAS</v>
      </c>
      <c r="D57" s="23" t="str">
        <f>+'Preliminar PT Id del Riesgo'!G51</f>
        <v>R 21</v>
      </c>
      <c r="E57" s="172" t="str">
        <f>+'Preliminar PT Id del Riesgo'!H51</f>
        <v>Tomar decisiones incorrectas en los procesos agrarios y la formalización de la propiedad privada rural (zonas no focalizadas)</v>
      </c>
      <c r="F57" s="180" t="str">
        <f>+'Preliminar PT Id del Riesgo'!J51</f>
        <v>Posibilidad de pérdida reputacional en la credibilidad institucional por la decisión generada erradamente en el acto administrativo para las zonas no focalizadas</v>
      </c>
      <c r="G57" s="89" t="str">
        <f>+'Preliminar PT Id del Riesgo'!I51</f>
        <v>Pérdida Reputacional</v>
      </c>
      <c r="H57" s="99"/>
      <c r="I57" s="42" t="str">
        <f>+'4 - Valor del Riesgo Inherente'!N56</f>
        <v>Alto</v>
      </c>
      <c r="J57" s="42" t="str">
        <f t="shared" si="0"/>
        <v>Reducir</v>
      </c>
      <c r="K57" s="42" t="str">
        <f>+'Preliminar PT. Control'!V52</f>
        <v>Alto</v>
      </c>
      <c r="L57" s="42" t="str">
        <f t="shared" si="1"/>
        <v>Reducir</v>
      </c>
    </row>
    <row r="58" spans="2:12" s="26" customFormat="1" ht="150" customHeight="1" x14ac:dyDescent="0.25">
      <c r="B58" s="23" t="str">
        <f>+'Preliminar PT Id del Riesgo'!B52</f>
        <v>SEGURIDAD JURÍDICA SOBRE LA TITULARIDAD DE LA TIERRA Y LOS TERRITORIOS</v>
      </c>
      <c r="C58" s="172" t="str">
        <f>+'Preliminar PT Id del Riesgo'!F52</f>
        <v>DIRECCIÓN DE GESTIÓN JURÍDICA DE TIERRAS</v>
      </c>
      <c r="D58" s="23" t="str">
        <f>+'Preliminar PT Id del Riesgo'!G52</f>
        <v>R 21</v>
      </c>
      <c r="E58" s="172" t="str">
        <f>+'Preliminar PT Id del Riesgo'!H52</f>
        <v>Tomar decisiones incorrectas en los procesos agrarios y la formalización de la propiedad privada rural (zonas no focalizadas)</v>
      </c>
      <c r="F58" s="180" t="str">
        <f>+'Preliminar PT Id del Riesgo'!J52</f>
        <v>Posibilidad de pérdida reputacional en la credibilidad institucional por la decisión generada erradamente en el acto administrativo para las zonas no focalizadas</v>
      </c>
      <c r="G58" s="89" t="str">
        <f>+'Preliminar PT Id del Riesgo'!I52</f>
        <v>Pérdida Reputacional</v>
      </c>
      <c r="H58" s="99"/>
      <c r="I58" s="42" t="str">
        <f>+'4 - Valor del Riesgo Inherente'!N57</f>
        <v>Alto</v>
      </c>
      <c r="J58" s="42" t="str">
        <f t="shared" si="0"/>
        <v>Reducir</v>
      </c>
      <c r="K58" s="42"/>
      <c r="L58" s="42"/>
    </row>
    <row r="59" spans="2:12" s="26" customFormat="1" ht="150" customHeight="1" x14ac:dyDescent="0.25">
      <c r="B59" s="23" t="str">
        <f>+'Preliminar PT Id del Riesgo'!B53</f>
        <v>SEGURIDAD JURÍDICA SOBRE LA TITULARIDAD DE LA TIERRA Y LOS TERRITORIOS</v>
      </c>
      <c r="C59" s="172" t="str">
        <f>+'Preliminar PT Id del Riesgo'!F53</f>
        <v>DIRECCIÓN DE GESTIÓN JURÍDICA DE TIERRAS</v>
      </c>
      <c r="D59" s="23" t="str">
        <f>+'Preliminar PT Id del Riesgo'!G53</f>
        <v>R 22</v>
      </c>
      <c r="E59" s="172" t="str">
        <f>+'Preliminar PT Id del Riesgo'!H53</f>
        <v>Tomar decisiones incorrectas en los procesos agrarios y la formalización de la propiedad privada rural (zonas focalizadas)</v>
      </c>
      <c r="F59" s="180" t="str">
        <f>+'Preliminar PT Id del Riesgo'!J53</f>
        <v>Posibilidad de pérdida reputacional en la credibilidad institucional por la decisión generada erradamente en el acto administrativo para las zonas focalizadas y formalización de la propiedad privada rural</v>
      </c>
      <c r="G59" s="89" t="str">
        <f>+'Preliminar PT Id del Riesgo'!I53</f>
        <v>Pérdida Reputacional</v>
      </c>
      <c r="H59" s="90">
        <f ca="1">+TODAY()-'Preliminar PT Id del Riesgo'!O53</f>
        <v>780</v>
      </c>
      <c r="I59" s="42" t="str">
        <f>+'4 - Valor del Riesgo Inherente'!N58</f>
        <v>Alto</v>
      </c>
      <c r="J59" s="42" t="str">
        <f t="shared" si="0"/>
        <v>Reducir</v>
      </c>
      <c r="K59" s="42" t="str">
        <f>+'Preliminar PT. Control'!V54</f>
        <v>Alto</v>
      </c>
      <c r="L59" s="42" t="str">
        <f t="shared" si="1"/>
        <v>Reducir</v>
      </c>
    </row>
    <row r="60" spans="2:12" s="26" customFormat="1" ht="150" customHeight="1" x14ac:dyDescent="0.25">
      <c r="B60" s="23" t="str">
        <f>+'Preliminar PT Id del Riesgo'!B54</f>
        <v>SEGURIDAD JURÍDICA SOBRE LA TITULARIDAD DE LA TIERRA Y LOS TERRITORIOS</v>
      </c>
      <c r="C60" s="172" t="str">
        <f>+'Preliminar PT Id del Riesgo'!F54</f>
        <v>DIRECCIÓN DE GESTIÓN JURÍDICA DE TIERRAS</v>
      </c>
      <c r="D60" s="23" t="str">
        <f>+'Preliminar PT Id del Riesgo'!G54</f>
        <v>R 22</v>
      </c>
      <c r="E60" s="172" t="str">
        <f>+'Preliminar PT Id del Riesgo'!H54</f>
        <v>Tomar decisiones incorrectas en los procesos agrarios y la formalización de la propiedad privada rural (zonas focalizadas)</v>
      </c>
      <c r="F60" s="180" t="str">
        <f>+'Preliminar PT Id del Riesgo'!J54</f>
        <v>Posibilidad de pérdida reputacional en la credibilidad institucional por la decisión generada erradamente en el acto administrativo para las zonas focalizadas y formalización de la propiedad privada rural</v>
      </c>
      <c r="G60" s="89" t="str">
        <f>+'Preliminar PT Id del Riesgo'!I54</f>
        <v>Pérdida Reputacional</v>
      </c>
      <c r="H60" s="99"/>
      <c r="I60" s="42" t="str">
        <f>+'4 - Valor del Riesgo Inherente'!N59</f>
        <v>Alto</v>
      </c>
      <c r="J60" s="42" t="str">
        <f t="shared" si="0"/>
        <v>Reducir</v>
      </c>
      <c r="K60" s="42"/>
      <c r="L60" s="42"/>
    </row>
    <row r="61" spans="2:12" s="26" customFormat="1" ht="150" customHeight="1" x14ac:dyDescent="0.25">
      <c r="B61" s="23" t="str">
        <f>+'Preliminar PT Id del Riesgo'!B55</f>
        <v>SEGURIDAD JURÍDICA SOBRE LA TITULARIDAD DE LA TIERRA Y LOS TERRITORIOS</v>
      </c>
      <c r="C61" s="172" t="str">
        <f>+'Preliminar PT Id del Riesgo'!F55</f>
        <v>DIRECCIÓN DE GESTIÓN JURÍDICA DE TIERRAS</v>
      </c>
      <c r="D61" s="23" t="str">
        <f>+'Preliminar PT Id del Riesgo'!G55</f>
        <v>R 23</v>
      </c>
      <c r="E61" s="172" t="str">
        <f>+'Preliminar PT Id del Riesgo'!H55</f>
        <v>Incumplimiento de términos para dar respuesta a las nuevas solicitudes de recursos, de decisiones finales de procesos agrarios y formalización de la propiedad privada rural</v>
      </c>
      <c r="F61" s="180" t="str">
        <f>+'Preliminar PT Id del Riesgo'!J55</f>
        <v>Posibilidad de pérdida reputacional en la credibilidad institucional por el incumpliendo de los términos para resolver un recurso</v>
      </c>
      <c r="G61" s="89" t="str">
        <f>+'Preliminar PT Id del Riesgo'!I55</f>
        <v>Pérdida Reputacional</v>
      </c>
      <c r="H61" s="99"/>
      <c r="I61" s="42" t="str">
        <f>+'4 - Valor del Riesgo Inherente'!N60</f>
        <v>Extremo</v>
      </c>
      <c r="J61" s="42" t="str">
        <f t="shared" si="0"/>
        <v>Reducir</v>
      </c>
      <c r="K61" s="42" t="str">
        <f>+'Preliminar PT. Control'!V56</f>
        <v>Extremo</v>
      </c>
      <c r="L61" s="42" t="str">
        <f t="shared" si="1"/>
        <v>Reducir</v>
      </c>
    </row>
    <row r="62" spans="2:12" s="26" customFormat="1" ht="150" customHeight="1" x14ac:dyDescent="0.25">
      <c r="B62" s="23" t="str">
        <f>+'Preliminar PT Id del Riesgo'!B56</f>
        <v>SEGURIDAD JURÍDICA SOBRE LA TITULARIDAD DE LA TIERRA Y LOS TERRITORIOS</v>
      </c>
      <c r="C62" s="172" t="str">
        <f>+'Preliminar PT Id del Riesgo'!F56</f>
        <v>DIRECCIÓN DE GESTIÓN JURÍDICA DE TIERRAS</v>
      </c>
      <c r="D62" s="23" t="str">
        <f>+'Preliminar PT Id del Riesgo'!G56</f>
        <v>R 23</v>
      </c>
      <c r="E62" s="172" t="str">
        <f>+'Preliminar PT Id del Riesgo'!H56</f>
        <v>Incumplimiento de términos para dar respuesta a las nuevas solicitudes de recursos, de decisiones finales de procesos agrarios y formalización de la propiedad privada rural</v>
      </c>
      <c r="F62" s="180" t="str">
        <f>+'Preliminar PT Id del Riesgo'!J56</f>
        <v>Posibilidad de pérdida reputacional en la credibilidad institucional por el incumpliendo de los términos para resolver un recurso</v>
      </c>
      <c r="G62" s="89" t="str">
        <f>+'Preliminar PT Id del Riesgo'!I56</f>
        <v>Pérdida Reputacional</v>
      </c>
      <c r="H62" s="90">
        <f ca="1">+TODAY()-'Preliminar PT Id del Riesgo'!O56</f>
        <v>780</v>
      </c>
      <c r="I62" s="42" t="str">
        <f>+'4 - Valor del Riesgo Inherente'!N61</f>
        <v>Extremo</v>
      </c>
      <c r="J62" s="42" t="str">
        <f t="shared" si="0"/>
        <v>Reducir</v>
      </c>
      <c r="K62" s="42" t="str">
        <f>+'Preliminar PT. Control'!V57</f>
        <v>Extremo</v>
      </c>
      <c r="L62" s="42" t="str">
        <f t="shared" si="1"/>
        <v>Reducir</v>
      </c>
    </row>
    <row r="63" spans="2:12" s="26" customFormat="1" ht="150" customHeight="1" x14ac:dyDescent="0.25">
      <c r="B63" s="23" t="str">
        <f>+'Preliminar PT Id del Riesgo'!B57</f>
        <v>SEGURIDAD JURÍDICA SOBRE LA TITULARIDAD DE LA TIERRA Y LOS TERRITORIOS</v>
      </c>
      <c r="C63" s="172" t="str">
        <f>+'Preliminar PT Id del Riesgo'!F57</f>
        <v>DIRECCIÓN DE GESTIÓN JURÍDICA DE TIERRAS</v>
      </c>
      <c r="D63" s="23" t="str">
        <f>+'Preliminar PT Id del Riesgo'!G57</f>
        <v>R 23</v>
      </c>
      <c r="E63" s="172" t="str">
        <f>+'Preliminar PT Id del Riesgo'!H57</f>
        <v>Incumplimiento de términos para dar respuesta a las nuevas solicitudes de recursos, de decisiones finales de procesos agrarios y formalización de la propiedad privada rural</v>
      </c>
      <c r="F63" s="180" t="str">
        <f>+'Preliminar PT Id del Riesgo'!J57</f>
        <v>Posibilidad de pérdida reputacional en la credibilidad institucional por el incumpliendo de los términos para resolver un recurso</v>
      </c>
      <c r="G63" s="89" t="str">
        <f>+'Preliminar PT Id del Riesgo'!I57</f>
        <v>Pérdida Reputacional</v>
      </c>
      <c r="H63" s="99"/>
      <c r="I63" s="42" t="str">
        <f>+'4 - Valor del Riesgo Inherente'!N62</f>
        <v>Extremo</v>
      </c>
      <c r="J63" s="42" t="str">
        <f t="shared" si="0"/>
        <v>Reducir</v>
      </c>
      <c r="K63" s="42"/>
      <c r="L63" s="42"/>
    </row>
    <row r="64" spans="2:12" s="26" customFormat="1" ht="150" customHeight="1" x14ac:dyDescent="0.25">
      <c r="B64" s="23" t="str">
        <f>+'Preliminar PT Id del Riesgo'!B58</f>
        <v>SEGURIDAD JURÍDICA SOBRE LA TITULARIDAD DE LA TIERRA Y LOS TERRITORIOS</v>
      </c>
      <c r="C64" s="172" t="str">
        <f>+'Preliminar PT Id del Riesgo'!F58</f>
        <v>DIRECCIÓN DE GESTIÓN JURÍDICA DE TIERRAS</v>
      </c>
      <c r="D64" s="23" t="str">
        <f>+'Preliminar PT Id del Riesgo'!G58</f>
        <v>R 23</v>
      </c>
      <c r="E64" s="172" t="str">
        <f>+'Preliminar PT Id del Riesgo'!H58</f>
        <v>Incumplimiento de términos para dar respuesta a las nuevas solicitudes de recursos, de decisiones finales de procesos agrarios y formalización de la propiedad privada rural</v>
      </c>
      <c r="F64" s="180" t="str">
        <f>+'Preliminar PT Id del Riesgo'!J58</f>
        <v>Posibilidad de pérdida reputacional en la credibilidad institucional por el incumpliendo de los términos para resolver un recurso</v>
      </c>
      <c r="G64" s="89" t="str">
        <f>+'Preliminar PT Id del Riesgo'!I58</f>
        <v>Pérdida Reputacional</v>
      </c>
      <c r="H64" s="99"/>
      <c r="I64" s="42" t="str">
        <f>+'4 - Valor del Riesgo Inherente'!N63</f>
        <v>Extremo</v>
      </c>
      <c r="J64" s="42" t="str">
        <f t="shared" si="0"/>
        <v>Reducir</v>
      </c>
      <c r="K64" s="42"/>
      <c r="L64" s="42"/>
    </row>
    <row r="65" spans="2:12" s="26" customFormat="1" ht="150" customHeight="1" x14ac:dyDescent="0.25">
      <c r="B65" s="23" t="str">
        <f>+'Preliminar PT Id del Riesgo'!B59</f>
        <v>SEGURIDAD JURÍDICA SOBRE LA TITULARIDAD DE LA TIERRA Y LOS TERRITORIOS</v>
      </c>
      <c r="C65" s="172" t="str">
        <f>+'Preliminar PT Id del Riesgo'!F59</f>
        <v>DIRECCIÓN DE GESTIÓN JURÍDICA DE TIERRAS</v>
      </c>
      <c r="D65" s="23" t="str">
        <f>+'Preliminar PT Id del Riesgo'!G59</f>
        <v>R 24</v>
      </c>
      <c r="E65" s="172" t="str">
        <f>+'Preliminar PT Id del Riesgo'!H59</f>
        <v>Realizar el reparto de una solicitud a dos o más, diferentes dependencias</v>
      </c>
      <c r="F65" s="180" t="str">
        <f>+'Preliminar PT Id del Riesgo'!J59</f>
        <v>Posibilidad de pérdida reputacional en la credibilidad institucional por falta de bases de datos unificadas y estandarizadas como única matriz de control y seguimiento a respuestas</v>
      </c>
      <c r="G65" s="89" t="str">
        <f>+'Preliminar PT Id del Riesgo'!I59</f>
        <v>Pérdida Reputacional</v>
      </c>
      <c r="H65" s="90">
        <f ca="1">+TODAY()-'Preliminar PT Id del Riesgo'!O59</f>
        <v>780</v>
      </c>
      <c r="I65" s="42" t="str">
        <f>+'4 - Valor del Riesgo Inherente'!N64</f>
        <v>Moderado</v>
      </c>
      <c r="J65" s="42" t="str">
        <f t="shared" si="0"/>
        <v>Reducir</v>
      </c>
      <c r="K65" s="42" t="str">
        <f>+'Preliminar PT. Control'!V60</f>
        <v>Moderado</v>
      </c>
      <c r="L65" s="42" t="str">
        <f t="shared" si="1"/>
        <v>Reducir</v>
      </c>
    </row>
    <row r="66" spans="2:12" s="26" customFormat="1" ht="150" customHeight="1" x14ac:dyDescent="0.25">
      <c r="B66" s="23" t="str">
        <f>+'Preliminar PT Id del Riesgo'!B60</f>
        <v>SEGURIDAD JURÍDICA SOBRE LA TITULARIDAD DE LA TIERRA Y LOS TERRITORIOS</v>
      </c>
      <c r="C66" s="172" t="str">
        <f>+'Preliminar PT Id del Riesgo'!F60</f>
        <v>DIRECCIÓN DE GESTIÓN JURÍDICA DE TIERRAS</v>
      </c>
      <c r="D66" s="23" t="str">
        <f>+'Preliminar PT Id del Riesgo'!G60</f>
        <v>R 24</v>
      </c>
      <c r="E66" s="172" t="str">
        <f>+'Preliminar PT Id del Riesgo'!H60</f>
        <v>Realizar el reparto de una solicitud a dos o más, diferentes dependencias</v>
      </c>
      <c r="F66" s="180" t="str">
        <f>+'Preliminar PT Id del Riesgo'!J60</f>
        <v>Posibilidad de pérdida reputacional en la credibilidad institucional por falta de bases de datos unificadas y estandarizadas como única matriz de control y seguimiento a respuestas</v>
      </c>
      <c r="G66" s="89" t="str">
        <f>+'Preliminar PT Id del Riesgo'!I60</f>
        <v>Pérdida Reputacional</v>
      </c>
      <c r="H66" s="99"/>
      <c r="I66" s="42" t="str">
        <f>+'4 - Valor del Riesgo Inherente'!N65</f>
        <v>Moderado</v>
      </c>
      <c r="J66" s="42" t="str">
        <f t="shared" si="0"/>
        <v>Reducir</v>
      </c>
      <c r="K66" s="42" t="str">
        <f>+'Preliminar PT. Control'!V61</f>
        <v>Moderado</v>
      </c>
      <c r="L66" s="42" t="str">
        <f t="shared" si="1"/>
        <v>Reducir</v>
      </c>
    </row>
    <row r="67" spans="2:12" s="26" customFormat="1" ht="150" customHeight="1" x14ac:dyDescent="0.25">
      <c r="B67" s="23" t="str">
        <f>+'Preliminar PT Id del Riesgo'!B61</f>
        <v>SEGURIDAD JURÍDICA SOBRE LA TITULARIDAD DE LA TIERRA Y LOS TERRITORIOS</v>
      </c>
      <c r="C67" s="172" t="str">
        <f>+'Preliminar PT Id del Riesgo'!F61</f>
        <v>DIRECCIÓN DE GESTIÓN JURÍDICA DE TIERRAS</v>
      </c>
      <c r="D67" s="23" t="str">
        <f>+'Preliminar PT Id del Riesgo'!G61</f>
        <v>R 24</v>
      </c>
      <c r="E67" s="172" t="str">
        <f>+'Preliminar PT Id del Riesgo'!H61</f>
        <v>Realizar el reparto de una solicitud a dos o más, diferentes dependencias</v>
      </c>
      <c r="F67" s="180" t="str">
        <f>+'Preliminar PT Id del Riesgo'!J61</f>
        <v>Posibilidad de pérdida reputacional en la credibilidad institucional por falta de bases de datos unificadas y estandarizadas como única matriz de control y seguimiento a respuestas</v>
      </c>
      <c r="G67" s="89" t="str">
        <f>+'Preliminar PT Id del Riesgo'!I61</f>
        <v>Pérdida Reputacional</v>
      </c>
      <c r="H67" s="99"/>
      <c r="I67" s="42" t="str">
        <f>+'4 - Valor del Riesgo Inherente'!N66</f>
        <v>Moderado</v>
      </c>
      <c r="J67" s="42" t="str">
        <f t="shared" si="0"/>
        <v>Reducir</v>
      </c>
      <c r="K67" s="42"/>
      <c r="L67" s="42"/>
    </row>
    <row r="68" spans="2:12" s="26" customFormat="1" ht="150" customHeight="1" x14ac:dyDescent="0.25">
      <c r="B68" s="23" t="str">
        <f>+'Preliminar PT Id del Riesgo'!B62</f>
        <v>SEGURIDAD JURÍDICA SOBRE LA TITULARIDAD DE LA TIERRA Y LOS TERRITORIOS</v>
      </c>
      <c r="C68" s="172" t="str">
        <f>+'Preliminar PT Id del Riesgo'!F62</f>
        <v>DIRECCIÓN DE GESTIÓN JURÍDICA DE TIERRAS</v>
      </c>
      <c r="D68" s="23" t="str">
        <f>+'Preliminar PT Id del Riesgo'!G62</f>
        <v>R 24</v>
      </c>
      <c r="E68" s="172" t="str">
        <f>+'Preliminar PT Id del Riesgo'!H62</f>
        <v>Realizar el reparto de una solicitud a dos o más, diferentes dependencias</v>
      </c>
      <c r="F68" s="180" t="str">
        <f>+'Preliminar PT Id del Riesgo'!J62</f>
        <v>Posibilidad de pérdida reputacional en la credibilidad institucional por falta de bases de datos unificadas y estandarizadas como única matriz de control y seguimiento a respuestas</v>
      </c>
      <c r="G68" s="89" t="str">
        <f>+'Preliminar PT Id del Riesgo'!I62</f>
        <v>Pérdida Reputacional</v>
      </c>
      <c r="H68" s="90">
        <f ca="1">+TODAY()-'Preliminar PT Id del Riesgo'!O62</f>
        <v>780</v>
      </c>
      <c r="I68" s="42" t="str">
        <f>+'4 - Valor del Riesgo Inherente'!N67</f>
        <v>Moderado</v>
      </c>
      <c r="J68" s="42" t="str">
        <f t="shared" si="0"/>
        <v>Reducir</v>
      </c>
      <c r="K68" s="42"/>
      <c r="L68" s="42"/>
    </row>
    <row r="69" spans="2:12" s="26" customFormat="1" ht="150" customHeight="1" x14ac:dyDescent="0.25">
      <c r="B69" s="23" t="str">
        <f>+'Preliminar PT Id del Riesgo'!B63</f>
        <v>ACCESO A LA PROPIEDAD DE LA TIERRA Y LOS TERRITORIOS</v>
      </c>
      <c r="C69" s="172" t="str">
        <f>+'Preliminar PT Id del Riesgo'!F63</f>
        <v>EQUIPO INICIATIVAS COMUNITARIAS DAE</v>
      </c>
      <c r="D69" s="23" t="str">
        <f>+'Preliminar PT Id del Riesgo'!G63</f>
        <v>R 25</v>
      </c>
      <c r="E69" s="172" t="str">
        <f>+'Preliminar PT Id del Riesgo'!H63</f>
        <v>Incumplimiento por parte de los proveedores de servicios e insumos de las Iniciativas Cofinanciadas</v>
      </c>
      <c r="F69" s="180" t="str">
        <f>+'Preliminar PT Id del Riesgo'!J63</f>
        <v>Posibilidad de afectación económica  presentando incrementos en los costos por la suspensión de la iniciativa cofinanciada debido a la falta de verificación de la capacidad operativa de los proveedores en la región</v>
      </c>
      <c r="G69" s="89" t="str">
        <f>+'Preliminar PT Id del Riesgo'!I63</f>
        <v>Afectación Económica o presupuestal</v>
      </c>
      <c r="H69" s="99"/>
      <c r="I69" s="42" t="str">
        <f>+'4 - Valor del Riesgo Inherente'!N68</f>
        <v>Extremo</v>
      </c>
      <c r="J69" s="42" t="str">
        <f t="shared" si="0"/>
        <v>Reducir</v>
      </c>
      <c r="K69" s="42" t="str">
        <f>+'Preliminar PT. Control'!V64</f>
        <v>Alto</v>
      </c>
      <c r="L69" s="42" t="str">
        <f t="shared" si="1"/>
        <v>Reducir</v>
      </c>
    </row>
    <row r="70" spans="2:12" s="26" customFormat="1" ht="150" customHeight="1" x14ac:dyDescent="0.25">
      <c r="B70" s="23" t="str">
        <f>+'Preliminar PT Id del Riesgo'!B64</f>
        <v>ACCESO A LA PROPIEDAD DE LA TIERRA Y LOS TERRITORIOS</v>
      </c>
      <c r="C70" s="172" t="str">
        <f>+'Preliminar PT Id del Riesgo'!F64</f>
        <v>EQUIPO INICIATIVAS COMUNITARIAS DAE</v>
      </c>
      <c r="D70" s="23" t="str">
        <f>+'Preliminar PT Id del Riesgo'!G64</f>
        <v>R 25</v>
      </c>
      <c r="E70" s="172" t="str">
        <f>+'Preliminar PT Id del Riesgo'!H64</f>
        <v>Incumplimiento por parte de los proveedores de servicios e insumos de las Iniciativas Cofinanciadas</v>
      </c>
      <c r="F70" s="180" t="str">
        <f>+'Preliminar PT Id del Riesgo'!J64</f>
        <v>Posibilidad de afectación económica  presentando incrementos en los costos por la suspensión de la iniciativa cofinanciada debido a la falta de verificación de la capacidad operativa de los proveedores en la región</v>
      </c>
      <c r="G70" s="89" t="str">
        <f>+'Preliminar PT Id del Riesgo'!I64</f>
        <v>Afectación Económica o presupuestal</v>
      </c>
      <c r="H70" s="99"/>
      <c r="I70" s="42" t="str">
        <f>+'4 - Valor del Riesgo Inherente'!N69</f>
        <v>Extremo</v>
      </c>
      <c r="J70" s="42" t="str">
        <f t="shared" si="0"/>
        <v>Reducir</v>
      </c>
      <c r="K70" s="42"/>
      <c r="L70" s="42"/>
    </row>
    <row r="71" spans="2:12" s="26" customFormat="1" ht="150" customHeight="1" x14ac:dyDescent="0.25">
      <c r="B71" s="23" t="str">
        <f>+'Preliminar PT Id del Riesgo'!B65</f>
        <v>ACCESO A LA PROPIEDAD DE LA TIERRA Y LOS TERRITORIOS</v>
      </c>
      <c r="C71" s="172" t="str">
        <f>+'Preliminar PT Id del Riesgo'!F65</f>
        <v>EQUIPO INICIATIVAS COMUNITARIAS DAE</v>
      </c>
      <c r="D71" s="23" t="str">
        <f>+'Preliminar PT Id del Riesgo'!G65</f>
        <v>R 25</v>
      </c>
      <c r="E71" s="172" t="str">
        <f>+'Preliminar PT Id del Riesgo'!H65</f>
        <v>Incumplimiento por parte de los proveedores de servicios e insumos de las Iniciativas Cofinanciadas</v>
      </c>
      <c r="F71" s="180" t="str">
        <f>+'Preliminar PT Id del Riesgo'!J65</f>
        <v>Posibilidad de afectación económica  presentando incrementos en los costos por la suspensión de la iniciativa cofinanciada debido a la falta de verificación de la capacidad operativa de los proveedores en la región</v>
      </c>
      <c r="G71" s="89" t="str">
        <f>+'Preliminar PT Id del Riesgo'!I65</f>
        <v>Afectación Económica o presupuestal</v>
      </c>
      <c r="H71" s="90">
        <f ca="1">+TODAY()-'Preliminar PT Id del Riesgo'!O65</f>
        <v>780</v>
      </c>
      <c r="I71" s="42" t="str">
        <f>+'4 - Valor del Riesgo Inherente'!N70</f>
        <v>Extremo</v>
      </c>
      <c r="J71" s="42" t="str">
        <f t="shared" si="0"/>
        <v>Reducir</v>
      </c>
      <c r="K71" s="42"/>
      <c r="L71" s="42"/>
    </row>
    <row r="72" spans="2:12" s="26" customFormat="1" ht="150" customHeight="1" x14ac:dyDescent="0.25">
      <c r="B72" s="23" t="str">
        <f>+'Preliminar PT Id del Riesgo'!B66</f>
        <v>ACCESO A LA PROPIEDAD DE LA TIERRA Y LOS TERRITORIOS</v>
      </c>
      <c r="C72" s="172" t="str">
        <f>+'Preliminar PT Id del Riesgo'!F66</f>
        <v>EQUIPO DE ADQUISICIONES DE PREDIOS Y/O MEJORAS DAE</v>
      </c>
      <c r="D72" s="23" t="str">
        <f>+'Preliminar PT Id del Riesgo'!G66</f>
        <v>R 26</v>
      </c>
      <c r="E72" s="172" t="str">
        <f>+'Preliminar PT Id del Riesgo'!H66</f>
        <v>Interrupción del proceso de compra directa de un predio y/o mejora</v>
      </c>
      <c r="F72" s="180" t="str">
        <f>+'Preliminar PT Id del Riesgo'!J66</f>
        <v>Posibilidad de afectación económica  en los incrementos de los costos por el desarrollo del procedimiento y/o el cumplimiento a Fallos judiciales debido a falta de articulación entre los diversos actores que inciden en el procedimiento de compra directa de un predio y/o mejora</v>
      </c>
      <c r="G72" s="89" t="str">
        <f>+'Preliminar PT Id del Riesgo'!I66</f>
        <v>Afectación Económica o presupuestal</v>
      </c>
      <c r="H72" s="99"/>
      <c r="I72" s="42" t="str">
        <f>+'4 - Valor del Riesgo Inherente'!N71</f>
        <v>Extremo</v>
      </c>
      <c r="J72" s="42" t="str">
        <f t="shared" si="0"/>
        <v>Reducir</v>
      </c>
      <c r="K72" s="42" t="str">
        <f>+'Preliminar PT. Control'!V67</f>
        <v>Extremo</v>
      </c>
      <c r="L72" s="42" t="str">
        <f t="shared" si="1"/>
        <v>Reducir</v>
      </c>
    </row>
    <row r="73" spans="2:12" s="26" customFormat="1" ht="150" customHeight="1" x14ac:dyDescent="0.25">
      <c r="B73" s="23" t="str">
        <f>+'Preliminar PT Id del Riesgo'!B67</f>
        <v>ACCESO A LA PROPIEDAD DE LA TIERRA Y LOS TERRITORIOS</v>
      </c>
      <c r="C73" s="172" t="str">
        <f>+'Preliminar PT Id del Riesgo'!F67</f>
        <v>EQUIPO DE ADQUISICIONES DE PREDIOS Y/O MEJORAS DAE</v>
      </c>
      <c r="D73" s="23" t="str">
        <f>+'Preliminar PT Id del Riesgo'!G67</f>
        <v>R 26</v>
      </c>
      <c r="E73" s="172" t="str">
        <f>+'Preliminar PT Id del Riesgo'!H67</f>
        <v>Interrupción del proceso de compra directa de un predio y/o mejora</v>
      </c>
      <c r="F73" s="180" t="str">
        <f>+'Preliminar PT Id del Riesgo'!J67</f>
        <v>Posibilidad de afectación económica  en los incrementos de los costos por el desarrollo del procedimiento y/o el cumplimiento a Fallos judiciales debido a falta de articulación entre los diversos actores que inciden en el procedimiento de compra directa de un predio y/o mejora</v>
      </c>
      <c r="G73" s="89" t="str">
        <f>+'Preliminar PT Id del Riesgo'!I67</f>
        <v>Afectación Económica o presupuestal</v>
      </c>
      <c r="H73" s="99"/>
      <c r="I73" s="42" t="str">
        <f>+'4 - Valor del Riesgo Inherente'!N72</f>
        <v>Extremo</v>
      </c>
      <c r="J73" s="42" t="str">
        <f t="shared" si="0"/>
        <v>Reducir</v>
      </c>
      <c r="K73" s="42" t="str">
        <f>+'Preliminar PT. Control'!V68</f>
        <v>Extremo</v>
      </c>
      <c r="L73" s="42" t="str">
        <f t="shared" si="1"/>
        <v>Reducir</v>
      </c>
    </row>
    <row r="74" spans="2:12" s="26" customFormat="1" ht="150" customHeight="1" x14ac:dyDescent="0.25">
      <c r="B74" s="23" t="str">
        <f>+'Preliminar PT Id del Riesgo'!B68</f>
        <v>ACCESO A LA PROPIEDAD DE LA TIERRA Y LOS TERRITORIOS</v>
      </c>
      <c r="C74" s="172" t="str">
        <f>+'Preliminar PT Id del Riesgo'!F68</f>
        <v>EQUIPO DE ADQUISICIONES DE PREDIOS Y/O MEJORAS DAE</v>
      </c>
      <c r="D74" s="23" t="str">
        <f>+'Preliminar PT Id del Riesgo'!G68</f>
        <v>R 26</v>
      </c>
      <c r="E74" s="172" t="str">
        <f>+'Preliminar PT Id del Riesgo'!H68</f>
        <v>Interrupción del proceso de compra directa de un predio y/o mejora</v>
      </c>
      <c r="F74" s="180" t="str">
        <f>+'Preliminar PT Id del Riesgo'!J68</f>
        <v>Posibilidad de afectación económica  en los incrementos de los costos por el desarrollo del procedimiento y/o el cumplimiento a Fallos judiciales debido a falta de articulación entre los diversos actores que inciden en el procedimiento de compra directa de un predio y/o mejora</v>
      </c>
      <c r="G74" s="89" t="str">
        <f>+'Preliminar PT Id del Riesgo'!I68</f>
        <v>Afectación Económica o presupuestal</v>
      </c>
      <c r="H74" s="90">
        <f ca="1">+TODAY()-'Preliminar PT Id del Riesgo'!O68</f>
        <v>780</v>
      </c>
      <c r="I74" s="42" t="str">
        <f>+'4 - Valor del Riesgo Inherente'!N73</f>
        <v>Extremo</v>
      </c>
      <c r="J74" s="42" t="str">
        <f t="shared" si="0"/>
        <v>Reducir</v>
      </c>
      <c r="K74" s="42"/>
      <c r="L74" s="42"/>
    </row>
    <row r="75" spans="2:12" s="26" customFormat="1" ht="150" customHeight="1" x14ac:dyDescent="0.25">
      <c r="B75" s="23" t="str">
        <f>+'Preliminar PT Id del Riesgo'!B69</f>
        <v>ACCESO A LA PROPIEDAD DE LA TIERRA Y LOS TERRITORIOS</v>
      </c>
      <c r="C75" s="172" t="str">
        <f>+'Preliminar PT Id del Riesgo'!F69</f>
        <v>EQUIPO SISTEMAS DE INFORMACIÓN DAE</v>
      </c>
      <c r="D75" s="23" t="str">
        <f>+'Preliminar PT Id del Riesgo'!G69</f>
        <v>R 27</v>
      </c>
      <c r="E75" s="172" t="str">
        <f>+'Preliminar PT Id del Riesgo'!H69</f>
        <v>Falta de unificación en la información reportada</v>
      </c>
      <c r="F75" s="180" t="str">
        <f>+'Preliminar PT Id del Riesgo'!J69</f>
        <v>Posibilidad de Pérdida Reputacional por reporte de información imprecisa y variada debido a las diferentes archivos de datos para almacenamiento de la información y las distintas fuentes finales para el envío de la información</v>
      </c>
      <c r="G75" s="89" t="str">
        <f>+'Preliminar PT Id del Riesgo'!I69</f>
        <v>Pérdida Reputacional</v>
      </c>
      <c r="H75" s="99"/>
      <c r="I75" s="42" t="str">
        <f>+'4 - Valor del Riesgo Inherente'!N74</f>
        <v>Moderado</v>
      </c>
      <c r="J75" s="42" t="str">
        <f t="shared" ref="J75:J138" si="2">_xlfn.IFS(I75="Bajo","Aceptar",I75="Moderado","Reducir",I75="Alto","Reducir",I75="Extremo","Reducir")</f>
        <v>Reducir</v>
      </c>
      <c r="K75" s="42" t="str">
        <f>+'Preliminar PT. Control'!V70</f>
        <v>Moderado</v>
      </c>
      <c r="L75" s="42" t="str">
        <f t="shared" si="1"/>
        <v>Reducir</v>
      </c>
    </row>
    <row r="76" spans="2:12" s="26" customFormat="1" ht="150" customHeight="1" x14ac:dyDescent="0.25">
      <c r="B76" s="23" t="str">
        <f>+'Preliminar PT Id del Riesgo'!B70</f>
        <v>ACCESO A LA PROPIEDAD DE LA TIERRA Y LOS TERRITORIOS</v>
      </c>
      <c r="C76" s="172" t="str">
        <f>+'Preliminar PT Id del Riesgo'!F70</f>
        <v>EQUIPO SISTEMAS DE INFORMACIÓN DAE</v>
      </c>
      <c r="D76" s="23" t="str">
        <f>+'Preliminar PT Id del Riesgo'!G70</f>
        <v>R 27</v>
      </c>
      <c r="E76" s="172" t="str">
        <f>+'Preliminar PT Id del Riesgo'!H70</f>
        <v>Falta de unificación en la información reportada</v>
      </c>
      <c r="F76" s="180" t="str">
        <f>+'Preliminar PT Id del Riesgo'!J70</f>
        <v>Posibilidad de Pérdida Reputacional por reporte de información imprecisa y variada debido a las diferentes archivos de datos para almacenamiento de la información y las distintas fuentes finales para el envío de la información</v>
      </c>
      <c r="G76" s="89" t="str">
        <f>+'Preliminar PT Id del Riesgo'!I70</f>
        <v>Pérdida Reputacional</v>
      </c>
      <c r="H76" s="99"/>
      <c r="I76" s="42" t="str">
        <f>+'4 - Valor del Riesgo Inherente'!N75</f>
        <v>Moderado</v>
      </c>
      <c r="J76" s="42" t="str">
        <f t="shared" si="2"/>
        <v>Reducir</v>
      </c>
      <c r="K76" s="42"/>
      <c r="L76" s="42"/>
    </row>
    <row r="77" spans="2:12" s="26" customFormat="1" ht="150" customHeight="1" x14ac:dyDescent="0.25">
      <c r="B77" s="23" t="str">
        <f>+'Preliminar PT Id del Riesgo'!B71</f>
        <v>ACCESO A LA PROPIEDAD DE LA TIERRA Y LOS TERRITORIOS</v>
      </c>
      <c r="C77" s="172" t="str">
        <f>+'Preliminar PT Id del Riesgo'!F71</f>
        <v>EQUIPO SISTEMAS DE INFORMACIÓN DAE</v>
      </c>
      <c r="D77" s="23" t="str">
        <f>+'Preliminar PT Id del Riesgo'!G71</f>
        <v>R 28</v>
      </c>
      <c r="E77" s="172" t="str">
        <f>+'Preliminar PT Id del Riesgo'!H71</f>
        <v>Demora en la revisión de las diferentes peticiones presentadas por las comunidades étnicas a cargo de la DAE</v>
      </c>
      <c r="F77" s="180" t="str">
        <f>+'Preliminar PT Id del Riesgo'!J71</f>
        <v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étnicas cargo de la DAE
</v>
      </c>
      <c r="G77" s="89" t="str">
        <f>+'Preliminar PT Id del Riesgo'!I71</f>
        <v>Pérdida Reputacional</v>
      </c>
      <c r="H77" s="90">
        <f ca="1">+TODAY()-'Preliminar PT Id del Riesgo'!O71</f>
        <v>780</v>
      </c>
      <c r="I77" s="42" t="str">
        <f>+'4 - Valor del Riesgo Inherente'!N76</f>
        <v>Extremo</v>
      </c>
      <c r="J77" s="42" t="str">
        <f t="shared" si="2"/>
        <v>Reducir</v>
      </c>
      <c r="K77" s="42" t="str">
        <f>+'Preliminar PT. Control'!V72</f>
        <v>Extremo</v>
      </c>
      <c r="L77" s="42" t="str">
        <f t="shared" ref="L77:L138" si="3">+_xlfn.IFS(K77="Bajo","Aceptar",K77="Moderado","Reducir",K77="Alto","Reducir",K77="Extremo","Reducir")</f>
        <v>Reducir</v>
      </c>
    </row>
    <row r="78" spans="2:12" s="26" customFormat="1" ht="150" customHeight="1" x14ac:dyDescent="0.25">
      <c r="B78" s="23" t="str">
        <f>+'Preliminar PT Id del Riesgo'!B72</f>
        <v>ACCESO A LA PROPIEDAD DE LA TIERRA Y LOS TERRITORIOS</v>
      </c>
      <c r="C78" s="172" t="str">
        <f>+'Preliminar PT Id del Riesgo'!F72</f>
        <v>EQUIPO SISTEMAS DE INFORMACIÓN DAE</v>
      </c>
      <c r="D78" s="23" t="str">
        <f>+'Preliminar PT Id del Riesgo'!G72</f>
        <v>R 28</v>
      </c>
      <c r="E78" s="172" t="str">
        <f>+'Preliminar PT Id del Riesgo'!H72</f>
        <v>Demora en la revisión de las diferentes peticiones presentadas por las comunidades étnicas a cargo de la DAE</v>
      </c>
      <c r="F78" s="180" t="str">
        <f>+'Preliminar PT Id del Riesgo'!J72</f>
        <v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étnicas cargo de la DAE
</v>
      </c>
      <c r="G78" s="89" t="str">
        <f>+'Preliminar PT Id del Riesgo'!I72</f>
        <v>Pérdida Reputacional</v>
      </c>
      <c r="H78" s="99"/>
      <c r="I78" s="42" t="str">
        <f>+'4 - Valor del Riesgo Inherente'!N77</f>
        <v>Extremo</v>
      </c>
      <c r="J78" s="42" t="str">
        <f t="shared" si="2"/>
        <v>Reducir</v>
      </c>
      <c r="K78" s="42"/>
      <c r="L78" s="42"/>
    </row>
    <row r="79" spans="2:12" s="26" customFormat="1" ht="150" customHeight="1" x14ac:dyDescent="0.25">
      <c r="B79" s="23" t="str">
        <f>+'Preliminar PT Id del Riesgo'!B73</f>
        <v>ACCESO A LA PROPIEDAD DE LA TIERRA Y LOS TERRITORIOS</v>
      </c>
      <c r="C79" s="172" t="str">
        <f>+'Preliminar PT Id del Riesgo'!F73</f>
        <v>DIRECCIÓN DE ACCESO A TIERRAS</v>
      </c>
      <c r="D79" s="23" t="str">
        <f>+'Preliminar PT Id del Riesgo'!G73</f>
        <v>R 29</v>
      </c>
      <c r="E79" s="172" t="str">
        <f>+'Preliminar PT Id del Riesgo'!H73</f>
        <v>Incumplimiento  de adquisición de predios en el marco de Políticas del Gobierno</v>
      </c>
      <c r="F79" s="180" t="str">
        <f>+'Preliminar PT Id del Riesgo'!J73</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G79" s="89" t="str">
        <f>+'Preliminar PT Id del Riesgo'!I73</f>
        <v>Pérdida Reputacional</v>
      </c>
      <c r="H79" s="99"/>
      <c r="I79" s="42" t="str">
        <f>+'4 - Valor del Riesgo Inherente'!N78</f>
        <v>Extremo</v>
      </c>
      <c r="J79" s="42" t="str">
        <f t="shared" si="2"/>
        <v>Reducir</v>
      </c>
      <c r="K79" s="42" t="str">
        <f>+'Preliminar PT. Control'!V74</f>
        <v>Extremo</v>
      </c>
      <c r="L79" s="42" t="str">
        <f t="shared" si="3"/>
        <v>Reducir</v>
      </c>
    </row>
    <row r="80" spans="2:12" s="26" customFormat="1" ht="150" customHeight="1" x14ac:dyDescent="0.25">
      <c r="B80" s="23" t="str">
        <f>+'Preliminar PT Id del Riesgo'!B74</f>
        <v>ACCESO A LA PROPIEDAD DE LA TIERRA Y LOS TERRITORIOS</v>
      </c>
      <c r="C80" s="172" t="str">
        <f>+'Preliminar PT Id del Riesgo'!F74</f>
        <v>DIRECCIÓN DE ACCESO A TIERRAS</v>
      </c>
      <c r="D80" s="23" t="str">
        <f>+'Preliminar PT Id del Riesgo'!G74</f>
        <v>R 29</v>
      </c>
      <c r="E80" s="172" t="str">
        <f>+'Preliminar PT Id del Riesgo'!H74</f>
        <v>Incumplimiento  de adquisición de predios en el marco de Políticas del Gobierno</v>
      </c>
      <c r="F80" s="180" t="str">
        <f>+'Preliminar PT Id del Riesgo'!J74</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G80" s="89" t="str">
        <f>+'Preliminar PT Id del Riesgo'!I74</f>
        <v>Pérdida Reputacional</v>
      </c>
      <c r="H80" s="90">
        <f ca="1">+TODAY()-'Preliminar PT Id del Riesgo'!O74</f>
        <v>780</v>
      </c>
      <c r="I80" s="42" t="str">
        <f>+'4 - Valor del Riesgo Inherente'!N79</f>
        <v>Extremo</v>
      </c>
      <c r="J80" s="42" t="str">
        <f t="shared" si="2"/>
        <v>Reducir</v>
      </c>
      <c r="K80" s="42" t="str">
        <f>+'Preliminar PT. Control'!V75</f>
        <v>Extremo</v>
      </c>
      <c r="L80" s="42" t="str">
        <f t="shared" si="3"/>
        <v>Reducir</v>
      </c>
    </row>
    <row r="81" spans="2:12" s="26" customFormat="1" ht="150" customHeight="1" x14ac:dyDescent="0.25">
      <c r="B81" s="23" t="str">
        <f>+'Preliminar PT Id del Riesgo'!B75</f>
        <v>ACCESO A LA PROPIEDAD DE LA TIERRA Y LOS TERRITORIOS</v>
      </c>
      <c r="C81" s="172" t="str">
        <f>+'Preliminar PT Id del Riesgo'!F75</f>
        <v>DIRECCIÓN DE ACCESO A TIERRAS</v>
      </c>
      <c r="D81" s="23" t="str">
        <f>+'Preliminar PT Id del Riesgo'!G75</f>
        <v>R 29</v>
      </c>
      <c r="E81" s="172" t="str">
        <f>+'Preliminar PT Id del Riesgo'!H75</f>
        <v>Incumplimiento  de adquisición de predios en el marco de Políticas del Gobierno</v>
      </c>
      <c r="F81" s="180" t="str">
        <f>+'Preliminar PT Id del Riesgo'!J75</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G81" s="89" t="str">
        <f>+'Preliminar PT Id del Riesgo'!I75</f>
        <v>Pérdida Reputacional</v>
      </c>
      <c r="H81" s="99"/>
      <c r="I81" s="42" t="str">
        <f>+'4 - Valor del Riesgo Inherente'!N80</f>
        <v>Extremo</v>
      </c>
      <c r="J81" s="42" t="str">
        <f t="shared" si="2"/>
        <v>Reducir</v>
      </c>
      <c r="K81" s="42"/>
      <c r="L81" s="42"/>
    </row>
    <row r="82" spans="2:12" s="26" customFormat="1" ht="150" customHeight="1" x14ac:dyDescent="0.25">
      <c r="B82" s="23" t="str">
        <f>+'Preliminar PT Id del Riesgo'!B76</f>
        <v>ACCESO A LA PROPIEDAD DE LA TIERRA Y LOS TERRITORIOS</v>
      </c>
      <c r="C82" s="172" t="str">
        <f>+'Preliminar PT Id del Riesgo'!F76</f>
        <v>SUBDIRECCIÓN DE ACCESO A TIERRAS EN ZONAS FOCALIZADAS</v>
      </c>
      <c r="D82" s="23" t="str">
        <f>+'Preliminar PT Id del Riesgo'!G76</f>
        <v>R 30</v>
      </c>
      <c r="E82" s="172" t="str">
        <f>+'Preliminar PT Id del Riesgo'!H76</f>
        <v>Materializar un subsidio que no cumpla con los requisitos establecidos</v>
      </c>
      <c r="F82" s="180" t="str">
        <f>+'Preliminar PT Id del Riesgo'!J76</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G82" s="89" t="str">
        <f>+'Preliminar PT Id del Riesgo'!I76</f>
        <v>Afectación Económica o presupuestal</v>
      </c>
      <c r="H82" s="99"/>
      <c r="I82" s="42" t="str">
        <f>+'4 - Valor del Riesgo Inherente'!N81</f>
        <v>Extremo</v>
      </c>
      <c r="J82" s="42" t="str">
        <f t="shared" si="2"/>
        <v>Reducir</v>
      </c>
      <c r="K82" s="42" t="str">
        <f>+'Preliminar PT. Control'!V77</f>
        <v>Extremo</v>
      </c>
      <c r="L82" s="42" t="str">
        <f t="shared" si="3"/>
        <v>Reducir</v>
      </c>
    </row>
    <row r="83" spans="2:12" s="26" customFormat="1" ht="150" customHeight="1" x14ac:dyDescent="0.25">
      <c r="B83" s="23" t="str">
        <f>+'Preliminar PT Id del Riesgo'!B77</f>
        <v>ACCESO A LA PROPIEDAD DE LA TIERRA Y LOS TERRITORIOS</v>
      </c>
      <c r="C83" s="172" t="str">
        <f>+'Preliminar PT Id del Riesgo'!F77</f>
        <v>SUBDIRECCIÓN DE ACCESO A TIERRAS EN ZONAS FOCALIZADAS</v>
      </c>
      <c r="D83" s="23" t="str">
        <f>+'Preliminar PT Id del Riesgo'!G77</f>
        <v>R 30</v>
      </c>
      <c r="E83" s="172" t="str">
        <f>+'Preliminar PT Id del Riesgo'!H77</f>
        <v>Materializar un subsidio que no cumpla con los requisitos establecidos</v>
      </c>
      <c r="F83" s="180" t="str">
        <f>+'Preliminar PT Id del Riesgo'!J77</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G83" s="89" t="str">
        <f>+'Preliminar PT Id del Riesgo'!I77</f>
        <v>Afectación Económica o presupuestal</v>
      </c>
      <c r="H83" s="90">
        <f ca="1">+TODAY()-'Preliminar PT Id del Riesgo'!O77</f>
        <v>780</v>
      </c>
      <c r="I83" s="42" t="str">
        <f>+'4 - Valor del Riesgo Inherente'!N82</f>
        <v>Extremo</v>
      </c>
      <c r="J83" s="42" t="str">
        <f t="shared" si="2"/>
        <v>Reducir</v>
      </c>
      <c r="K83" s="42" t="str">
        <f>+'Preliminar PT. Control'!V78</f>
        <v>Extremo</v>
      </c>
      <c r="L83" s="42" t="str">
        <f t="shared" si="3"/>
        <v>Reducir</v>
      </c>
    </row>
    <row r="84" spans="2:12" s="26" customFormat="1" ht="150" customHeight="1" x14ac:dyDescent="0.25">
      <c r="B84" s="23" t="str">
        <f>+'Preliminar PT Id del Riesgo'!B78</f>
        <v>ACCESO A LA PROPIEDAD DE LA TIERRA Y LOS TERRITORIOS</v>
      </c>
      <c r="C84" s="172" t="str">
        <f>+'Preliminar PT Id del Riesgo'!F78</f>
        <v>SUBDIRECCIÓN DE ACCESO A TIERRAS EN ZONAS FOCALIZADAS</v>
      </c>
      <c r="D84" s="23" t="str">
        <f>+'Preliminar PT Id del Riesgo'!G78</f>
        <v>R 30</v>
      </c>
      <c r="E84" s="172" t="str">
        <f>+'Preliminar PT Id del Riesgo'!H78</f>
        <v>Materializar un subsidio que no cumpla con los requisitos establecidos</v>
      </c>
      <c r="F84" s="180" t="str">
        <f>+'Preliminar PT Id del Riesgo'!J78</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G84" s="89" t="str">
        <f>+'Preliminar PT Id del Riesgo'!I78</f>
        <v>Afectación Económica o presupuestal</v>
      </c>
      <c r="H84" s="99"/>
      <c r="I84" s="42" t="str">
        <f>+'4 - Valor del Riesgo Inherente'!N83</f>
        <v>Extremo</v>
      </c>
      <c r="J84" s="42" t="str">
        <f t="shared" si="2"/>
        <v>Reducir</v>
      </c>
      <c r="K84" s="42" t="str">
        <f>+'Preliminar PT. Control'!V79</f>
        <v>Alto</v>
      </c>
      <c r="L84" s="42" t="str">
        <f t="shared" si="3"/>
        <v>Reducir</v>
      </c>
    </row>
    <row r="85" spans="2:12" s="26" customFormat="1" ht="150" customHeight="1" x14ac:dyDescent="0.25">
      <c r="B85" s="23" t="str">
        <f>+'Preliminar PT Id del Riesgo'!B79</f>
        <v>ACCESO A LA PROPIEDAD DE LA TIERRA Y LOS TERRITORIOS</v>
      </c>
      <c r="C85" s="172" t="str">
        <f>+'Preliminar PT Id del Riesgo'!F79</f>
        <v>SUBDIRECCIÓN DE ACCESO A TIERRAS EN ZONAS FOCALIZADAS</v>
      </c>
      <c r="D85" s="23" t="str">
        <f>+'Preliminar PT Id del Riesgo'!G79</f>
        <v>R 30</v>
      </c>
      <c r="E85" s="172" t="str">
        <f>+'Preliminar PT Id del Riesgo'!H79</f>
        <v>Materializar un subsidio que no cumpla con los requisitos establecidos</v>
      </c>
      <c r="F85" s="180" t="str">
        <f>+'Preliminar PT Id del Riesgo'!J79</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G85" s="89" t="str">
        <f>+'Preliminar PT Id del Riesgo'!I79</f>
        <v>Afectación Económica o presupuestal</v>
      </c>
      <c r="H85" s="99"/>
      <c r="I85" s="42" t="str">
        <f>+'4 - Valor del Riesgo Inherente'!N84</f>
        <v>Extremo</v>
      </c>
      <c r="J85" s="42" t="str">
        <f t="shared" si="2"/>
        <v>Reducir</v>
      </c>
      <c r="K85" s="42"/>
      <c r="L85" s="42"/>
    </row>
    <row r="86" spans="2:12" s="26" customFormat="1" ht="150" customHeight="1" x14ac:dyDescent="0.25">
      <c r="B86" s="23" t="str">
        <f>+'Preliminar PT Id del Riesgo'!B80</f>
        <v>ACCESO A LA PROPIEDAD DE LA TIERRA Y LOS TERRITORIOS</v>
      </c>
      <c r="C86" s="172" t="str">
        <f>+'Preliminar PT Id del Riesgo'!F80</f>
        <v>SUBDIRECCIÓN DE ACCESO A TIERRAS EN ZONAS FOCALIZADAS</v>
      </c>
      <c r="D86" s="23" t="str">
        <f>+'Preliminar PT Id del Riesgo'!G80</f>
        <v>R 31</v>
      </c>
      <c r="E86" s="172" t="str">
        <f>+'Preliminar PT Id del Riesgo'!H80</f>
        <v>Adjudicación de baldíos a persona natural, sin el cumplimiento de requisitos jurídicos, agronómicos y catastrales en los municipios focalizados</v>
      </c>
      <c r="F86" s="180" t="str">
        <f>+'Preliminar PT Id del Riesgo'!J80</f>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v>
      </c>
      <c r="G86" s="89" t="str">
        <f>+'Preliminar PT Id del Riesgo'!I80</f>
        <v>Pérdida Reputacional</v>
      </c>
      <c r="H86" s="90">
        <f ca="1">+TODAY()-'Preliminar PT Id del Riesgo'!O80</f>
        <v>780</v>
      </c>
      <c r="I86" s="42" t="str">
        <f>+'4 - Valor del Riesgo Inherente'!N85</f>
        <v>Extremo</v>
      </c>
      <c r="J86" s="42" t="str">
        <f t="shared" si="2"/>
        <v>Reducir</v>
      </c>
      <c r="K86" s="42" t="str">
        <f>+'Preliminar PT. Control'!V81</f>
        <v>Extremo</v>
      </c>
      <c r="L86" s="42" t="str">
        <f t="shared" si="3"/>
        <v>Reducir</v>
      </c>
    </row>
    <row r="87" spans="2:12" s="26" customFormat="1" ht="150" customHeight="1" x14ac:dyDescent="0.25">
      <c r="B87" s="23" t="str">
        <f>+'Preliminar PT Id del Riesgo'!B81</f>
        <v>ACCESO A LA PROPIEDAD DE LA TIERRA Y LOS TERRITORIOS</v>
      </c>
      <c r="C87" s="172" t="str">
        <f>+'Preliminar PT Id del Riesgo'!F81</f>
        <v>SUBDIRECCIÓN DE ACCESO A TIERRAS EN ZONAS FOCALIZADAS</v>
      </c>
      <c r="D87" s="23" t="str">
        <f>+'Preliminar PT Id del Riesgo'!G81</f>
        <v>R 31</v>
      </c>
      <c r="E87" s="172" t="str">
        <f>+'Preliminar PT Id del Riesgo'!H81</f>
        <v>Adjudicación de baldíos a persona natural, sin el cumplimiento de requisitos jurídicos, agronómicos y catastrales en los municipios focalizados</v>
      </c>
      <c r="F87" s="180" t="str">
        <f>+'Preliminar PT Id del Riesgo'!J81</f>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v>
      </c>
      <c r="G87" s="89" t="str">
        <f>+'Preliminar PT Id del Riesgo'!I81</f>
        <v>Pérdida Reputacional</v>
      </c>
      <c r="H87" s="99"/>
      <c r="I87" s="42" t="str">
        <f>+'4 - Valor del Riesgo Inherente'!N86</f>
        <v>Extremo</v>
      </c>
      <c r="J87" s="42" t="str">
        <f t="shared" si="2"/>
        <v>Reducir</v>
      </c>
      <c r="K87" s="42" t="str">
        <f>+'Preliminar PT. Control'!V82</f>
        <v>Extremo</v>
      </c>
      <c r="L87" s="42" t="str">
        <f t="shared" si="3"/>
        <v>Reducir</v>
      </c>
    </row>
    <row r="88" spans="2:12" s="26" customFormat="1" ht="150" customHeight="1" x14ac:dyDescent="0.25">
      <c r="B88" s="23" t="str">
        <f>+'Preliminar PT Id del Riesgo'!B82</f>
        <v>ACCESO A LA PROPIEDAD DE LA TIERRA Y LOS TERRITORIOS</v>
      </c>
      <c r="C88" s="172" t="str">
        <f>+'Preliminar PT Id del Riesgo'!F82</f>
        <v>SUBDIRECCIÓN DE ACCESO A TIERRAS EN ZONAS FOCALIZADAS</v>
      </c>
      <c r="D88" s="23" t="str">
        <f>+'Preliminar PT Id del Riesgo'!G82</f>
        <v>R 31</v>
      </c>
      <c r="E88" s="172" t="str">
        <f>+'Preliminar PT Id del Riesgo'!H82</f>
        <v>Adjudicación de baldíos a persona natural, sin el cumplimiento de requisitos jurídicos, agronómicos y catastrales en los municipios focalizados</v>
      </c>
      <c r="F88" s="180" t="str">
        <f>+'Preliminar PT Id del Riesgo'!J82</f>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v>
      </c>
      <c r="G88" s="89" t="str">
        <f>+'Preliminar PT Id del Riesgo'!I82</f>
        <v>Pérdida Reputacional</v>
      </c>
      <c r="H88" s="99"/>
      <c r="I88" s="42" t="str">
        <f>+'4 - Valor del Riesgo Inherente'!N87</f>
        <v>Extremo</v>
      </c>
      <c r="J88" s="42" t="str">
        <f t="shared" si="2"/>
        <v>Reducir</v>
      </c>
      <c r="K88" s="42"/>
      <c r="L88" s="42"/>
    </row>
    <row r="89" spans="2:12" s="26" customFormat="1" ht="150" customHeight="1" x14ac:dyDescent="0.25">
      <c r="B89" s="23" t="str">
        <f>+'Preliminar PT Id del Riesgo'!B83</f>
        <v>ACCESO A LA PROPIEDAD DE LA TIERRA Y LOS TERRITORIOS</v>
      </c>
      <c r="C89" s="172" t="str">
        <f>+'Preliminar PT Id del Riesgo'!F83</f>
        <v>SUBDIRECCIÓN DE ACCESO A TIERRAS POR DEMANDA Y DESCONGESTIÓN</v>
      </c>
      <c r="D89" s="23" t="str">
        <f>+'Preliminar PT Id del Riesgo'!G83</f>
        <v>R 32</v>
      </c>
      <c r="E89" s="172" t="str">
        <f>+'Preliminar PT Id del Riesgo'!H83</f>
        <v xml:space="preserve">Demoras en ejecutar las etapas propias del procedimiento por causas internas de revocatoria de predios no focalizados </v>
      </c>
      <c r="F89" s="180" t="str">
        <f>+'Preliminar PT Id del Riesgo'!J83</f>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G89" s="89" t="str">
        <f>+'Preliminar PT Id del Riesgo'!I83</f>
        <v>Pérdida Reputacional</v>
      </c>
      <c r="H89" s="90">
        <f ca="1">+TODAY()-'Preliminar PT Id del Riesgo'!O83</f>
        <v>780</v>
      </c>
      <c r="I89" s="42" t="str">
        <f>+'4 - Valor del Riesgo Inherente'!N88</f>
        <v>Extremo</v>
      </c>
      <c r="J89" s="42" t="str">
        <f t="shared" si="2"/>
        <v>Reducir</v>
      </c>
      <c r="K89" s="42" t="str">
        <f>+'Preliminar PT. Control'!V84</f>
        <v>Extremo</v>
      </c>
      <c r="L89" s="42" t="str">
        <f t="shared" si="3"/>
        <v>Reducir</v>
      </c>
    </row>
    <row r="90" spans="2:12" s="26" customFormat="1" ht="150" customHeight="1" x14ac:dyDescent="0.25">
      <c r="B90" s="23" t="str">
        <f>+'Preliminar PT Id del Riesgo'!B84</f>
        <v>ACCESO A LA PROPIEDAD DE LA TIERRA Y LOS TERRITORIOS</v>
      </c>
      <c r="C90" s="172" t="str">
        <f>+'Preliminar PT Id del Riesgo'!F84</f>
        <v>SUBDIRECCIÓN DE ACCESO A TIERRAS POR DEMANDA Y DESCONGESTIÓN</v>
      </c>
      <c r="D90" s="23" t="str">
        <f>+'Preliminar PT Id del Riesgo'!G84</f>
        <v>R 32</v>
      </c>
      <c r="E90" s="172" t="str">
        <f>+'Preliminar PT Id del Riesgo'!H84</f>
        <v xml:space="preserve">Demoras en ejecutar las etapas propias del procedimiento por causas internas de revocatoria de predios no focalizados </v>
      </c>
      <c r="F90" s="180" t="str">
        <f>+'Preliminar PT Id del Riesgo'!J84</f>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G90" s="89" t="str">
        <f>+'Preliminar PT Id del Riesgo'!I84</f>
        <v>Pérdida Reputacional</v>
      </c>
      <c r="H90" s="99"/>
      <c r="I90" s="42" t="str">
        <f>+'4 - Valor del Riesgo Inherente'!N89</f>
        <v>Extremo</v>
      </c>
      <c r="J90" s="42" t="str">
        <f t="shared" si="2"/>
        <v>Reducir</v>
      </c>
      <c r="K90" s="42" t="str">
        <f>+'Preliminar PT. Control'!V85</f>
        <v>Alto</v>
      </c>
      <c r="L90" s="42" t="str">
        <f t="shared" si="3"/>
        <v>Reducir</v>
      </c>
    </row>
    <row r="91" spans="2:12" s="26" customFormat="1" ht="150" customHeight="1" x14ac:dyDescent="0.25">
      <c r="B91" s="23" t="str">
        <f>+'Preliminar PT Id del Riesgo'!B85</f>
        <v>ACCESO A LA PROPIEDAD DE LA TIERRA Y LOS TERRITORIOS</v>
      </c>
      <c r="C91" s="172" t="str">
        <f>+'Preliminar PT Id del Riesgo'!F85</f>
        <v>SUBDIRECCIÓN DE ACCESO A TIERRAS POR DEMANDA Y DESCONGESTIÓN</v>
      </c>
      <c r="D91" s="23" t="str">
        <f>+'Preliminar PT Id del Riesgo'!G85</f>
        <v>R 32</v>
      </c>
      <c r="E91" s="172" t="str">
        <f>+'Preliminar PT Id del Riesgo'!H85</f>
        <v xml:space="preserve">Demoras en ejecutar las etapas propias del procedimiento por causas internas de revocatoria de predios no focalizados </v>
      </c>
      <c r="F91" s="180" t="str">
        <f>+'Preliminar PT Id del Riesgo'!J85</f>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G91" s="89" t="str">
        <f>+'Preliminar PT Id del Riesgo'!I85</f>
        <v>Pérdida Reputacional</v>
      </c>
      <c r="H91" s="99"/>
      <c r="I91" s="42" t="str">
        <f>+'4 - Valor del Riesgo Inherente'!N90</f>
        <v>Extremo</v>
      </c>
      <c r="J91" s="42" t="str">
        <f t="shared" si="2"/>
        <v>Reducir</v>
      </c>
      <c r="K91" s="42"/>
      <c r="L91" s="42"/>
    </row>
    <row r="92" spans="2:12" s="26" customFormat="1" ht="150" customHeight="1" x14ac:dyDescent="0.25">
      <c r="B92" s="23" t="str">
        <f>+'Preliminar PT Id del Riesgo'!B86</f>
        <v>ACCESO A LA PROPIEDAD DE LA TIERRA Y LOS TERRITORIOS</v>
      </c>
      <c r="C92" s="172" t="str">
        <f>+'Preliminar PT Id del Riesgo'!F86</f>
        <v>SUBDIRECCIÓN DE ACCESO A TIERRAS EN ZONAS FOCALIZADAS</v>
      </c>
      <c r="D92" s="23" t="str">
        <f>+'Preliminar PT Id del Riesgo'!G86</f>
        <v>R 33</v>
      </c>
      <c r="E92" s="172" t="str">
        <f>+'Preliminar PT Id del Riesgo'!H86</f>
        <v xml:space="preserve">Demoras en ejecutar las etapas propias del procedimiento por causas internas de revocatoria de predios focalizados </v>
      </c>
      <c r="F92" s="180" t="str">
        <f>+'Preliminar PT Id del Riesgo'!J86</f>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G92" s="89" t="str">
        <f>+'Preliminar PT Id del Riesgo'!I86</f>
        <v>Pérdida Reputacional</v>
      </c>
      <c r="H92" s="90">
        <f ca="1">+TODAY()-'Preliminar PT Id del Riesgo'!O86</f>
        <v>780</v>
      </c>
      <c r="I92" s="42" t="str">
        <f>+'4 - Valor del Riesgo Inherente'!N91</f>
        <v>Extremo</v>
      </c>
      <c r="J92" s="42" t="str">
        <f t="shared" si="2"/>
        <v>Reducir</v>
      </c>
      <c r="K92" s="42" t="str">
        <f>+'Preliminar PT. Control'!V87</f>
        <v>Extremo</v>
      </c>
      <c r="L92" s="42" t="str">
        <f t="shared" si="3"/>
        <v>Reducir</v>
      </c>
    </row>
    <row r="93" spans="2:12" s="26" customFormat="1" ht="150" customHeight="1" x14ac:dyDescent="0.25">
      <c r="B93" s="23" t="str">
        <f>+'Preliminar PT Id del Riesgo'!B87</f>
        <v>ACCESO A LA PROPIEDAD DE LA TIERRA Y LOS TERRITORIOS</v>
      </c>
      <c r="C93" s="172" t="str">
        <f>+'Preliminar PT Id del Riesgo'!F87</f>
        <v>SUBDIRECCIÓN DE ACCESO A TIERRAS EN ZONAS FOCALIZADAS</v>
      </c>
      <c r="D93" s="23" t="str">
        <f>+'Preliminar PT Id del Riesgo'!G87</f>
        <v>R 33</v>
      </c>
      <c r="E93" s="172" t="str">
        <f>+'Preliminar PT Id del Riesgo'!H87</f>
        <v xml:space="preserve">Demoras en ejecutar las etapas propias del procedimiento por causas internas de revocatoria de predios focalizados </v>
      </c>
      <c r="F93" s="180" t="str">
        <f>+'Preliminar PT Id del Riesgo'!J87</f>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G93" s="89" t="str">
        <f>+'Preliminar PT Id del Riesgo'!I87</f>
        <v>Pérdida Reputacional</v>
      </c>
      <c r="H93" s="99"/>
      <c r="I93" s="42" t="str">
        <f>+'4 - Valor del Riesgo Inherente'!N92</f>
        <v>Extremo</v>
      </c>
      <c r="J93" s="42" t="str">
        <f t="shared" si="2"/>
        <v>Reducir</v>
      </c>
      <c r="K93" s="42" t="str">
        <f>+'Preliminar PT. Control'!V88</f>
        <v>Alto</v>
      </c>
      <c r="L93" s="42" t="str">
        <f t="shared" si="3"/>
        <v>Reducir</v>
      </c>
    </row>
    <row r="94" spans="2:12" s="26" customFormat="1" ht="150" customHeight="1" x14ac:dyDescent="0.25">
      <c r="B94" s="23" t="str">
        <f>+'Preliminar PT Id del Riesgo'!B88</f>
        <v>ACCESO A LA PROPIEDAD DE LA TIERRA Y LOS TERRITORIOS</v>
      </c>
      <c r="C94" s="172" t="str">
        <f>+'Preliminar PT Id del Riesgo'!F88</f>
        <v>SUBDIRECCIÓN DE ACCESO A TIERRAS EN ZONAS FOCALIZADAS</v>
      </c>
      <c r="D94" s="23" t="str">
        <f>+'Preliminar PT Id del Riesgo'!G88</f>
        <v>R 33</v>
      </c>
      <c r="E94" s="172" t="str">
        <f>+'Preliminar PT Id del Riesgo'!H88</f>
        <v xml:space="preserve">Demoras en ejecutar las etapas propias del procedimiento por causas internas de revocatoria de predios focalizados </v>
      </c>
      <c r="F94" s="180" t="str">
        <f>+'Preliminar PT Id del Riesgo'!J88</f>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G94" s="89" t="str">
        <f>+'Preliminar PT Id del Riesgo'!I88</f>
        <v>Pérdida Reputacional</v>
      </c>
      <c r="H94" s="99"/>
      <c r="I94" s="42" t="str">
        <f>+'4 - Valor del Riesgo Inherente'!N93</f>
        <v>Extremo</v>
      </c>
      <c r="J94" s="42" t="str">
        <f t="shared" si="2"/>
        <v>Reducir</v>
      </c>
      <c r="K94" s="42"/>
      <c r="L94" s="42"/>
    </row>
    <row r="95" spans="2:12" s="26" customFormat="1" ht="150" customHeight="1" x14ac:dyDescent="0.25">
      <c r="B95" s="23" t="str">
        <f>+'Preliminar PT Id del Riesgo'!B89</f>
        <v>ACCESO A LA PROPIEDAD DE LA TIERRA Y LOS TERRITORIOS</v>
      </c>
      <c r="C95" s="172" t="str">
        <f>+'Preliminar PT Id del Riesgo'!F89</f>
        <v>DIRECCIÓN DE ACCESO A TIERRAS</v>
      </c>
      <c r="D95" s="23" t="str">
        <f>+'Preliminar PT Id del Riesgo'!G89</f>
        <v>R 34</v>
      </c>
      <c r="E95" s="172" t="str">
        <f>+'Preliminar PT Id del Riesgo'!H89</f>
        <v>Redireccionamiento equivocado de las solicitudes que ingresan a la DAT</v>
      </c>
      <c r="F95" s="180" t="str">
        <f>+'Preliminar PT Id del Riesgo'!J89</f>
        <v>Posibilidad de pérdida reputacional en la imagen institucional secundario a peticiones, quejas y/o reclamos de la comunidad y por incumplimiento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v>
      </c>
      <c r="G95" s="89" t="str">
        <f>+'Preliminar PT Id del Riesgo'!I89</f>
        <v>Pérdida Reputacional</v>
      </c>
      <c r="H95" s="90">
        <f ca="1">+TODAY()-'Preliminar PT Id del Riesgo'!O89</f>
        <v>780</v>
      </c>
      <c r="I95" s="42" t="str">
        <f>+'4 - Valor del Riesgo Inherente'!N94</f>
        <v>Extremo</v>
      </c>
      <c r="J95" s="42" t="str">
        <f t="shared" si="2"/>
        <v>Reducir</v>
      </c>
      <c r="K95" s="42" t="str">
        <f>+'Preliminar PT. Control'!V90</f>
        <v>Extremo</v>
      </c>
      <c r="L95" s="42" t="str">
        <f t="shared" si="3"/>
        <v>Reducir</v>
      </c>
    </row>
    <row r="96" spans="2:12" s="26" customFormat="1" ht="150" customHeight="1" x14ac:dyDescent="0.25">
      <c r="B96" s="23" t="str">
        <f>+'Preliminar PT Id del Riesgo'!B90</f>
        <v>ACCESO A LA PROPIEDAD DE LA TIERRA Y LOS TERRITORIOS</v>
      </c>
      <c r="C96" s="172" t="str">
        <f>+'Preliminar PT Id del Riesgo'!F90</f>
        <v>DIRECCIÓN DE ACCESO A TIERRAS</v>
      </c>
      <c r="D96" s="23" t="str">
        <f>+'Preliminar PT Id del Riesgo'!G90</f>
        <v>R 34</v>
      </c>
      <c r="E96" s="172" t="str">
        <f>+'Preliminar PT Id del Riesgo'!H90</f>
        <v>Redireccionamiento equivocado de las solicitudes que ingresan a la DAT</v>
      </c>
      <c r="F96" s="180" t="str">
        <f>+'Preliminar PT Id del Riesgo'!J90</f>
        <v>Posibilidad de pérdida reputacional en la imagen institucional secundario a peticiones, quejas y/o reclamos de la comunidad y por incumplimiento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v>
      </c>
      <c r="G96" s="89" t="str">
        <f>+'Preliminar PT Id del Riesgo'!I90</f>
        <v>Pérdida Reputacional</v>
      </c>
      <c r="H96" s="99"/>
      <c r="I96" s="42" t="str">
        <f>+'4 - Valor del Riesgo Inherente'!N95</f>
        <v>Extremo</v>
      </c>
      <c r="J96" s="42" t="str">
        <f t="shared" si="2"/>
        <v>Reducir</v>
      </c>
      <c r="K96" s="42"/>
      <c r="L96" s="42"/>
    </row>
    <row r="97" spans="2:12" s="26" customFormat="1" ht="150" customHeight="1" x14ac:dyDescent="0.25">
      <c r="B97" s="23" t="e">
        <f>+'Preliminar PT Id del Riesgo'!#REF!</f>
        <v>#REF!</v>
      </c>
      <c r="C97" s="172" t="e">
        <f>+'Preliminar PT Id del Riesgo'!#REF!</f>
        <v>#REF!</v>
      </c>
      <c r="D97" s="23" t="e">
        <f>+'Preliminar PT Id del Riesgo'!#REF!</f>
        <v>#REF!</v>
      </c>
      <c r="E97" s="172" t="e">
        <f>+'Preliminar PT Id del Riesgo'!#REF!</f>
        <v>#REF!</v>
      </c>
      <c r="F97" s="180" t="e">
        <f>+'Preliminar PT Id del Riesgo'!#REF!</f>
        <v>#REF!</v>
      </c>
      <c r="G97" s="89" t="e">
        <f>+'Preliminar PT Id del Riesgo'!#REF!</f>
        <v>#REF!</v>
      </c>
      <c r="H97" s="99"/>
      <c r="I97" s="42" t="str">
        <f>+'4 - Valor del Riesgo Inherente'!N96</f>
        <v>Extremo</v>
      </c>
      <c r="J97" s="42" t="str">
        <f t="shared" si="2"/>
        <v>Reducir</v>
      </c>
      <c r="K97" s="42" t="e">
        <f>+'Preliminar PT. Control'!#REF!</f>
        <v>#REF!</v>
      </c>
      <c r="L97" s="42" t="e">
        <f t="shared" si="3"/>
        <v>#REF!</v>
      </c>
    </row>
    <row r="98" spans="2:12" s="26" customFormat="1" ht="150" customHeight="1" x14ac:dyDescent="0.25">
      <c r="B98" s="23" t="e">
        <f>+'Preliminar PT Id del Riesgo'!#REF!</f>
        <v>#REF!</v>
      </c>
      <c r="C98" s="172" t="e">
        <f>+'Preliminar PT Id del Riesgo'!#REF!</f>
        <v>#REF!</v>
      </c>
      <c r="D98" s="23" t="e">
        <f>+'Preliminar PT Id del Riesgo'!#REF!</f>
        <v>#REF!</v>
      </c>
      <c r="E98" s="172" t="e">
        <f>+'Preliminar PT Id del Riesgo'!#REF!</f>
        <v>#REF!</v>
      </c>
      <c r="F98" s="180" t="e">
        <f>+'Preliminar PT Id del Riesgo'!#REF!</f>
        <v>#REF!</v>
      </c>
      <c r="G98" s="89" t="e">
        <f>+'Preliminar PT Id del Riesgo'!#REF!</f>
        <v>#REF!</v>
      </c>
      <c r="H98" s="90" t="e">
        <f ca="1">+TODAY()-'Preliminar PT Id del Riesgo'!#REF!</f>
        <v>#REF!</v>
      </c>
      <c r="I98" s="42" t="str">
        <f>+'4 - Valor del Riesgo Inherente'!N97</f>
        <v>Extremo</v>
      </c>
      <c r="J98" s="42" t="str">
        <f t="shared" si="2"/>
        <v>Reducir</v>
      </c>
      <c r="K98" s="42"/>
      <c r="L98" s="42"/>
    </row>
    <row r="99" spans="2:12" s="26" customFormat="1" ht="150" customHeight="1" x14ac:dyDescent="0.25">
      <c r="B99" s="23" t="str">
        <f>+'Preliminar PT Id del Riesgo'!B91</f>
        <v>ADMINISTRACIÓN DE TIERRAS</v>
      </c>
      <c r="C99" s="172" t="str">
        <f>+'Preliminar PT Id del Riesgo'!F91</f>
        <v>SUBDIRECCIÓN DE ADMINISTRACIÓN DE TIERRAS DE LA NACIÓN</v>
      </c>
      <c r="D99" s="23" t="str">
        <f>+'Preliminar PT Id del Riesgo'!G91</f>
        <v>R 36</v>
      </c>
      <c r="E99" s="172" t="str">
        <f>+'Preliminar PT Id del Riesgo'!H91</f>
        <v>Inventario de predios desactualizado de Fondo de Tierras para la Reforma Rural Integral</v>
      </c>
      <c r="F99" s="180" t="str">
        <f>+'Preliminar PT Id del Riesgo'!J91</f>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v>
      </c>
      <c r="G99" s="89" t="str">
        <f>+'Preliminar PT Id del Riesgo'!I91</f>
        <v>Pérdida Reputacional</v>
      </c>
      <c r="H99" s="99"/>
      <c r="I99" s="42" t="str">
        <f>+'4 - Valor del Riesgo Inherente'!N98</f>
        <v>Extremo</v>
      </c>
      <c r="J99" s="42" t="str">
        <f t="shared" si="2"/>
        <v>Reducir</v>
      </c>
      <c r="K99" s="42" t="str">
        <f>+'Preliminar PT. Control'!V92</f>
        <v>Alto</v>
      </c>
      <c r="L99" s="42" t="str">
        <f t="shared" si="3"/>
        <v>Reducir</v>
      </c>
    </row>
    <row r="100" spans="2:12" s="26" customFormat="1" ht="150" customHeight="1" x14ac:dyDescent="0.25">
      <c r="B100" s="23" t="str">
        <f>+'Preliminar PT Id del Riesgo'!B92</f>
        <v>ADMINISTRACIÓN DE TIERRAS</v>
      </c>
      <c r="C100" s="172" t="str">
        <f>+'Preliminar PT Id del Riesgo'!F92</f>
        <v>SUBDIRECCIÓN DE ADMINISTRACIÓN DE TIERRAS DE LA NACIÓN</v>
      </c>
      <c r="D100" s="23" t="str">
        <f>+'Preliminar PT Id del Riesgo'!G92</f>
        <v>R 36</v>
      </c>
      <c r="E100" s="172" t="str">
        <f>+'Preliminar PT Id del Riesgo'!H92</f>
        <v>Inventario de predios desactualizado de Fondo de Tierras para la Reforma Rural Integral</v>
      </c>
      <c r="F100" s="180" t="str">
        <f>+'Preliminar PT Id del Riesgo'!J92</f>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v>
      </c>
      <c r="G100" s="89" t="str">
        <f>+'Preliminar PT Id del Riesgo'!I92</f>
        <v>Pérdida Reputacional</v>
      </c>
      <c r="H100" s="99"/>
      <c r="I100" s="42" t="str">
        <f>+'4 - Valor del Riesgo Inherente'!N99</f>
        <v>Extremo</v>
      </c>
      <c r="J100" s="42" t="str">
        <f t="shared" si="2"/>
        <v>Reducir</v>
      </c>
      <c r="K100" s="42"/>
      <c r="L100" s="42"/>
    </row>
    <row r="101" spans="2:12" s="26" customFormat="1" ht="150" customHeight="1" x14ac:dyDescent="0.25">
      <c r="B101" s="23" t="e">
        <f>+'Preliminar PT Id del Riesgo'!#REF!</f>
        <v>#REF!</v>
      </c>
      <c r="C101" s="172" t="e">
        <f>+'Preliminar PT Id del Riesgo'!#REF!</f>
        <v>#REF!</v>
      </c>
      <c r="D101" s="23" t="e">
        <f>+'Preliminar PT Id del Riesgo'!#REF!</f>
        <v>#REF!</v>
      </c>
      <c r="E101" s="172" t="e">
        <f>+'Preliminar PT Id del Riesgo'!#REF!</f>
        <v>#REF!</v>
      </c>
      <c r="F101" s="180" t="e">
        <f>+'Preliminar PT Id del Riesgo'!#REF!</f>
        <v>#REF!</v>
      </c>
      <c r="G101" s="89" t="e">
        <f>+'Preliminar PT Id del Riesgo'!#REF!</f>
        <v>#REF!</v>
      </c>
      <c r="H101" s="90" t="e">
        <f ca="1">+TODAY()-'Preliminar PT Id del Riesgo'!#REF!</f>
        <v>#REF!</v>
      </c>
      <c r="I101" s="42" t="str">
        <f>+'4 - Valor del Riesgo Inherente'!N100</f>
        <v>Alto</v>
      </c>
      <c r="J101" s="42" t="str">
        <f t="shared" si="2"/>
        <v>Reducir</v>
      </c>
      <c r="K101" s="42" t="e">
        <f>+'Preliminar PT. Control'!#REF!</f>
        <v>#REF!</v>
      </c>
      <c r="L101" s="42" t="e">
        <f t="shared" si="3"/>
        <v>#REF!</v>
      </c>
    </row>
    <row r="102" spans="2:12" s="26" customFormat="1" ht="150" customHeight="1" x14ac:dyDescent="0.25">
      <c r="B102" s="23" t="e">
        <f>+'Preliminar PT Id del Riesgo'!#REF!</f>
        <v>#REF!</v>
      </c>
      <c r="C102" s="172" t="e">
        <f>+'Preliminar PT Id del Riesgo'!#REF!</f>
        <v>#REF!</v>
      </c>
      <c r="D102" s="23" t="e">
        <f>+'Preliminar PT Id del Riesgo'!#REF!</f>
        <v>#REF!</v>
      </c>
      <c r="E102" s="172" t="e">
        <f>+'Preliminar PT Id del Riesgo'!#REF!</f>
        <v>#REF!</v>
      </c>
      <c r="F102" s="180" t="e">
        <f>+'Preliminar PT Id del Riesgo'!#REF!</f>
        <v>#REF!</v>
      </c>
      <c r="G102" s="89" t="e">
        <f>+'Preliminar PT Id del Riesgo'!#REF!</f>
        <v>#REF!</v>
      </c>
      <c r="H102" s="99"/>
      <c r="I102" s="42" t="str">
        <f>+'4 - Valor del Riesgo Inherente'!N101</f>
        <v>Alto</v>
      </c>
      <c r="J102" s="42" t="str">
        <f t="shared" si="2"/>
        <v>Reducir</v>
      </c>
      <c r="K102" s="42"/>
      <c r="L102" s="42"/>
    </row>
    <row r="103" spans="2:12" s="26" customFormat="1" ht="150" customHeight="1" x14ac:dyDescent="0.25">
      <c r="B103" s="23" t="e">
        <f>+'Preliminar PT Id del Riesgo'!#REF!</f>
        <v>#REF!</v>
      </c>
      <c r="C103" s="172" t="e">
        <f>+'Preliminar PT Id del Riesgo'!#REF!</f>
        <v>#REF!</v>
      </c>
      <c r="D103" s="23" t="e">
        <f>+'Preliminar PT Id del Riesgo'!#REF!</f>
        <v>#REF!</v>
      </c>
      <c r="E103" s="172" t="e">
        <f>+'Preliminar PT Id del Riesgo'!#REF!</f>
        <v>#REF!</v>
      </c>
      <c r="F103" s="180" t="e">
        <f>+'Preliminar PT Id del Riesgo'!#REF!</f>
        <v>#REF!</v>
      </c>
      <c r="G103" s="89" t="e">
        <f>+'Preliminar PT Id del Riesgo'!#REF!</f>
        <v>#REF!</v>
      </c>
      <c r="H103" s="99"/>
      <c r="I103" s="42" t="str">
        <f>+'4 - Valor del Riesgo Inherente'!N102</f>
        <v>Alto</v>
      </c>
      <c r="J103" s="42" t="str">
        <f t="shared" si="2"/>
        <v>Reducir</v>
      </c>
      <c r="K103" s="42" t="e">
        <f>+'Preliminar PT. Control'!#REF!</f>
        <v>#REF!</v>
      </c>
      <c r="L103" s="42" t="e">
        <f t="shared" si="3"/>
        <v>#REF!</v>
      </c>
    </row>
    <row r="104" spans="2:12" s="26" customFormat="1" ht="150" customHeight="1" x14ac:dyDescent="0.25">
      <c r="B104" s="23" t="e">
        <f>+'Preliminar PT Id del Riesgo'!#REF!</f>
        <v>#REF!</v>
      </c>
      <c r="C104" s="172" t="e">
        <f>+'Preliminar PT Id del Riesgo'!#REF!</f>
        <v>#REF!</v>
      </c>
      <c r="D104" s="23" t="e">
        <f>+'Preliminar PT Id del Riesgo'!#REF!</f>
        <v>#REF!</v>
      </c>
      <c r="E104" s="172" t="e">
        <f>+'Preliminar PT Id del Riesgo'!#REF!</f>
        <v>#REF!</v>
      </c>
      <c r="F104" s="180" t="e">
        <f>+'Preliminar PT Id del Riesgo'!#REF!</f>
        <v>#REF!</v>
      </c>
      <c r="G104" s="89" t="e">
        <f>+'Preliminar PT Id del Riesgo'!#REF!</f>
        <v>#REF!</v>
      </c>
      <c r="H104" s="90" t="e">
        <f ca="1">+TODAY()-'Preliminar PT Id del Riesgo'!#REF!</f>
        <v>#REF!</v>
      </c>
      <c r="I104" s="42" t="str">
        <f>+'4 - Valor del Riesgo Inherente'!N103</f>
        <v>Alto</v>
      </c>
      <c r="J104" s="42" t="str">
        <f t="shared" si="2"/>
        <v>Reducir</v>
      </c>
      <c r="K104" s="42"/>
      <c r="L104" s="42"/>
    </row>
    <row r="105" spans="2:12" s="26" customFormat="1" ht="150" customHeight="1" x14ac:dyDescent="0.25">
      <c r="B105" s="23" t="str">
        <f>+'Preliminar PT Id del Riesgo'!B93</f>
        <v>GESTIÓN DE LA INFORMACIÓN</v>
      </c>
      <c r="C105" s="172" t="str">
        <f>+'Preliminar PT Id del Riesgo'!F93</f>
        <v>SUBDIRECCIÓN DE SISTEMAS DE INFORMACIÓN DE TIERRAS</v>
      </c>
      <c r="D105" s="23" t="str">
        <f>+'Preliminar PT Id del Riesgo'!G93</f>
        <v>R 39</v>
      </c>
      <c r="E105" s="172" t="str">
        <f>+'Preliminar PT Id del Riesgo'!H93</f>
        <v>Incumplimiento en la entrega de productos y servicios en la construcción de soluciones de software</v>
      </c>
      <c r="F105" s="180" t="str">
        <f>+'Preliminar PT Id del Riesgo'!J93</f>
        <v>Posibilidad de afectación económica en los costos que han sido definidos en los rubros presupuestales para los proyectos de desarrollo de software debido a la estimación errada para cada una de las etapas del ciclo de desarrollo de la solución</v>
      </c>
      <c r="G105" s="89" t="str">
        <f>+'Preliminar PT Id del Riesgo'!I93</f>
        <v>Afectación Económica o presupuestal</v>
      </c>
      <c r="H105" s="99"/>
      <c r="I105" s="42" t="str">
        <f>+'4 - Valor del Riesgo Inherente'!N104</f>
        <v>Extremo</v>
      </c>
      <c r="J105" s="42" t="str">
        <f t="shared" si="2"/>
        <v>Reducir</v>
      </c>
      <c r="K105" s="42" t="str">
        <f>+'Preliminar PT. Control'!V94</f>
        <v>Extremo</v>
      </c>
      <c r="L105" s="42" t="str">
        <f t="shared" si="3"/>
        <v>Reducir</v>
      </c>
    </row>
    <row r="106" spans="2:12" s="26" customFormat="1" ht="150" customHeight="1" x14ac:dyDescent="0.25">
      <c r="B106" s="23" t="str">
        <f>+'Preliminar PT Id del Riesgo'!B94</f>
        <v>GESTIÓN DE LA INFORMACIÓN</v>
      </c>
      <c r="C106" s="172" t="str">
        <f>+'Preliminar PT Id del Riesgo'!F94</f>
        <v>SUBDIRECCIÓN DE SISTEMAS DE INFORMACIÓN DE TIERRAS</v>
      </c>
      <c r="D106" s="23" t="str">
        <f>+'Preliminar PT Id del Riesgo'!G94</f>
        <v>R 39</v>
      </c>
      <c r="E106" s="172" t="str">
        <f>+'Preliminar PT Id del Riesgo'!H94</f>
        <v>Incumplimiento en la entrega de productos y servicios en la construcción de soluciones de software</v>
      </c>
      <c r="F106" s="180" t="str">
        <f>+'Preliminar PT Id del Riesgo'!J94</f>
        <v>Posibilidad de afectación económica en los costos que han sido definidos en los rubros presupuestales para los proyectos de desarrollo de software debido a la estimación errada para cada una de las etapas del ciclo de desarrollo de la solución</v>
      </c>
      <c r="G106" s="89" t="str">
        <f>+'Preliminar PT Id del Riesgo'!I94</f>
        <v>Afectación Económica o presupuestal</v>
      </c>
      <c r="H106" s="99"/>
      <c r="I106" s="42" t="str">
        <f>+'4 - Valor del Riesgo Inherente'!N105</f>
        <v>Extremo</v>
      </c>
      <c r="J106" s="42" t="str">
        <f t="shared" si="2"/>
        <v>Reducir</v>
      </c>
      <c r="K106" s="42" t="str">
        <f>+'Preliminar PT. Control'!V95</f>
        <v>Moderado</v>
      </c>
      <c r="L106" s="42" t="str">
        <f t="shared" si="3"/>
        <v>Reducir</v>
      </c>
    </row>
    <row r="107" spans="2:12" s="26" customFormat="1" ht="150" customHeight="1" x14ac:dyDescent="0.25">
      <c r="B107" s="23" t="str">
        <f>+'Preliminar PT Id del Riesgo'!B95</f>
        <v>GESTIÓN DE LA INFORMACIÓN</v>
      </c>
      <c r="C107" s="172" t="str">
        <f>+'Preliminar PT Id del Riesgo'!F95</f>
        <v>SUBDIRECCIÓN DE SISTEMAS DE INFORMACIÓN DE TIERRAS</v>
      </c>
      <c r="D107" s="23" t="str">
        <f>+'Preliminar PT Id del Riesgo'!G95</f>
        <v>R 39</v>
      </c>
      <c r="E107" s="172" t="str">
        <f>+'Preliminar PT Id del Riesgo'!H95</f>
        <v>Incumplimiento en la entrega de productos y servicios en la construcción de soluciones de software</v>
      </c>
      <c r="F107" s="180" t="str">
        <f>+'Preliminar PT Id del Riesgo'!J95</f>
        <v>Posibilidad de afectación económica en los costos que han sido definidos en los rubros presupuestales para los proyectos de desarrollo de software debido a la estimación errada para cada una de las etapas del ciclo de desarrollo de la solución</v>
      </c>
      <c r="G107" s="89" t="str">
        <f>+'Preliminar PT Id del Riesgo'!I95</f>
        <v>Afectación Económica o presupuestal</v>
      </c>
      <c r="H107" s="90">
        <f ca="1">+TODAY()-'Preliminar PT Id del Riesgo'!O95</f>
        <v>780</v>
      </c>
      <c r="I107" s="42" t="str">
        <f>+'4 - Valor del Riesgo Inherente'!N106</f>
        <v>Extremo</v>
      </c>
      <c r="J107" s="42" t="str">
        <f t="shared" si="2"/>
        <v>Reducir</v>
      </c>
      <c r="K107" s="42"/>
      <c r="L107" s="42"/>
    </row>
    <row r="108" spans="2:12" s="26" customFormat="1" ht="150" customHeight="1" x14ac:dyDescent="0.25">
      <c r="B108" s="23" t="str">
        <f>+'Preliminar PT Id del Riesgo'!B96</f>
        <v>GESTIÓN DE LA INFORMACIÓN</v>
      </c>
      <c r="C108" s="172" t="str">
        <f>+'Preliminar PT Id del Riesgo'!F96</f>
        <v>SUBDIRECCIÓN DE SISTEMAS DE INFORMACIÓN DE TIERRAS</v>
      </c>
      <c r="D108" s="23" t="str">
        <f>+'Preliminar PT Id del Riesgo'!G96</f>
        <v>R 40</v>
      </c>
      <c r="E108" s="172" t="str">
        <f>+'Preliminar PT Id del Riesgo'!H96</f>
        <v>Incumplir los tiempos de entrega de desarrollo y ajustes a las aplicaciones de la Agencia</v>
      </c>
      <c r="F108" s="180" t="str">
        <f>+'Preliminar PT Id del Riesgo'!J96</f>
        <v>Posibilidad de afectación económica en los costos que han sido definidos en los rubros presupuestales para los proyectos de desarrollo de software debido a la estimación errada para cada una de las etapas del ciclo de desarrollo de la solución</v>
      </c>
      <c r="G108" s="89" t="str">
        <f>+'Preliminar PT Id del Riesgo'!I96</f>
        <v>Afectación Económica o presupuestal</v>
      </c>
      <c r="H108" s="99"/>
      <c r="I108" s="42" t="str">
        <f>+'4 - Valor del Riesgo Inherente'!N107</f>
        <v>Extremo</v>
      </c>
      <c r="J108" s="42" t="str">
        <f t="shared" si="2"/>
        <v>Reducir</v>
      </c>
      <c r="K108" s="42" t="str">
        <f>+'Preliminar PT. Control'!V97</f>
        <v>Extremo</v>
      </c>
      <c r="L108" s="42" t="str">
        <f t="shared" si="3"/>
        <v>Reducir</v>
      </c>
    </row>
    <row r="109" spans="2:12" s="26" customFormat="1" ht="150" customHeight="1" x14ac:dyDescent="0.25">
      <c r="B109" s="23" t="str">
        <f>+'Preliminar PT Id del Riesgo'!B97</f>
        <v>GESTIÓN DE LA INFORMACIÓN</v>
      </c>
      <c r="C109" s="172" t="str">
        <f>+'Preliminar PT Id del Riesgo'!F97</f>
        <v>SUBDIRECCIÓN DE SISTEMAS DE INFORMACIÓN DE TIERRAS</v>
      </c>
      <c r="D109" s="23" t="str">
        <f>+'Preliminar PT Id del Riesgo'!G97</f>
        <v>R 40</v>
      </c>
      <c r="E109" s="172" t="str">
        <f>+'Preliminar PT Id del Riesgo'!H97</f>
        <v>Incumplir los tiempos de entrega de desarrollo y ajustes a las aplicaciones de la Agencia</v>
      </c>
      <c r="F109" s="180" t="str">
        <f>+'Preliminar PT Id del Riesgo'!J97</f>
        <v>Posibilidad de afectación económica en los costos que han sido definidos en los rubros presupuestales para los proyectos de desarrollo de software debido a la estimación errada para cada una de las etapas del ciclo de desarrollo de la solución</v>
      </c>
      <c r="G109" s="89" t="str">
        <f>+'Preliminar PT Id del Riesgo'!I97</f>
        <v>Afectación Económica o presupuestal</v>
      </c>
      <c r="H109" s="99"/>
      <c r="I109" s="42" t="str">
        <f>+'4 - Valor del Riesgo Inherente'!N108</f>
        <v>Extremo</v>
      </c>
      <c r="J109" s="42" t="str">
        <f t="shared" si="2"/>
        <v>Reducir</v>
      </c>
      <c r="K109" s="42"/>
      <c r="L109" s="42"/>
    </row>
    <row r="110" spans="2:12" s="26" customFormat="1" ht="150" customHeight="1" x14ac:dyDescent="0.25">
      <c r="B110" s="23" t="str">
        <f>+'Preliminar PT Id del Riesgo'!B98</f>
        <v>GESTIÓN DE LA INFORMACIÓN</v>
      </c>
      <c r="C110" s="172" t="str">
        <f>+'Preliminar PT Id del Riesgo'!F98</f>
        <v>SUBDIRECCIÓN DE SISTEMAS DE INFORMACIÓN DE TIERRAS</v>
      </c>
      <c r="D110" s="23" t="str">
        <f>+'Preliminar PT Id del Riesgo'!G98</f>
        <v>R 41</v>
      </c>
      <c r="E110" s="172" t="str">
        <f>+'Preliminar PT Id del Riesgo'!H98</f>
        <v>Realizar actividades relacionadas con los procedimientos misionales fuera del sistema integrado de tierras (SIT), dispuesto  por la Entidad</v>
      </c>
      <c r="F110" s="180" t="str">
        <f>+'Preliminar PT Id del Riesgo'!J98</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G110" s="89" t="str">
        <f>+'Preliminar PT Id del Riesgo'!I98</f>
        <v>Afectación Económica o presupuestal</v>
      </c>
      <c r="H110" s="90">
        <f ca="1">+TODAY()-'Preliminar PT Id del Riesgo'!O98</f>
        <v>780</v>
      </c>
      <c r="I110" s="42" t="str">
        <f>+'4 - Valor del Riesgo Inherente'!N109</f>
        <v>Extremo</v>
      </c>
      <c r="J110" s="42" t="str">
        <f t="shared" si="2"/>
        <v>Reducir</v>
      </c>
      <c r="K110" s="42" t="str">
        <f>+'Preliminar PT. Control'!V99</f>
        <v>Extremo</v>
      </c>
      <c r="L110" s="42" t="str">
        <f t="shared" si="3"/>
        <v>Reducir</v>
      </c>
    </row>
    <row r="111" spans="2:12" s="26" customFormat="1" ht="150" customHeight="1" x14ac:dyDescent="0.25">
      <c r="B111" s="23" t="str">
        <f>+'Preliminar PT Id del Riesgo'!B99</f>
        <v>GESTIÓN DE LA INFORMACIÓN</v>
      </c>
      <c r="C111" s="172" t="str">
        <f>+'Preliminar PT Id del Riesgo'!F99</f>
        <v>SUBDIRECCIÓN DE SISTEMAS DE INFORMACIÓN DE TIERRAS</v>
      </c>
      <c r="D111" s="23" t="str">
        <f>+'Preliminar PT Id del Riesgo'!G99</f>
        <v>R 41</v>
      </c>
      <c r="E111" s="172" t="str">
        <f>+'Preliminar PT Id del Riesgo'!H99</f>
        <v>Realizar actividades relacionadas con los procedimientos misionales fuera del sistema integrado de tierras (SIT), dispuesto  por la Entidad</v>
      </c>
      <c r="F111" s="180" t="str">
        <f>+'Preliminar PT Id del Riesgo'!J99</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G111" s="89" t="str">
        <f>+'Preliminar PT Id del Riesgo'!I99</f>
        <v>Afectación Económica o presupuestal</v>
      </c>
      <c r="H111" s="99"/>
      <c r="I111" s="42" t="str">
        <f>+'4 - Valor del Riesgo Inherente'!N110</f>
        <v>Extremo</v>
      </c>
      <c r="J111" s="42" t="str">
        <f t="shared" si="2"/>
        <v>Reducir</v>
      </c>
      <c r="K111" s="42" t="str">
        <f>+'Preliminar PT. Control'!V100</f>
        <v>Moderado</v>
      </c>
      <c r="L111" s="42" t="str">
        <f t="shared" si="3"/>
        <v>Reducir</v>
      </c>
    </row>
    <row r="112" spans="2:12" s="26" customFormat="1" ht="150" customHeight="1" x14ac:dyDescent="0.25">
      <c r="B112" s="23" t="str">
        <f>+'Preliminar PT Id del Riesgo'!B100</f>
        <v>GESTIÓN DE LA INFORMACIÓN</v>
      </c>
      <c r="C112" s="172" t="str">
        <f>+'Preliminar PT Id del Riesgo'!F100</f>
        <v>SUBDIRECCIÓN DE SISTEMAS DE INFORMACIÓN DE TIERRAS</v>
      </c>
      <c r="D112" s="23" t="str">
        <f>+'Preliminar PT Id del Riesgo'!G100</f>
        <v>R 41</v>
      </c>
      <c r="E112" s="172" t="str">
        <f>+'Preliminar PT Id del Riesgo'!H100</f>
        <v>Realizar actividades relacionadas con los procedimientos misionales fuera del sistema integrado de tierras (SIT), dispuesto  por la Entidad</v>
      </c>
      <c r="F112" s="180" t="str">
        <f>+'Preliminar PT Id del Riesgo'!J100</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G112" s="89" t="str">
        <f>+'Preliminar PT Id del Riesgo'!I100</f>
        <v>Afectación Económica o presupuestal</v>
      </c>
      <c r="H112" s="99"/>
      <c r="I112" s="42" t="str">
        <f>+'4 - Valor del Riesgo Inherente'!N111</f>
        <v>Extremo</v>
      </c>
      <c r="J112" s="42" t="str">
        <f t="shared" si="2"/>
        <v>Reducir</v>
      </c>
      <c r="K112" s="42"/>
      <c r="L112" s="42"/>
    </row>
    <row r="113" spans="2:12" s="26" customFormat="1" ht="150" customHeight="1" x14ac:dyDescent="0.25">
      <c r="B113" s="23" t="str">
        <f>+'Preliminar PT Id del Riesgo'!B101</f>
        <v>GESTIÓN DEL TALENTO HUMANO</v>
      </c>
      <c r="C113" s="172" t="str">
        <f>+'Preliminar PT Id del Riesgo'!F101</f>
        <v>SUBDIRECCIÓN DE TALENTO HUMANO</v>
      </c>
      <c r="D113" s="23" t="str">
        <f>+'Preliminar PT Id del Riesgo'!G101</f>
        <v>R 42</v>
      </c>
      <c r="E113" s="172" t="str">
        <f>+'Preliminar PT Id del Riesgo'!H101</f>
        <v>Posibilidad de incumplir metas del Plan Estratégico de Talento Humano</v>
      </c>
      <c r="F113" s="180" t="str">
        <f>+'Preliminar PT Id del Riesgo'!J101</f>
        <v>Posibilidad de pérdida reputacional en la imagen institucional debido  a falta de ejecución de las actividades y de recursos para el Plan Estratégico de Talento Humano</v>
      </c>
      <c r="G113" s="89" t="str">
        <f>+'Preliminar PT Id del Riesgo'!I101</f>
        <v>Pérdida Reputacional</v>
      </c>
      <c r="H113" s="90">
        <f ca="1">+TODAY()-'Preliminar PT Id del Riesgo'!O101</f>
        <v>780</v>
      </c>
      <c r="I113" s="42" t="str">
        <f>+'4 - Valor del Riesgo Inherente'!N112</f>
        <v>Moderado</v>
      </c>
      <c r="J113" s="42" t="str">
        <f t="shared" si="2"/>
        <v>Reducir</v>
      </c>
      <c r="K113" s="42" t="str">
        <f>+'Preliminar PT. Control'!V102</f>
        <v>Moderado</v>
      </c>
      <c r="L113" s="42" t="str">
        <f t="shared" si="3"/>
        <v>Reducir</v>
      </c>
    </row>
    <row r="114" spans="2:12" s="26" customFormat="1" ht="150" customHeight="1" x14ac:dyDescent="0.25">
      <c r="B114" s="23" t="str">
        <f>+'Preliminar PT Id del Riesgo'!B102</f>
        <v>GESTIÓN DEL TALENTO HUMANO</v>
      </c>
      <c r="C114" s="172" t="str">
        <f>+'Preliminar PT Id del Riesgo'!F102</f>
        <v>SUBDIRECCIÓN DE TALENTO HUMANO</v>
      </c>
      <c r="D114" s="23" t="str">
        <f>+'Preliminar PT Id del Riesgo'!G102</f>
        <v>R 42</v>
      </c>
      <c r="E114" s="172" t="str">
        <f>+'Preliminar PT Id del Riesgo'!H102</f>
        <v>Posibilidad de incumplir metas del Plan Estratégico de Talento Humano</v>
      </c>
      <c r="F114" s="180" t="str">
        <f>+'Preliminar PT Id del Riesgo'!J102</f>
        <v>Posibilidad de pérdida reputacional en la imagen institucional debido  a falta de ejecución de las actividades y de recursos para el Plan Estratégico de Talento Humano</v>
      </c>
      <c r="G114" s="89" t="str">
        <f>+'Preliminar PT Id del Riesgo'!I102</f>
        <v>Pérdida Reputacional</v>
      </c>
      <c r="H114" s="99"/>
      <c r="I114" s="42" t="str">
        <f>+'4 - Valor del Riesgo Inherente'!N113</f>
        <v>Moderado</v>
      </c>
      <c r="J114" s="42" t="str">
        <f t="shared" si="2"/>
        <v>Reducir</v>
      </c>
      <c r="K114" s="42" t="str">
        <f>+'Preliminar PT. Control'!V103</f>
        <v>Moderado</v>
      </c>
      <c r="L114" s="42" t="str">
        <f t="shared" si="3"/>
        <v>Reducir</v>
      </c>
    </row>
    <row r="115" spans="2:12" s="26" customFormat="1" ht="150" customHeight="1" x14ac:dyDescent="0.25">
      <c r="B115" s="23" t="str">
        <f>+'Preliminar PT Id del Riesgo'!B103</f>
        <v>GESTIÓN DEL TALENTO HUMANO</v>
      </c>
      <c r="C115" s="172" t="str">
        <f>+'Preliminar PT Id del Riesgo'!F103</f>
        <v>SUBDIRECCIÓN DE TALENTO HUMANO</v>
      </c>
      <c r="D115" s="23" t="str">
        <f>+'Preliminar PT Id del Riesgo'!G103</f>
        <v>R 42</v>
      </c>
      <c r="E115" s="172" t="str">
        <f>+'Preliminar PT Id del Riesgo'!H103</f>
        <v>Posibilidad de incumplir metas del Plan Estratégico de Talento Humano</v>
      </c>
      <c r="F115" s="180" t="str">
        <f>+'Preliminar PT Id del Riesgo'!J103</f>
        <v>Posibilidad de pérdida reputacional en la imagen institucional debido  a falta de ejecución de las actividades y de recursos para el Plan Estratégico de Talento Humano</v>
      </c>
      <c r="G115" s="89" t="str">
        <f>+'Preliminar PT Id del Riesgo'!I103</f>
        <v>Pérdida Reputacional</v>
      </c>
      <c r="H115" s="99"/>
      <c r="I115" s="42" t="str">
        <f>+'4 - Valor del Riesgo Inherente'!N114</f>
        <v>Moderado</v>
      </c>
      <c r="J115" s="42" t="str">
        <f t="shared" si="2"/>
        <v>Reducir</v>
      </c>
      <c r="K115" s="42"/>
      <c r="L115" s="42"/>
    </row>
    <row r="116" spans="2:12" s="26" customFormat="1" ht="150" customHeight="1" x14ac:dyDescent="0.25">
      <c r="B116" s="23" t="str">
        <f>+'Preliminar PT Id del Riesgo'!B104</f>
        <v>GESTIÓN DEL TALENTO HUMANO</v>
      </c>
      <c r="C116" s="172" t="str">
        <f>+'Preliminar PT Id del Riesgo'!F104</f>
        <v>SUBDIRECCIÓN DE TALENTO HUMANO</v>
      </c>
      <c r="D116" s="23" t="str">
        <f>+'Preliminar PT Id del Riesgo'!G104</f>
        <v>R 43</v>
      </c>
      <c r="E116" s="172" t="str">
        <f>+'Preliminar PT Id del Riesgo'!H104</f>
        <v>Inconsistencias en el reporte y liquidación de las novedades laborales y prestacionales</v>
      </c>
      <c r="F116" s="180" t="str">
        <f>+'Preliminar PT Id del Riesgo'!J104</f>
        <v>Posibilidad de afectación económica por errores en la liquidación de la nomina y presentando fallas en el pago debido al desconocimiento del reporte de novedades</v>
      </c>
      <c r="G116" s="89" t="str">
        <f>+'Preliminar PT Id del Riesgo'!I104</f>
        <v>Afectación Económica o presupuestal</v>
      </c>
      <c r="H116" s="90">
        <f ca="1">+TODAY()-'Preliminar PT Id del Riesgo'!O104</f>
        <v>780</v>
      </c>
      <c r="I116" s="42" t="str">
        <f>+'4 - Valor del Riesgo Inherente'!N115</f>
        <v>Extremo</v>
      </c>
      <c r="J116" s="42" t="str">
        <f t="shared" si="2"/>
        <v>Reducir</v>
      </c>
      <c r="K116" s="42" t="str">
        <f>+'Preliminar PT. Control'!V105</f>
        <v>Extremo</v>
      </c>
      <c r="L116" s="42" t="str">
        <f t="shared" si="3"/>
        <v>Reducir</v>
      </c>
    </row>
    <row r="117" spans="2:12" s="26" customFormat="1" ht="150" customHeight="1" x14ac:dyDescent="0.25">
      <c r="B117" s="23" t="str">
        <f>+'Preliminar PT Id del Riesgo'!B105</f>
        <v>GESTIÓN DEL TALENTO HUMANO</v>
      </c>
      <c r="C117" s="172" t="str">
        <f>+'Preliminar PT Id del Riesgo'!F105</f>
        <v>SUBDIRECCIÓN DE TALENTO HUMANO</v>
      </c>
      <c r="D117" s="23" t="str">
        <f>+'Preliminar PT Id del Riesgo'!G105</f>
        <v>R 43</v>
      </c>
      <c r="E117" s="172" t="str">
        <f>+'Preliminar PT Id del Riesgo'!H105</f>
        <v>Inconsistencias en el reporte y liquidación de las novedades laborales y prestacionales</v>
      </c>
      <c r="F117" s="180" t="str">
        <f>+'Preliminar PT Id del Riesgo'!J105</f>
        <v>Posibilidad de afectación económica por errores en la liquidación de la nomina y presentando fallas en el pago debido al desconocimiento del reporte de novedades</v>
      </c>
      <c r="G117" s="89" t="str">
        <f>+'Preliminar PT Id del Riesgo'!I105</f>
        <v>Afectación Económica o presupuestal</v>
      </c>
      <c r="H117" s="99"/>
      <c r="I117" s="42" t="str">
        <f>+'4 - Valor del Riesgo Inherente'!N116</f>
        <v>Extremo</v>
      </c>
      <c r="J117" s="42" t="str">
        <f t="shared" si="2"/>
        <v>Reducir</v>
      </c>
      <c r="K117" s="42"/>
      <c r="L117" s="42"/>
    </row>
    <row r="118" spans="2:12" s="26" customFormat="1" ht="150" customHeight="1" x14ac:dyDescent="0.25">
      <c r="B118" s="23" t="str">
        <f>+'Preliminar PT Id del Riesgo'!B106</f>
        <v>GESTIÓN DEL TALENTO HUMANO</v>
      </c>
      <c r="C118" s="172" t="str">
        <f>+'Preliminar PT Id del Riesgo'!F106</f>
        <v>OFICINA JURÍDICA</v>
      </c>
      <c r="D118" s="23" t="str">
        <f>+'Preliminar PT Id del Riesgo'!G106</f>
        <v>R 44</v>
      </c>
      <c r="E118" s="172" t="str">
        <f>+'Preliminar PT Id del Riesgo'!H106</f>
        <v>Prescripción de la acción disciplinaria</v>
      </c>
      <c r="F118" s="180" t="str">
        <f>+'Preliminar PT Id del Riesgo'!J106</f>
        <v>Posibilidad de pérdida reputacional en la imagen interna de Control Interno Disciplinario de la Oficina Jurídica por falta de impulso procesal en los expedientes a prescribir</v>
      </c>
      <c r="G118" s="89" t="str">
        <f>+'Preliminar PT Id del Riesgo'!I106</f>
        <v>Pérdida Reputacional</v>
      </c>
      <c r="H118" s="99"/>
      <c r="I118" s="42" t="str">
        <f>+'4 - Valor del Riesgo Inherente'!N117</f>
        <v>Moderado</v>
      </c>
      <c r="J118" s="42" t="str">
        <f t="shared" si="2"/>
        <v>Reducir</v>
      </c>
      <c r="K118" s="42" t="str">
        <f>+'Preliminar PT. Control'!V107</f>
        <v>Moderado</v>
      </c>
      <c r="L118" s="42" t="str">
        <f t="shared" si="3"/>
        <v>Reducir</v>
      </c>
    </row>
    <row r="119" spans="2:12" s="26" customFormat="1" ht="150" customHeight="1" x14ac:dyDescent="0.25">
      <c r="B119" s="23" t="str">
        <f>+'Preliminar PT Id del Riesgo'!B107</f>
        <v>GESTIÓN DEL TALENTO HUMANO</v>
      </c>
      <c r="C119" s="172" t="str">
        <f>+'Preliminar PT Id del Riesgo'!F107</f>
        <v>OFICINA JURÍDICA</v>
      </c>
      <c r="D119" s="23" t="str">
        <f>+'Preliminar PT Id del Riesgo'!G107</f>
        <v>R 44</v>
      </c>
      <c r="E119" s="172" t="str">
        <f>+'Preliminar PT Id del Riesgo'!H107</f>
        <v>Prescripción de la acción disciplinaria</v>
      </c>
      <c r="F119" s="180" t="str">
        <f>+'Preliminar PT Id del Riesgo'!J107</f>
        <v>Posibilidad de pérdida reputacional en la imagen interna de Control Interno Disciplinario de la Oficina Jurídica por falta de impulso procesal en los expedientes a prescribir</v>
      </c>
      <c r="G119" s="89" t="str">
        <f>+'Preliminar PT Id del Riesgo'!I107</f>
        <v>Pérdida Reputacional</v>
      </c>
      <c r="H119" s="90">
        <f ca="1">+TODAY()-'Preliminar PT Id del Riesgo'!O107</f>
        <v>780</v>
      </c>
      <c r="I119" s="42" t="str">
        <f>+'4 - Valor del Riesgo Inherente'!N118</f>
        <v>Moderado</v>
      </c>
      <c r="J119" s="42" t="str">
        <f t="shared" si="2"/>
        <v>Reducir</v>
      </c>
      <c r="K119" s="42"/>
      <c r="L119" s="42"/>
    </row>
    <row r="120" spans="2:12" s="26" customFormat="1" ht="150" customHeight="1" x14ac:dyDescent="0.25">
      <c r="B120" s="23" t="str">
        <f>+'Preliminar PT Id del Riesgo'!B108</f>
        <v>GESTIÓN DEL TALENTO HUMANO</v>
      </c>
      <c r="C120" s="172" t="str">
        <f>+'Preliminar PT Id del Riesgo'!F108</f>
        <v>OFICINA JURÍDICA</v>
      </c>
      <c r="D120" s="23" t="str">
        <f>+'Preliminar PT Id del Riesgo'!G108</f>
        <v>R 45</v>
      </c>
      <c r="E120" s="172" t="str">
        <f>+'Preliminar PT Id del Riesgo'!H108</f>
        <v>Caducidad de la acción disciplinaria</v>
      </c>
      <c r="F120" s="180" t="str">
        <f>+'Preliminar PT Id del Riesgo'!J108</f>
        <v>Posibilidad de pérdida reputacional en la imagen interna de Control Interno Disciplinario de la Oficina Jurídica por falta de impulso procesal en los expedientes a caducar</v>
      </c>
      <c r="G120" s="89" t="str">
        <f>+'Preliminar PT Id del Riesgo'!I108</f>
        <v>Pérdida Reputacional</v>
      </c>
      <c r="H120" s="99"/>
      <c r="I120" s="42" t="str">
        <f>+'4 - Valor del Riesgo Inherente'!N119</f>
        <v>Moderado</v>
      </c>
      <c r="J120" s="42" t="str">
        <f t="shared" si="2"/>
        <v>Reducir</v>
      </c>
      <c r="K120" s="42" t="str">
        <f>+'Preliminar PT. Control'!V109</f>
        <v>Moderado</v>
      </c>
      <c r="L120" s="42" t="str">
        <f t="shared" si="3"/>
        <v>Reducir</v>
      </c>
    </row>
    <row r="121" spans="2:12" s="26" customFormat="1" ht="150" customHeight="1" x14ac:dyDescent="0.25">
      <c r="B121" s="23" t="str">
        <f>+'Preliminar PT Id del Riesgo'!B109</f>
        <v>GESTIÓN DEL TALENTO HUMANO</v>
      </c>
      <c r="C121" s="172" t="str">
        <f>+'Preliminar PT Id del Riesgo'!F109</f>
        <v>OFICINA JURÍDICA</v>
      </c>
      <c r="D121" s="23" t="str">
        <f>+'Preliminar PT Id del Riesgo'!G109</f>
        <v>R 45</v>
      </c>
      <c r="E121" s="172" t="str">
        <f>+'Preliminar PT Id del Riesgo'!H109</f>
        <v>Caducidad de la acción disciplinaria</v>
      </c>
      <c r="F121" s="180" t="str">
        <f>+'Preliminar PT Id del Riesgo'!J109</f>
        <v>Posibilidad de pérdida reputacional en la imagen interna de Control Interno Disciplinario de la Oficina Jurídica por falta de impulso procesal en los expedientes a caducar</v>
      </c>
      <c r="G121" s="89" t="str">
        <f>+'Preliminar PT Id del Riesgo'!I109</f>
        <v>Pérdida Reputacional</v>
      </c>
      <c r="H121" s="99"/>
      <c r="I121" s="42" t="str">
        <f>+'4 - Valor del Riesgo Inherente'!N120</f>
        <v>Moderado</v>
      </c>
      <c r="J121" s="42" t="str">
        <f t="shared" si="2"/>
        <v>Reducir</v>
      </c>
      <c r="K121" s="42"/>
      <c r="L121" s="42"/>
    </row>
    <row r="122" spans="2:12" s="26" customFormat="1" ht="150" customHeight="1" x14ac:dyDescent="0.25">
      <c r="B122" s="23" t="str">
        <f>+'Preliminar PT Id del Riesgo'!B110</f>
        <v>GESTIÓN DEL TALENTO HUMANO</v>
      </c>
      <c r="C122" s="172" t="str">
        <f>+'Preliminar PT Id del Riesgo'!F110</f>
        <v>OFICINA JURÍDICA</v>
      </c>
      <c r="D122" s="23" t="str">
        <f>+'Preliminar PT Id del Riesgo'!G110</f>
        <v>R 46</v>
      </c>
      <c r="E122" s="172" t="str">
        <f>+'Preliminar PT Id del Riesgo'!H110</f>
        <v>Perdida de expedientes disciplinarios</v>
      </c>
      <c r="F122" s="180" t="str">
        <f>+'Preliminar PT Id del Riesgo'!J110</f>
        <v>Posibilidad de pérdida reputacional en la imagen interna de Control Interno Disciplinario de la Oficina Jurídica por el indebido tramite de los expedientes en gestión documental</v>
      </c>
      <c r="G122" s="89" t="str">
        <f>+'Preliminar PT Id del Riesgo'!I110</f>
        <v>Pérdida Reputacional</v>
      </c>
      <c r="H122" s="90">
        <f ca="1">+TODAY()-'Preliminar PT Id del Riesgo'!O110</f>
        <v>780</v>
      </c>
      <c r="I122" s="42" t="str">
        <f>+'4 - Valor del Riesgo Inherente'!N121</f>
        <v>Moderado</v>
      </c>
      <c r="J122" s="42" t="str">
        <f t="shared" si="2"/>
        <v>Reducir</v>
      </c>
      <c r="K122" s="42" t="str">
        <f>+'Preliminar PT. Control'!V111</f>
        <v>Moderado</v>
      </c>
      <c r="L122" s="42" t="str">
        <f t="shared" si="3"/>
        <v>Reducir</v>
      </c>
    </row>
    <row r="123" spans="2:12" s="26" customFormat="1" ht="150" customHeight="1" x14ac:dyDescent="0.25">
      <c r="B123" s="23" t="str">
        <f>+'Preliminar PT Id del Riesgo'!B111</f>
        <v>GESTIÓN DEL TALENTO HUMANO</v>
      </c>
      <c r="C123" s="172" t="str">
        <f>+'Preliminar PT Id del Riesgo'!F111</f>
        <v>OFICINA JURÍDICA</v>
      </c>
      <c r="D123" s="23" t="str">
        <f>+'Preliminar PT Id del Riesgo'!G111</f>
        <v>R 46</v>
      </c>
      <c r="E123" s="172" t="str">
        <f>+'Preliminar PT Id del Riesgo'!H111</f>
        <v>Perdida de expedientes disciplinarios</v>
      </c>
      <c r="F123" s="180" t="str">
        <f>+'Preliminar PT Id del Riesgo'!J111</f>
        <v>Posibilidad de pérdida reputacional en la imagen interna de Control Interno Disciplinario de la Oficina Jurídica por el indebido tramite de los expedientes en gestión documental</v>
      </c>
      <c r="G123" s="89" t="str">
        <f>+'Preliminar PT Id del Riesgo'!I111</f>
        <v>Pérdida Reputacional</v>
      </c>
      <c r="H123" s="99"/>
      <c r="I123" s="42" t="str">
        <f>+'4 - Valor del Riesgo Inherente'!N122</f>
        <v>Moderado</v>
      </c>
      <c r="J123" s="42" t="str">
        <f t="shared" si="2"/>
        <v>Reducir</v>
      </c>
      <c r="K123" s="42"/>
      <c r="L123" s="42"/>
    </row>
    <row r="124" spans="2:12" s="26" customFormat="1" ht="150" customHeight="1" x14ac:dyDescent="0.25">
      <c r="B124" s="23" t="str">
        <f>+'Preliminar PT Id del Riesgo'!B112</f>
        <v>APOYO JURÍDICO</v>
      </c>
      <c r="C124" s="172" t="str">
        <f>+'Preliminar PT Id del Riesgo'!F112</f>
        <v>OFICINA JURÍDICA</v>
      </c>
      <c r="D124" s="23" t="str">
        <f>+'Preliminar PT Id del Riesgo'!G112</f>
        <v>R 47</v>
      </c>
      <c r="E124" s="172" t="str">
        <f>+'Preliminar PT Id del Riesgo'!H112</f>
        <v>Emitir conceptos sobre el mismo tema con distinta interpretación</v>
      </c>
      <c r="F124" s="180" t="str">
        <f>+'Preliminar PT Id del Riesgo'!J112</f>
        <v>Posibilidad de pérdida reputacional en la imagen institucional interna y externa por falta de razonabilidad y búsqueda de unificación de criterios o línea de interpretación para la toma de decisiones</v>
      </c>
      <c r="G124" s="89" t="str">
        <f>+'Preliminar PT Id del Riesgo'!I112</f>
        <v>Pérdida Reputacional</v>
      </c>
      <c r="H124" s="99"/>
      <c r="I124" s="42" t="str">
        <f>+'4 - Valor del Riesgo Inherente'!N123</f>
        <v>Extremo</v>
      </c>
      <c r="J124" s="42" t="str">
        <f t="shared" si="2"/>
        <v>Reducir</v>
      </c>
      <c r="K124" s="42" t="str">
        <f>+'Preliminar PT. Control'!V113</f>
        <v>Extremo</v>
      </c>
      <c r="L124" s="42" t="str">
        <f t="shared" si="3"/>
        <v>Reducir</v>
      </c>
    </row>
    <row r="125" spans="2:12" s="26" customFormat="1" ht="150" customHeight="1" x14ac:dyDescent="0.25">
      <c r="B125" s="23" t="str">
        <f>+'Preliminar PT Id del Riesgo'!B113</f>
        <v>APOYO JURÍDICO</v>
      </c>
      <c r="C125" s="172" t="str">
        <f>+'Preliminar PT Id del Riesgo'!F113</f>
        <v>OFICINA JURÍDICA</v>
      </c>
      <c r="D125" s="23" t="str">
        <f>+'Preliminar PT Id del Riesgo'!G113</f>
        <v>R 47</v>
      </c>
      <c r="E125" s="172" t="str">
        <f>+'Preliminar PT Id del Riesgo'!H113</f>
        <v>Emitir conceptos sobre el mismo tema con distinta interpretación</v>
      </c>
      <c r="F125" s="180" t="str">
        <f>+'Preliminar PT Id del Riesgo'!J113</f>
        <v>Posibilidad de pérdida reputacional en la imagen institucional interna y externa por falta de razonabilidad y búsqueda de unificación de criterios o línea de interpretación para la toma de decisiones</v>
      </c>
      <c r="G125" s="89" t="str">
        <f>+'Preliminar PT Id del Riesgo'!I113</f>
        <v>Pérdida Reputacional</v>
      </c>
      <c r="H125" s="90">
        <f ca="1">+TODAY()-'Preliminar PT Id del Riesgo'!O113</f>
        <v>780</v>
      </c>
      <c r="I125" s="42" t="str">
        <f>+'4 - Valor del Riesgo Inherente'!N124</f>
        <v>Extremo</v>
      </c>
      <c r="J125" s="42" t="str">
        <f t="shared" si="2"/>
        <v>Reducir</v>
      </c>
      <c r="K125" s="42"/>
      <c r="L125" s="42"/>
    </row>
    <row r="126" spans="2:12" s="26" customFormat="1" ht="150" customHeight="1" x14ac:dyDescent="0.25">
      <c r="B126" s="23" t="str">
        <f>+'Preliminar PT Id del Riesgo'!B114</f>
        <v>APOYO JURÍDICO</v>
      </c>
      <c r="C126" s="172" t="str">
        <f>+'Preliminar PT Id del Riesgo'!F114</f>
        <v>OFICINA JURÍDICA</v>
      </c>
      <c r="D126" s="23" t="str">
        <f>+'Preliminar PT Id del Riesgo'!G114</f>
        <v>R 48</v>
      </c>
      <c r="E126" s="172" t="str">
        <f>+'Preliminar PT Id del Riesgo'!H114</f>
        <v>Vencimiento de términos</v>
      </c>
      <c r="F126" s="180" t="str">
        <f>+'Preliminar PT Id del Riesgo'!J114</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G126" s="89" t="str">
        <f>+'Preliminar PT Id del Riesgo'!I114</f>
        <v>Afectación Económica o presupuestal</v>
      </c>
      <c r="H126" s="99"/>
      <c r="I126" s="42" t="str">
        <f>+'4 - Valor del Riesgo Inherente'!N125</f>
        <v>Extremo</v>
      </c>
      <c r="J126" s="42" t="str">
        <f t="shared" si="2"/>
        <v>Reducir</v>
      </c>
      <c r="K126" s="42" t="str">
        <f>+'Preliminar PT. Control'!V115</f>
        <v>Extremo</v>
      </c>
      <c r="L126" s="42" t="str">
        <f t="shared" si="3"/>
        <v>Reducir</v>
      </c>
    </row>
    <row r="127" spans="2:12" s="26" customFormat="1" ht="150" customHeight="1" x14ac:dyDescent="0.25">
      <c r="B127" s="23" t="str">
        <f>+'Preliminar PT Id del Riesgo'!B115</f>
        <v>APOYO JURÍDICO</v>
      </c>
      <c r="C127" s="172" t="str">
        <f>+'Preliminar PT Id del Riesgo'!F115</f>
        <v>OFICINA JURÍDICA</v>
      </c>
      <c r="D127" s="23" t="str">
        <f>+'Preliminar PT Id del Riesgo'!G115</f>
        <v>R 48</v>
      </c>
      <c r="E127" s="172" t="str">
        <f>+'Preliminar PT Id del Riesgo'!H115</f>
        <v>Vencimiento de términos</v>
      </c>
      <c r="F127" s="180" t="str">
        <f>+'Preliminar PT Id del Riesgo'!J115</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G127" s="89" t="str">
        <f>+'Preliminar PT Id del Riesgo'!I115</f>
        <v>Afectación Económica o presupuestal</v>
      </c>
      <c r="H127" s="99"/>
      <c r="I127" s="42" t="str">
        <f>+'4 - Valor del Riesgo Inherente'!N126</f>
        <v>Extremo</v>
      </c>
      <c r="J127" s="42" t="str">
        <f t="shared" si="2"/>
        <v>Reducir</v>
      </c>
      <c r="K127" s="42" t="str">
        <f>+'Preliminar PT. Control'!V116</f>
        <v>Extremo</v>
      </c>
      <c r="L127" s="42" t="str">
        <f t="shared" si="3"/>
        <v>Reducir</v>
      </c>
    </row>
    <row r="128" spans="2:12" s="26" customFormat="1" ht="150" customHeight="1" x14ac:dyDescent="0.25">
      <c r="B128" s="23" t="str">
        <f>+'Preliminar PT Id del Riesgo'!B116</f>
        <v>APOYO JURÍDICO</v>
      </c>
      <c r="C128" s="172" t="str">
        <f>+'Preliminar PT Id del Riesgo'!F116</f>
        <v>OFICINA JURÍDICA</v>
      </c>
      <c r="D128" s="23" t="str">
        <f>+'Preliminar PT Id del Riesgo'!G116</f>
        <v>R 48</v>
      </c>
      <c r="E128" s="172" t="str">
        <f>+'Preliminar PT Id del Riesgo'!H116</f>
        <v>Vencimiento de términos</v>
      </c>
      <c r="F128" s="180" t="str">
        <f>+'Preliminar PT Id del Riesgo'!J116</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G128" s="89" t="str">
        <f>+'Preliminar PT Id del Riesgo'!I116</f>
        <v>Afectación Económica o presupuestal</v>
      </c>
      <c r="H128" s="90">
        <f ca="1">+TODAY()-'Preliminar PT Id del Riesgo'!O116</f>
        <v>780</v>
      </c>
      <c r="I128" s="42" t="str">
        <f>+'4 - Valor del Riesgo Inherente'!N127</f>
        <v>Extremo</v>
      </c>
      <c r="J128" s="42" t="str">
        <f t="shared" si="2"/>
        <v>Reducir</v>
      </c>
      <c r="K128" s="42"/>
      <c r="L128" s="42"/>
    </row>
    <row r="129" spans="2:12" s="26" customFormat="1" ht="150" customHeight="1" x14ac:dyDescent="0.25">
      <c r="B129" s="23" t="str">
        <f>+'Preliminar PT Id del Riesgo'!B117</f>
        <v>APOYO JURÍDICO</v>
      </c>
      <c r="C129" s="172" t="str">
        <f>+'Preliminar PT Id del Riesgo'!F117</f>
        <v>OFICINA JURÍDICA</v>
      </c>
      <c r="D129" s="23" t="str">
        <f>+'Preliminar PT Id del Riesgo'!G117</f>
        <v>R 49</v>
      </c>
      <c r="E129" s="172" t="str">
        <f>+'Preliminar PT Id del Riesgo'!H117</f>
        <v>Emisión de viabilidades positivas contrarias a la normatividad</v>
      </c>
      <c r="F129" s="180" t="str">
        <f>+'Preliminar PT Id del Riesgo'!J117</f>
        <v>Posibilidad de pérdida reputacional en la imagen de entidad por interpretaciones variadas a la normatividad y vacíos jurídicos que podrían generar la toma de decisiones erróneas</v>
      </c>
      <c r="G129" s="89" t="str">
        <f>+'Preliminar PT Id del Riesgo'!I117</f>
        <v>Pérdida Reputacional</v>
      </c>
      <c r="H129" s="99"/>
      <c r="I129" s="42" t="str">
        <f>+'4 - Valor del Riesgo Inherente'!N128</f>
        <v>Extremo</v>
      </c>
      <c r="J129" s="42" t="str">
        <f t="shared" si="2"/>
        <v>Reducir</v>
      </c>
      <c r="K129" s="42" t="str">
        <f>+'Preliminar PT. Control'!V118</f>
        <v>Extremo</v>
      </c>
      <c r="L129" s="42" t="str">
        <f t="shared" si="3"/>
        <v>Reducir</v>
      </c>
    </row>
    <row r="130" spans="2:12" s="26" customFormat="1" ht="150" customHeight="1" x14ac:dyDescent="0.25">
      <c r="B130" s="23" t="str">
        <f>+'Preliminar PT Id del Riesgo'!B118</f>
        <v>APOYO JURÍDICO</v>
      </c>
      <c r="C130" s="172" t="str">
        <f>+'Preliminar PT Id del Riesgo'!F118</f>
        <v>OFICINA JURÍDICA</v>
      </c>
      <c r="D130" s="23" t="str">
        <f>+'Preliminar PT Id del Riesgo'!G118</f>
        <v>R 49</v>
      </c>
      <c r="E130" s="172" t="str">
        <f>+'Preliminar PT Id del Riesgo'!H118</f>
        <v>Emisión de viabilidades positivas contrarias a la normatividad</v>
      </c>
      <c r="F130" s="180" t="str">
        <f>+'Preliminar PT Id del Riesgo'!J118</f>
        <v>Posibilidad de pérdida reputacional en la imagen de entidad por interpretaciones variadas a la normatividad y vacíos jurídicos que podrían generar la toma de decisiones erróneas</v>
      </c>
      <c r="G130" s="89" t="str">
        <f>+'Preliminar PT Id del Riesgo'!I118</f>
        <v>Pérdida Reputacional</v>
      </c>
      <c r="H130" s="99"/>
      <c r="I130" s="42" t="str">
        <f>+'4 - Valor del Riesgo Inherente'!N129</f>
        <v>Extremo</v>
      </c>
      <c r="J130" s="42" t="str">
        <f t="shared" si="2"/>
        <v>Reducir</v>
      </c>
      <c r="K130" s="42"/>
      <c r="L130" s="42"/>
    </row>
    <row r="131" spans="2:12" s="26" customFormat="1" ht="150" customHeight="1" x14ac:dyDescent="0.25">
      <c r="B131" s="23" t="str">
        <f>+'Preliminar PT Id del Riesgo'!B119</f>
        <v>ADQUISICIÓN DE BIENES Y SERVICIOS</v>
      </c>
      <c r="C131" s="172" t="str">
        <f>+'Preliminar PT Id del Riesgo'!F119</f>
        <v>GRUPO CONTRATOS</v>
      </c>
      <c r="D131" s="23" t="str">
        <f>+'Preliminar PT Id del Riesgo'!G119</f>
        <v>R 50</v>
      </c>
      <c r="E131" s="172" t="str">
        <f>+'Preliminar PT Id del Riesgo'!H119</f>
        <v>Liquidación de contratos y/o convenios fuera del plazo previsto.</v>
      </c>
      <c r="F131" s="180" t="str">
        <f>+'Preliminar PT Id del Riesgo'!J119</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G131" s="89" t="str">
        <f>+'Preliminar PT Id del Riesgo'!I119</f>
        <v>Pérdida Reputacional</v>
      </c>
      <c r="H131" s="90">
        <f ca="1">+TODAY()-'Preliminar PT Id del Riesgo'!O119</f>
        <v>780</v>
      </c>
      <c r="I131" s="42" t="str">
        <f>+'4 - Valor del Riesgo Inherente'!N130</f>
        <v>Moderado</v>
      </c>
      <c r="J131" s="42" t="str">
        <f t="shared" si="2"/>
        <v>Reducir</v>
      </c>
      <c r="K131" s="42" t="str">
        <f>+'Preliminar PT. Control'!V120</f>
        <v>Moderado</v>
      </c>
      <c r="L131" s="42" t="str">
        <f t="shared" si="3"/>
        <v>Reducir</v>
      </c>
    </row>
    <row r="132" spans="2:12" s="26" customFormat="1" ht="150" customHeight="1" x14ac:dyDescent="0.25">
      <c r="B132" s="23" t="str">
        <f>+'Preliminar PT Id del Riesgo'!B120</f>
        <v>ADQUISICIÓN DE BIENES Y SERVICIOS</v>
      </c>
      <c r="C132" s="172" t="str">
        <f>+'Preliminar PT Id del Riesgo'!F120</f>
        <v>GRUPO CONTRATOS</v>
      </c>
      <c r="D132" s="23" t="str">
        <f>+'Preliminar PT Id del Riesgo'!G120</f>
        <v>R 50</v>
      </c>
      <c r="E132" s="172" t="str">
        <f>+'Preliminar PT Id del Riesgo'!H120</f>
        <v>Liquidación de contratos y/o convenios fuera del plazo previsto.</v>
      </c>
      <c r="F132" s="180" t="str">
        <f>+'Preliminar PT Id del Riesgo'!J120</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G132" s="89" t="str">
        <f>+'Preliminar PT Id del Riesgo'!I120</f>
        <v>Pérdida Reputacional</v>
      </c>
      <c r="H132" s="99"/>
      <c r="I132" s="42" t="str">
        <f>+'4 - Valor del Riesgo Inherente'!N131</f>
        <v>Moderado</v>
      </c>
      <c r="J132" s="42" t="str">
        <f t="shared" si="2"/>
        <v>Reducir</v>
      </c>
      <c r="K132" s="42" t="str">
        <f>+'Preliminar PT. Control'!V121</f>
        <v>Moderado</v>
      </c>
      <c r="L132" s="42" t="str">
        <f t="shared" si="3"/>
        <v>Reducir</v>
      </c>
    </row>
    <row r="133" spans="2:12" s="26" customFormat="1" ht="150" customHeight="1" x14ac:dyDescent="0.25">
      <c r="B133" s="23" t="str">
        <f>+'Preliminar PT Id del Riesgo'!B121</f>
        <v>ADQUISICIÓN DE BIENES Y SERVICIOS</v>
      </c>
      <c r="C133" s="172" t="str">
        <f>+'Preliminar PT Id del Riesgo'!F121</f>
        <v>GRUPO CONTRATOS</v>
      </c>
      <c r="D133" s="23" t="str">
        <f>+'Preliminar PT Id del Riesgo'!G121</f>
        <v>R 50</v>
      </c>
      <c r="E133" s="172" t="str">
        <f>+'Preliminar PT Id del Riesgo'!H121</f>
        <v>Liquidación de contratos y/o convenios fuera del plazo previsto.</v>
      </c>
      <c r="F133" s="180" t="str">
        <f>+'Preliminar PT Id del Riesgo'!J121</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G133" s="89" t="str">
        <f>+'Preliminar PT Id del Riesgo'!I121</f>
        <v>Pérdida Reputacional</v>
      </c>
      <c r="H133" s="99"/>
      <c r="I133" s="42" t="str">
        <f>+'4 - Valor del Riesgo Inherente'!N132</f>
        <v>Moderado</v>
      </c>
      <c r="J133" s="42" t="str">
        <f t="shared" si="2"/>
        <v>Reducir</v>
      </c>
      <c r="K133" s="42"/>
      <c r="L133" s="42"/>
    </row>
    <row r="134" spans="2:12" s="26" customFormat="1" ht="150" customHeight="1" x14ac:dyDescent="0.25">
      <c r="B134" s="23" t="str">
        <f>+'Preliminar PT Id del Riesgo'!B122</f>
        <v>ADQUISICIÓN DE BIENES Y SERVICIOS</v>
      </c>
      <c r="C134" s="172" t="str">
        <f>+'Preliminar PT Id del Riesgo'!F122</f>
        <v>GRUPO CONTRATOS</v>
      </c>
      <c r="D134" s="23" t="str">
        <f>+'Preliminar PT Id del Riesgo'!G122</f>
        <v>R 51</v>
      </c>
      <c r="E134" s="172" t="str">
        <f>+'Preliminar PT Id del Riesgo'!H122</f>
        <v>Configuración del contrato realidad.</v>
      </c>
      <c r="F134" s="180" t="str">
        <f>+'Preliminar PT Id del Riesgo'!J122</f>
        <v>Posibilidad de afectación económica por costos en liquidación de contrato y pago de prestaciones de ley debido a demandas o reclamaciones judiciales por la constitución de dependencia, subordinación y horarios de la labor por parte del supervisor del contrato</v>
      </c>
      <c r="G134" s="89" t="str">
        <f>+'Preliminar PT Id del Riesgo'!I122</f>
        <v>Afectación Económica o presupuestal</v>
      </c>
      <c r="H134" s="90">
        <f ca="1">+TODAY()-'Preliminar PT Id del Riesgo'!O122</f>
        <v>780</v>
      </c>
      <c r="I134" s="42" t="str">
        <f>+'4 - Valor del Riesgo Inherente'!N133</f>
        <v>Moderado</v>
      </c>
      <c r="J134" s="42" t="str">
        <f t="shared" si="2"/>
        <v>Reducir</v>
      </c>
      <c r="K134" s="42" t="str">
        <f>+'Preliminar PT. Control'!V123</f>
        <v>Moderado</v>
      </c>
      <c r="L134" s="42" t="str">
        <f t="shared" si="3"/>
        <v>Reducir</v>
      </c>
    </row>
    <row r="135" spans="2:12" s="26" customFormat="1" ht="150" customHeight="1" x14ac:dyDescent="0.25">
      <c r="B135" s="23" t="str">
        <f>+'Preliminar PT Id del Riesgo'!B123</f>
        <v>ADQUISICIÓN DE BIENES Y SERVICIOS</v>
      </c>
      <c r="C135" s="172" t="str">
        <f>+'Preliminar PT Id del Riesgo'!F123</f>
        <v>GRUPO CONTRATOS</v>
      </c>
      <c r="D135" s="23" t="str">
        <f>+'Preliminar PT Id del Riesgo'!G123</f>
        <v>R 51</v>
      </c>
      <c r="E135" s="172" t="str">
        <f>+'Preliminar PT Id del Riesgo'!H123</f>
        <v>Configuración del contrato realidad.</v>
      </c>
      <c r="F135" s="180" t="str">
        <f>+'Preliminar PT Id del Riesgo'!J123</f>
        <v>Posibilidad de afectación económica por costos en liquidación de contrato y pago de prestaciones de ley debido a demandas o reclamaciones judiciales por la constitución de dependencia, subordinación y horarios de la labor por parte del supervisor del contrato</v>
      </c>
      <c r="G135" s="89" t="str">
        <f>+'Preliminar PT Id del Riesgo'!I123</f>
        <v>Afectación Económica o presupuestal</v>
      </c>
      <c r="H135" s="99"/>
      <c r="I135" s="42" t="str">
        <f>+'4 - Valor del Riesgo Inherente'!N134</f>
        <v>Moderado</v>
      </c>
      <c r="J135" s="42" t="str">
        <f t="shared" si="2"/>
        <v>Reducir</v>
      </c>
      <c r="K135" s="42"/>
      <c r="L135" s="42"/>
    </row>
    <row r="136" spans="2:12" s="26" customFormat="1" ht="150" customHeight="1" x14ac:dyDescent="0.25">
      <c r="B136" s="23" t="str">
        <f>+'Preliminar PT Id del Riesgo'!B124</f>
        <v>ADMINISTRACIÓN DE BIENES Y SERVICIOS</v>
      </c>
      <c r="C136" s="172" t="str">
        <f>+'Preliminar PT Id del Riesgo'!F124</f>
        <v>SUBDIRECCIÓN ADMINISTRATIVA Y FINANCIERA</v>
      </c>
      <c r="D136" s="23" t="str">
        <f>+'Preliminar PT Id del Riesgo'!G124</f>
        <v>R 52</v>
      </c>
      <c r="E136" s="172" t="str">
        <f>+'Preliminar PT Id del Riesgo'!H124</f>
        <v>Perdidas o daños en los bienes de la Entidad</v>
      </c>
      <c r="F136" s="180" t="str">
        <f>+'Preliminar PT Id del Riesgo'!J124</f>
        <v>Posibilidad de afectación económica por generar incertidumbre en los estados financieros y/o posible apertura a procesos disciplinarios y/o sancionatorios debido falta de control y lineamientos en el manejo de los bienes de la Entidad</v>
      </c>
      <c r="G136" s="89" t="str">
        <f>+'Preliminar PT Id del Riesgo'!I124</f>
        <v>Afectación Económica o presupuestal</v>
      </c>
      <c r="H136" s="99"/>
      <c r="I136" s="42" t="str">
        <f>+'4 - Valor del Riesgo Inherente'!N135</f>
        <v>Extremo</v>
      </c>
      <c r="J136" s="42" t="str">
        <f t="shared" si="2"/>
        <v>Reducir</v>
      </c>
      <c r="K136" s="42" t="str">
        <f>+'Preliminar PT. Control'!V125</f>
        <v>Alto</v>
      </c>
      <c r="L136" s="42" t="str">
        <f t="shared" si="3"/>
        <v>Reducir</v>
      </c>
    </row>
    <row r="137" spans="2:12" s="26" customFormat="1" ht="150" customHeight="1" x14ac:dyDescent="0.25">
      <c r="B137" s="23" t="str">
        <f>+'Preliminar PT Id del Riesgo'!B125</f>
        <v>ADMINISTRACIÓN DE BIENES Y SERVICIOS</v>
      </c>
      <c r="C137" s="172" t="str">
        <f>+'Preliminar PT Id del Riesgo'!F125</f>
        <v>SUBDIRECCIÓN ADMINISTRATIVA Y FINANCIERA</v>
      </c>
      <c r="D137" s="23" t="str">
        <f>+'Preliminar PT Id del Riesgo'!G125</f>
        <v>R 52</v>
      </c>
      <c r="E137" s="172" t="str">
        <f>+'Preliminar PT Id del Riesgo'!H125</f>
        <v>Perdidas o daños en los bienes de la Entidad</v>
      </c>
      <c r="F137" s="180" t="str">
        <f>+'Preliminar PT Id del Riesgo'!J125</f>
        <v>Posibilidad de afectación económica por generar incertidumbre en los estados financieros y/o posible apertura a procesos disciplinarios y/o sancionatorios debido falta de control y lineamientos en el manejo de los bienes de la Entidad</v>
      </c>
      <c r="G137" s="89" t="str">
        <f>+'Preliminar PT Id del Riesgo'!I125</f>
        <v>Afectación Económica o presupuestal</v>
      </c>
      <c r="H137" s="90">
        <f ca="1">+TODAY()-'Preliminar PT Id del Riesgo'!O125</f>
        <v>780</v>
      </c>
      <c r="I137" s="42" t="str">
        <f>+'4 - Valor del Riesgo Inherente'!N136</f>
        <v>Extremo</v>
      </c>
      <c r="J137" s="42" t="str">
        <f t="shared" si="2"/>
        <v>Reducir</v>
      </c>
      <c r="K137" s="42"/>
      <c r="L137" s="42"/>
    </row>
    <row r="138" spans="2:12" s="26" customFormat="1" ht="150" customHeight="1" x14ac:dyDescent="0.25">
      <c r="B138" s="23" t="str">
        <f>+'Preliminar PT Id del Riesgo'!B127</f>
        <v>ADMINISTRACIÓN DE BIENES Y SERVICIOS</v>
      </c>
      <c r="C138" s="172" t="str">
        <f>+'Preliminar PT Id del Riesgo'!F127</f>
        <v>SUBDIRECCIÓN ADMINISTRATIVA Y FINANCIERA</v>
      </c>
      <c r="D138" s="23" t="str">
        <f>+'Preliminar PT Id del Riesgo'!G127</f>
        <v>R 53</v>
      </c>
      <c r="E138" s="172" t="str">
        <f>+'Preliminar PT Id del Riesgo'!H127</f>
        <v>Incumplimiento en la aplicación de los mantenimientos preventivos a los bienes de la Entidad</v>
      </c>
      <c r="F138" s="180" t="str">
        <f>+'Preliminar PT Id del Riesgo'!J127</f>
        <v>Posibilidad de afectación económica por sobrecostos en mantenimientos debido a la falta de control en la implementación de mantenimientos de acuerdo a sus fichas técnicas</v>
      </c>
      <c r="G138" s="89" t="str">
        <f>+'Preliminar PT Id del Riesgo'!I127</f>
        <v>Afectación Económica o presupuestal</v>
      </c>
      <c r="H138" s="99"/>
      <c r="I138" s="42" t="str">
        <f>+'4 - Valor del Riesgo Inherente'!N138</f>
        <v>Alto</v>
      </c>
      <c r="J138" s="42" t="str">
        <f t="shared" si="2"/>
        <v>Reducir</v>
      </c>
      <c r="K138" s="42" t="str">
        <f>+'Preliminar PT. Control'!V128</f>
        <v>Moderado</v>
      </c>
      <c r="L138" s="42" t="str">
        <f t="shared" si="3"/>
        <v>Reducir</v>
      </c>
    </row>
    <row r="139" spans="2:12" s="26" customFormat="1" ht="150" customHeight="1" x14ac:dyDescent="0.25">
      <c r="B139" s="23" t="str">
        <f>+'Preliminar PT Id del Riesgo'!B128</f>
        <v>ADMINISTRACIÓN DE BIENES Y SERVICIOS</v>
      </c>
      <c r="C139" s="172" t="str">
        <f>+'Preliminar PT Id del Riesgo'!F128</f>
        <v>SUBDIRECCIÓN ADMINISTRATIVA Y FINANCIERA</v>
      </c>
      <c r="D139" s="23" t="str">
        <f>+'Preliminar PT Id del Riesgo'!G128</f>
        <v>R 53</v>
      </c>
      <c r="E139" s="172" t="str">
        <f>+'Preliminar PT Id del Riesgo'!H128</f>
        <v>Incumplimiento en la aplicación de los mantenimientos preventivos a los bienes de la Entidad</v>
      </c>
      <c r="F139" s="180" t="str">
        <f>+'Preliminar PT Id del Riesgo'!J128</f>
        <v>Posibilidad de afectación económica por sobrecostos en mantenimientos debido a la falta de control en la implementación de mantenimientos de acuerdo a sus fichas técnicas</v>
      </c>
      <c r="G139" s="89" t="str">
        <f>+'Preliminar PT Id del Riesgo'!I128</f>
        <v>Afectación Económica o presupuestal</v>
      </c>
      <c r="H139" s="99"/>
      <c r="I139" s="42" t="str">
        <f>+'4 - Valor del Riesgo Inherente'!N139</f>
        <v>Alto</v>
      </c>
      <c r="J139" s="42" t="str">
        <f t="shared" ref="J139:J190" si="4">_xlfn.IFS(I139="Bajo","Aceptar",I139="Moderado","Reducir",I139="Alto","Reducir",I139="Extremo","Reducir")</f>
        <v>Reducir</v>
      </c>
      <c r="K139" s="42"/>
      <c r="L139" s="42"/>
    </row>
    <row r="140" spans="2:12" s="26" customFormat="1" ht="150" customHeight="1" x14ac:dyDescent="0.25">
      <c r="B140" s="23" t="str">
        <f>+'Preliminar PT Id del Riesgo'!B129</f>
        <v>ADMINISTRACIÓN DE BIENES Y SERVICIOS</v>
      </c>
      <c r="C140" s="172" t="str">
        <f>+'Preliminar PT Id del Riesgo'!F129</f>
        <v>SUBDIRECCIÓN ADMINISTRATIVA Y FINANCIERA</v>
      </c>
      <c r="D140" s="23" t="str">
        <f>+'Preliminar PT Id del Riesgo'!G129</f>
        <v>R 54</v>
      </c>
      <c r="E140" s="172" t="str">
        <f>+'Preliminar PT Id del Riesgo'!H129</f>
        <v>Legalización de comisión o viáticos sin el cumplimiento de requisitos</v>
      </c>
      <c r="F140" s="180" t="str">
        <f>+'Preliminar PT Id del Riesgo'!J129</f>
        <v xml:space="preserve">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v>
      </c>
      <c r="G140" s="89" t="str">
        <f>+'Preliminar PT Id del Riesgo'!I129</f>
        <v>Afectación Económica o presupuestal</v>
      </c>
      <c r="H140" s="90">
        <f ca="1">+TODAY()-'Preliminar PT Id del Riesgo'!O129</f>
        <v>780</v>
      </c>
      <c r="I140" s="42" t="str">
        <f>+'4 - Valor del Riesgo Inherente'!N140</f>
        <v>Moderado</v>
      </c>
      <c r="J140" s="42" t="str">
        <f t="shared" si="4"/>
        <v>Reducir</v>
      </c>
      <c r="K140" s="42" t="str">
        <f>+'Preliminar PT. Control'!V130</f>
        <v>Moderado</v>
      </c>
      <c r="L140" s="42" t="str">
        <f t="shared" ref="L140:L188" si="5">+_xlfn.IFS(K140="Bajo","Aceptar",K140="Moderado","Reducir",K140="Alto","Reducir",K140="Extremo","Reducir")</f>
        <v>Reducir</v>
      </c>
    </row>
    <row r="141" spans="2:12" s="26" customFormat="1" ht="150" customHeight="1" x14ac:dyDescent="0.25">
      <c r="B141" s="23" t="str">
        <f>+'Preliminar PT Id del Riesgo'!B130</f>
        <v>ADMINISTRACIÓN DE BIENES Y SERVICIOS</v>
      </c>
      <c r="C141" s="172" t="str">
        <f>+'Preliminar PT Id del Riesgo'!F130</f>
        <v>SUBDIRECCIÓN ADMINISTRATIVA Y FINANCIERA</v>
      </c>
      <c r="D141" s="23" t="str">
        <f>+'Preliminar PT Id del Riesgo'!G130</f>
        <v>R 54</v>
      </c>
      <c r="E141" s="172" t="str">
        <f>+'Preliminar PT Id del Riesgo'!H130</f>
        <v>Legalización de comisión o viáticos sin el cumplimiento de requisitos</v>
      </c>
      <c r="F141" s="180" t="str">
        <f>+'Preliminar PT Id del Riesgo'!J130</f>
        <v xml:space="preserve">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v>
      </c>
      <c r="G141" s="89" t="str">
        <f>+'Preliminar PT Id del Riesgo'!I130</f>
        <v>Afectación Económica o presupuestal</v>
      </c>
      <c r="H141" s="99"/>
      <c r="I141" s="42" t="str">
        <f>+'4 - Valor del Riesgo Inherente'!N141</f>
        <v>Moderado</v>
      </c>
      <c r="J141" s="42" t="str">
        <f t="shared" si="4"/>
        <v>Reducir</v>
      </c>
      <c r="K141" s="42"/>
      <c r="L141" s="42"/>
    </row>
    <row r="142" spans="2:12" s="26" customFormat="1" ht="150" customHeight="1" x14ac:dyDescent="0.25">
      <c r="B142" s="23" t="str">
        <f>+'Preliminar PT Id del Riesgo'!B131</f>
        <v>ADMINISTRACIÓN DE BIENES Y SERVICIOS</v>
      </c>
      <c r="C142" s="172" t="str">
        <f>+'Preliminar PT Id del Riesgo'!F131</f>
        <v>SUBDIRECCIÓN ADMINISTRATIVA Y FINANCIERA</v>
      </c>
      <c r="D142" s="23" t="str">
        <f>+'Preliminar PT Id del Riesgo'!G131</f>
        <v>R 54</v>
      </c>
      <c r="E142" s="172" t="str">
        <f>+'Preliminar PT Id del Riesgo'!H131</f>
        <v>Legalización de comisión o viáticos sin el cumplimiento de requisitos</v>
      </c>
      <c r="F142" s="180" t="str">
        <f>+'Preliminar PT Id del Riesgo'!J131</f>
        <v xml:space="preserve">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v>
      </c>
      <c r="G142" s="89" t="str">
        <f>+'Preliminar PT Id del Riesgo'!I131</f>
        <v>Afectación Económica o presupuestal</v>
      </c>
      <c r="H142" s="99"/>
      <c r="I142" s="42" t="str">
        <f>+'4 - Valor del Riesgo Inherente'!N142</f>
        <v>Moderado</v>
      </c>
      <c r="J142" s="42" t="str">
        <f t="shared" si="4"/>
        <v>Reducir</v>
      </c>
      <c r="K142" s="42"/>
      <c r="L142" s="42"/>
    </row>
    <row r="143" spans="2:12" s="26" customFormat="1" ht="150" customHeight="1" x14ac:dyDescent="0.25">
      <c r="B143" s="23" t="str">
        <f>+'Preliminar PT Id del Riesgo'!B132</f>
        <v>ADMINISTRACIÓN DE BIENES Y SERVICIOS</v>
      </c>
      <c r="C143" s="172" t="str">
        <f>+'Preliminar PT Id del Riesgo'!F132</f>
        <v>SUBDIRECCIÓN ADMINISTRATIVA Y FINANCIERA</v>
      </c>
      <c r="D143" s="23" t="str">
        <f>+'Preliminar PT Id del Riesgo'!G132</f>
        <v>R 55</v>
      </c>
      <c r="E143" s="172" t="str">
        <f>+'Preliminar PT Id del Riesgo'!H132</f>
        <v>Pérdida o daño en la documentación de la Agencia</v>
      </c>
      <c r="F143" s="180" t="str">
        <f>+'Preliminar PT Id del Riesgo'!J132</f>
        <v>Posibilidad de pérdida reputacional en la imagen institucional ante los grupos de interés debido a la falta de control para los lineamientos de manejo y de conservación en documentos</v>
      </c>
      <c r="G143" s="89" t="str">
        <f>+'Preliminar PT Id del Riesgo'!I132</f>
        <v>Pérdida Reputacional</v>
      </c>
      <c r="H143" s="90">
        <f ca="1">+TODAY()-'Preliminar PT Id del Riesgo'!O132</f>
        <v>780</v>
      </c>
      <c r="I143" s="42" t="str">
        <f>+'4 - Valor del Riesgo Inherente'!N143</f>
        <v>Alto</v>
      </c>
      <c r="J143" s="42" t="str">
        <f t="shared" si="4"/>
        <v>Reducir</v>
      </c>
      <c r="K143" s="42" t="str">
        <f>+'Preliminar PT. Control'!V133</f>
        <v>Moderado</v>
      </c>
      <c r="L143" s="42" t="str">
        <f t="shared" si="5"/>
        <v>Reducir</v>
      </c>
    </row>
    <row r="144" spans="2:12" s="26" customFormat="1" ht="150" customHeight="1" x14ac:dyDescent="0.25">
      <c r="B144" s="23" t="str">
        <f>+'Preliminar PT Id del Riesgo'!B133</f>
        <v>ADMINISTRACIÓN DE BIENES Y SERVICIOS</v>
      </c>
      <c r="C144" s="172" t="str">
        <f>+'Preliminar PT Id del Riesgo'!F133</f>
        <v>SUBDIRECCIÓN ADMINISTRATIVA Y FINANCIERA</v>
      </c>
      <c r="D144" s="23" t="str">
        <f>+'Preliminar PT Id del Riesgo'!G133</f>
        <v>R 55</v>
      </c>
      <c r="E144" s="172" t="str">
        <f>+'Preliminar PT Id del Riesgo'!H133</f>
        <v>Pérdida o daño en la documentación de la Agencia</v>
      </c>
      <c r="F144" s="180" t="str">
        <f>+'Preliminar PT Id del Riesgo'!J133</f>
        <v>Posibilidad de pérdida reputacional en la imagen institucional ante los grupos de interés debido a la falta de control para los lineamientos de manejo y de conservación en documentos</v>
      </c>
      <c r="G144" s="89" t="str">
        <f>+'Preliminar PT Id del Riesgo'!I133</f>
        <v>Pérdida Reputacional</v>
      </c>
      <c r="H144" s="99"/>
      <c r="I144" s="42" t="str">
        <f>+'4 - Valor del Riesgo Inherente'!N144</f>
        <v>Alto</v>
      </c>
      <c r="J144" s="42" t="str">
        <f t="shared" si="4"/>
        <v>Reducir</v>
      </c>
      <c r="K144" s="42" t="str">
        <f>+'Preliminar PT. Control'!V134</f>
        <v>Moderado</v>
      </c>
      <c r="L144" s="42" t="str">
        <f t="shared" si="5"/>
        <v>Reducir</v>
      </c>
    </row>
    <row r="145" spans="2:12" s="26" customFormat="1" ht="150" customHeight="1" x14ac:dyDescent="0.25">
      <c r="B145" s="23" t="str">
        <f>+'Preliminar PT Id del Riesgo'!B134</f>
        <v>ADMINISTRACIÓN DE BIENES Y SERVICIOS</v>
      </c>
      <c r="C145" s="172" t="str">
        <f>+'Preliminar PT Id del Riesgo'!F134</f>
        <v>SUBDIRECCIÓN ADMINISTRATIVA Y FINANCIERA</v>
      </c>
      <c r="D145" s="23" t="str">
        <f>+'Preliminar PT Id del Riesgo'!G134</f>
        <v>R 55</v>
      </c>
      <c r="E145" s="172" t="str">
        <f>+'Preliminar PT Id del Riesgo'!H134</f>
        <v>Pérdida o daño en la documentación de la Agencia</v>
      </c>
      <c r="F145" s="180" t="str">
        <f>+'Preliminar PT Id del Riesgo'!J134</f>
        <v>Posibilidad de pérdida reputacional en la imagen institucional ante los grupos de interés debido a la falta de control para los lineamientos de manejo y de conservación en documentos</v>
      </c>
      <c r="G145" s="89" t="str">
        <f>+'Preliminar PT Id del Riesgo'!I134</f>
        <v>Pérdida Reputacional</v>
      </c>
      <c r="H145" s="99"/>
      <c r="I145" s="42" t="str">
        <f>+'4 - Valor del Riesgo Inherente'!N145</f>
        <v>Alto</v>
      </c>
      <c r="J145" s="42" t="str">
        <f t="shared" si="4"/>
        <v>Reducir</v>
      </c>
      <c r="K145" s="42"/>
      <c r="L145" s="42"/>
    </row>
    <row r="146" spans="2:12" s="26" customFormat="1" ht="150" customHeight="1" x14ac:dyDescent="0.25">
      <c r="B146" s="23" t="str">
        <f>+'Preliminar PT Id del Riesgo'!B135</f>
        <v>ADMINISTRACIÓN DE BIENES Y SERVICIOS</v>
      </c>
      <c r="C146" s="172" t="str">
        <f>+'Preliminar PT Id del Riesgo'!F135</f>
        <v>SUBDIRECCIÓN ADMINISTRATIVA Y FINANCIERA</v>
      </c>
      <c r="D146" s="23" t="str">
        <f>+'Preliminar PT Id del Riesgo'!G135</f>
        <v>R 55</v>
      </c>
      <c r="E146" s="172" t="str">
        <f>+'Preliminar PT Id del Riesgo'!H135</f>
        <v>Pérdida o daño en la documentación de la Agencia</v>
      </c>
      <c r="F146" s="180" t="str">
        <f>+'Preliminar PT Id del Riesgo'!J135</f>
        <v>Posibilidad de pérdida reputacional en la imagen institucional ante los grupos de interés debido a la falta de control para los lineamientos de manejo y de conservación en documentos</v>
      </c>
      <c r="G146" s="89" t="str">
        <f>+'Preliminar PT Id del Riesgo'!I135</f>
        <v>Pérdida Reputacional</v>
      </c>
      <c r="H146" s="90">
        <f ca="1">+TODAY()-'Preliminar PT Id del Riesgo'!O135</f>
        <v>780</v>
      </c>
      <c r="I146" s="42" t="str">
        <f>+'4 - Valor del Riesgo Inherente'!N146</f>
        <v>Alto</v>
      </c>
      <c r="J146" s="42" t="str">
        <f t="shared" si="4"/>
        <v>Reducir</v>
      </c>
      <c r="K146" s="42"/>
      <c r="L146" s="42"/>
    </row>
    <row r="147" spans="2:12" s="26" customFormat="1" ht="150" customHeight="1" x14ac:dyDescent="0.25">
      <c r="B147" s="23" t="str">
        <f>+'Preliminar PT Id del Riesgo'!B136</f>
        <v>ADMINISTRACIÓN DE BIENES Y SERVICIOS</v>
      </c>
      <c r="C147" s="172" t="str">
        <f>+'Preliminar PT Id del Riesgo'!F136</f>
        <v>SUBDIRECCIÓN ADMINISTRATIVA Y FINANCIERA</v>
      </c>
      <c r="D147" s="23" t="str">
        <f>+'Preliminar PT Id del Riesgo'!G136</f>
        <v>R 56</v>
      </c>
      <c r="E147" s="172" t="str">
        <f>+'Preliminar PT Id del Riesgo'!H136</f>
        <v xml:space="preserve">Asignación incorrecta de comunicaciones oficiales recibidas (documentos) en el momento de la radicación. </v>
      </c>
      <c r="F147" s="180" t="str">
        <f>+'Preliminar PT Id del Riesgo'!J136</f>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v>
      </c>
      <c r="G147" s="89" t="str">
        <f>+'Preliminar PT Id del Riesgo'!I136</f>
        <v>Pérdida Reputacional</v>
      </c>
      <c r="H147" s="99"/>
      <c r="I147" s="42" t="str">
        <f>+'4 - Valor del Riesgo Inherente'!N147</f>
        <v>Alto</v>
      </c>
      <c r="J147" s="42" t="str">
        <f t="shared" si="4"/>
        <v>Reducir</v>
      </c>
      <c r="K147" s="42" t="str">
        <f>+'Preliminar PT. Control'!V137</f>
        <v>Moderado</v>
      </c>
      <c r="L147" s="42" t="str">
        <f t="shared" si="5"/>
        <v>Reducir</v>
      </c>
    </row>
    <row r="148" spans="2:12" s="26" customFormat="1" ht="150" customHeight="1" x14ac:dyDescent="0.25">
      <c r="B148" s="23" t="str">
        <f>+'Preliminar PT Id del Riesgo'!B137</f>
        <v>ADMINISTRACIÓN DE BIENES Y SERVICIOS</v>
      </c>
      <c r="C148" s="172" t="str">
        <f>+'Preliminar PT Id del Riesgo'!F137</f>
        <v>SUBDIRECCIÓN ADMINISTRATIVA Y FINANCIERA</v>
      </c>
      <c r="D148" s="23" t="str">
        <f>+'Preliminar PT Id del Riesgo'!G137</f>
        <v>R 56</v>
      </c>
      <c r="E148" s="172" t="str">
        <f>+'Preliminar PT Id del Riesgo'!H137</f>
        <v xml:space="preserve">Asignación incorrecta de comunicaciones oficiales recibidas (documentos) en el momento de la radicación. </v>
      </c>
      <c r="F148" s="180" t="str">
        <f>+'Preliminar PT Id del Riesgo'!J137</f>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v>
      </c>
      <c r="G148" s="89" t="str">
        <f>+'Preliminar PT Id del Riesgo'!I137</f>
        <v>Pérdida Reputacional</v>
      </c>
      <c r="H148" s="99"/>
      <c r="I148" s="42" t="str">
        <f>+'4 - Valor del Riesgo Inherente'!N148</f>
        <v>Alto</v>
      </c>
      <c r="J148" s="42" t="str">
        <f t="shared" si="4"/>
        <v>Reducir</v>
      </c>
      <c r="K148" s="42" t="str">
        <f>+'Preliminar PT. Control'!V138</f>
        <v>Moderado</v>
      </c>
      <c r="L148" s="42" t="str">
        <f t="shared" si="5"/>
        <v>Reducir</v>
      </c>
    </row>
    <row r="149" spans="2:12" s="26" customFormat="1" ht="150" customHeight="1" x14ac:dyDescent="0.25">
      <c r="B149" s="23" t="str">
        <f>+'Preliminar PT Id del Riesgo'!B138</f>
        <v>ADMINISTRACIÓN DE BIENES Y SERVICIOS</v>
      </c>
      <c r="C149" s="172" t="str">
        <f>+'Preliminar PT Id del Riesgo'!F138</f>
        <v>SUBDIRECCIÓN ADMINISTRATIVA Y FINANCIERA</v>
      </c>
      <c r="D149" s="23" t="str">
        <f>+'Preliminar PT Id del Riesgo'!G138</f>
        <v>R 56</v>
      </c>
      <c r="E149" s="172" t="str">
        <f>+'Preliminar PT Id del Riesgo'!H138</f>
        <v xml:space="preserve">Asignación incorrecta de comunicaciones oficiales recibidas (documentos) en el momento de la radicación. </v>
      </c>
      <c r="F149" s="180" t="str">
        <f>+'Preliminar PT Id del Riesgo'!J138</f>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v>
      </c>
      <c r="G149" s="89" t="str">
        <f>+'Preliminar PT Id del Riesgo'!I138</f>
        <v>Pérdida Reputacional</v>
      </c>
      <c r="H149" s="90">
        <f ca="1">+TODAY()-'Preliminar PT Id del Riesgo'!O138</f>
        <v>780</v>
      </c>
      <c r="I149" s="42" t="str">
        <f>+'4 - Valor del Riesgo Inherente'!N149</f>
        <v>Alto</v>
      </c>
      <c r="J149" s="42" t="str">
        <f t="shared" si="4"/>
        <v>Reducir</v>
      </c>
      <c r="K149" s="42"/>
      <c r="L149" s="42"/>
    </row>
    <row r="150" spans="2:12" s="26" customFormat="1" ht="150" customHeight="1" x14ac:dyDescent="0.25">
      <c r="B150" s="23" t="str">
        <f>+'Preliminar PT Id del Riesgo'!B139</f>
        <v>ADMINISTRACIÓN DE BIENES Y SERVICIOS</v>
      </c>
      <c r="C150" s="172" t="str">
        <f>+'Preliminar PT Id del Riesgo'!F139</f>
        <v>SUBDIRECCIÓN ADMINISTRATIVA Y FINANCIERA</v>
      </c>
      <c r="D150" s="23" t="str">
        <f>+'Preliminar PT Id del Riesgo'!G139</f>
        <v>R 57</v>
      </c>
      <c r="E150" s="172" t="str">
        <f>+'Preliminar PT Id del Riesgo'!H139</f>
        <v>Demoras en la respuesta a solicitudes internas de documentos en atención de los requerimientos de expedientes por parte de las dependencias</v>
      </c>
      <c r="F150" s="180" t="str">
        <f>+'Preliminar PT Id del Riesgo'!J139</f>
        <v>Posibilidad de pérdida reputacional derivando en acciones jurídicas en contra de la entidad debido a los vencimientos de términos debido a personal insuficiente para atender la alta demanda y la inexactitud o complejidad de la solicitud del expediente o información por parte de la dependencia</v>
      </c>
      <c r="G150" s="89" t="str">
        <f>+'Preliminar PT Id del Riesgo'!I139</f>
        <v>Pérdida Reputacional</v>
      </c>
      <c r="H150" s="99"/>
      <c r="I150" s="42" t="str">
        <f>+'4 - Valor del Riesgo Inherente'!N150</f>
        <v>Alto</v>
      </c>
      <c r="J150" s="42" t="str">
        <f t="shared" si="4"/>
        <v>Reducir</v>
      </c>
      <c r="K150" s="42" t="str">
        <f>+'Preliminar PT. Control'!V140</f>
        <v>Alto</v>
      </c>
      <c r="L150" s="42" t="str">
        <f t="shared" si="5"/>
        <v>Reducir</v>
      </c>
    </row>
    <row r="151" spans="2:12" s="26" customFormat="1" ht="150" customHeight="1" x14ac:dyDescent="0.25">
      <c r="B151" s="23" t="str">
        <f>+'Preliminar PT Id del Riesgo'!B140</f>
        <v>ADMINISTRACIÓN DE BIENES Y SERVICIOS</v>
      </c>
      <c r="C151" s="172" t="str">
        <f>+'Preliminar PT Id del Riesgo'!F140</f>
        <v>SUBDIRECCIÓN ADMINISTRATIVA Y FINANCIERA</v>
      </c>
      <c r="D151" s="23" t="str">
        <f>+'Preliminar PT Id del Riesgo'!G140</f>
        <v>R 57</v>
      </c>
      <c r="E151" s="172" t="str">
        <f>+'Preliminar PT Id del Riesgo'!H140</f>
        <v>Demoras en la respuesta a solicitudes internas de documentos en atención de los requerimientos de expedientes por parte de las dependencias</v>
      </c>
      <c r="F151" s="180" t="str">
        <f>+'Preliminar PT Id del Riesgo'!J140</f>
        <v>Posibilidad de pérdida reputacional derivando en acciones jurídicas en contra de la entidad debido a los vencimientos de términos debido a personal insuficiente para atender la alta demanda y la inexactitud o complejidad de la solicitud del expediente o información por parte de la dependencia</v>
      </c>
      <c r="G151" s="89" t="str">
        <f>+'Preliminar PT Id del Riesgo'!I140</f>
        <v>Pérdida Reputacional</v>
      </c>
      <c r="H151" s="99"/>
      <c r="I151" s="42" t="str">
        <f>+'4 - Valor del Riesgo Inherente'!N151</f>
        <v>Alto</v>
      </c>
      <c r="J151" s="42" t="str">
        <f t="shared" si="4"/>
        <v>Reducir</v>
      </c>
      <c r="K151" s="42"/>
      <c r="L151" s="42"/>
    </row>
    <row r="152" spans="2:12" s="26" customFormat="1" ht="150" customHeight="1" x14ac:dyDescent="0.25">
      <c r="B152" s="23" t="str">
        <f>+'Preliminar PT Id del Riesgo'!B141</f>
        <v>ADMINISTRACIÓN DE BIENES Y SERVICIOS</v>
      </c>
      <c r="C152" s="172" t="str">
        <f>+'Preliminar PT Id del Riesgo'!F141</f>
        <v>SUBDIRECCIÓN ADMINISTRATIVA Y FINANCIERA</v>
      </c>
      <c r="D152" s="23" t="str">
        <f>+'Preliminar PT Id del Riesgo'!G141</f>
        <v>R 58</v>
      </c>
      <c r="E152" s="172" t="str">
        <f>+'Preliminar PT Id del Riesgo'!H141</f>
        <v>Incumplimiento del Plan de Gestión Integral de Residuos Peligrosos (PGIRESPEL)</v>
      </c>
      <c r="F152" s="180" t="str">
        <f>+'Preliminar PT Id del Riesgo'!J141</f>
        <v>Posibilidad de afectación económica por sanciones legales por entes de control debido al desconocimiento en la normatividad ambiental aplicable</v>
      </c>
      <c r="G152" s="89" t="str">
        <f>+'Preliminar PT Id del Riesgo'!I141</f>
        <v>Afectación Económica o presupuestal</v>
      </c>
      <c r="H152" s="90">
        <f ca="1">+TODAY()-'Preliminar PT Id del Riesgo'!O141</f>
        <v>780</v>
      </c>
      <c r="I152" s="42" t="str">
        <f>+'4 - Valor del Riesgo Inherente'!N152</f>
        <v>Bajo</v>
      </c>
      <c r="J152" s="42" t="str">
        <f t="shared" si="4"/>
        <v>Aceptar</v>
      </c>
      <c r="K152" s="42" t="str">
        <f>+'Preliminar PT. Control'!V142</f>
        <v>Bajo</v>
      </c>
      <c r="L152" s="42" t="str">
        <f t="shared" si="5"/>
        <v>Aceptar</v>
      </c>
    </row>
    <row r="153" spans="2:12" s="26" customFormat="1" ht="150" customHeight="1" x14ac:dyDescent="0.25">
      <c r="B153" s="23" t="str">
        <f>+'Preliminar PT Id del Riesgo'!B142</f>
        <v>ADMINISTRACIÓN DE BIENES Y SERVICIOS</v>
      </c>
      <c r="C153" s="172" t="str">
        <f>+'Preliminar PT Id del Riesgo'!F142</f>
        <v>SUBDIRECCIÓN ADMINISTRATIVA Y FINANCIERA</v>
      </c>
      <c r="D153" s="23" t="str">
        <f>+'Preliminar PT Id del Riesgo'!G142</f>
        <v>R 58</v>
      </c>
      <c r="E153" s="172" t="str">
        <f>+'Preliminar PT Id del Riesgo'!H142</f>
        <v>Incumplimiento del Plan de Gestión Integral de Residuos Peligrosos (PGIRESPEL)</v>
      </c>
      <c r="F153" s="180" t="str">
        <f>+'Preliminar PT Id del Riesgo'!J142</f>
        <v>Posibilidad de afectación económica por sanciones legales por entes de control debido al desconocimiento en la normatividad ambiental aplicable</v>
      </c>
      <c r="G153" s="89" t="str">
        <f>+'Preliminar PT Id del Riesgo'!I142</f>
        <v>Afectación Económica o presupuestal</v>
      </c>
      <c r="H153" s="99"/>
      <c r="I153" s="42" t="str">
        <f>+'4 - Valor del Riesgo Inherente'!N153</f>
        <v>Bajo</v>
      </c>
      <c r="J153" s="42" t="str">
        <f t="shared" si="4"/>
        <v>Aceptar</v>
      </c>
      <c r="K153" s="42"/>
      <c r="L153" s="42"/>
    </row>
    <row r="154" spans="2:12" s="26" customFormat="1" ht="150" customHeight="1" x14ac:dyDescent="0.25">
      <c r="B154" s="23" t="str">
        <f>+'Preliminar PT Id del Riesgo'!B143</f>
        <v>ADMINISTRACIÓN DE BIENES Y SERVICIOS</v>
      </c>
      <c r="C154" s="172" t="str">
        <f>+'Preliminar PT Id del Riesgo'!F143</f>
        <v>SUBDIRECCIÓN ADMINISTRATIVA Y FINANCIERA</v>
      </c>
      <c r="D154" s="23" t="str">
        <f>+'Preliminar PT Id del Riesgo'!G143</f>
        <v>R 59</v>
      </c>
      <c r="E154" s="172" t="str">
        <f>+'Preliminar PT Id del Riesgo'!H143</f>
        <v>Incumplimiento de requisitos y trámites legales ambientales en la adquisición de bienes y servicios</v>
      </c>
      <c r="F154" s="180" t="str">
        <f>+'Preliminar PT Id del Riesgo'!J143</f>
        <v>Posibilidad de afectación económica por sanciones legales por entes de control debido al desconocimiento e incumplimiento de la normatividad ambiental aplicable</v>
      </c>
      <c r="G154" s="89" t="str">
        <f>+'Preliminar PT Id del Riesgo'!I143</f>
        <v>Afectación Económica o presupuestal</v>
      </c>
      <c r="H154" s="99"/>
      <c r="I154" s="42" t="str">
        <f>+'4 - Valor del Riesgo Inherente'!N154</f>
        <v>Alto</v>
      </c>
      <c r="J154" s="42" t="str">
        <f t="shared" si="4"/>
        <v>Reducir</v>
      </c>
      <c r="K154" s="42" t="str">
        <f>+'Preliminar PT. Control'!V144</f>
        <v>Alto</v>
      </c>
      <c r="L154" s="42" t="str">
        <f t="shared" si="5"/>
        <v>Reducir</v>
      </c>
    </row>
    <row r="155" spans="2:12" s="26" customFormat="1" ht="150" customHeight="1" x14ac:dyDescent="0.25">
      <c r="B155" s="23" t="str">
        <f>+'Preliminar PT Id del Riesgo'!B144</f>
        <v>ADMINISTRACIÓN DE BIENES Y SERVICIOS</v>
      </c>
      <c r="C155" s="172" t="str">
        <f>+'Preliminar PT Id del Riesgo'!F144</f>
        <v>SUBDIRECCIÓN ADMINISTRATIVA Y FINANCIERA</v>
      </c>
      <c r="D155" s="23" t="str">
        <f>+'Preliminar PT Id del Riesgo'!G144</f>
        <v>R 59</v>
      </c>
      <c r="E155" s="172" t="str">
        <f>+'Preliminar PT Id del Riesgo'!H144</f>
        <v>Incumplimiento de requisitos y trámites legales ambientales en la adquisición de bienes y servicios</v>
      </c>
      <c r="F155" s="180" t="str">
        <f>+'Preliminar PT Id del Riesgo'!J144</f>
        <v>Posibilidad de afectación económica por sanciones legales por entes de control debido al desconocimiento e incumplimiento de la normatividad ambiental aplicable</v>
      </c>
      <c r="G155" s="89" t="str">
        <f>+'Preliminar PT Id del Riesgo'!I144</f>
        <v>Afectación Económica o presupuestal</v>
      </c>
      <c r="H155" s="90">
        <f ca="1">+TODAY()-'Preliminar PT Id del Riesgo'!O144</f>
        <v>780</v>
      </c>
      <c r="I155" s="42" t="str">
        <f>+'4 - Valor del Riesgo Inherente'!N155</f>
        <v>Alto</v>
      </c>
      <c r="J155" s="42" t="str">
        <f t="shared" si="4"/>
        <v>Reducir</v>
      </c>
      <c r="K155" s="42"/>
      <c r="L155" s="42"/>
    </row>
    <row r="156" spans="2:12" s="26" customFormat="1" ht="150" customHeight="1" x14ac:dyDescent="0.25">
      <c r="B156" s="23" t="str">
        <f>+'Preliminar PT Id del Riesgo'!B145</f>
        <v>ADMINISTRACIÓN DE BIENES Y SERVICIOS</v>
      </c>
      <c r="C156" s="172" t="str">
        <f>+'Preliminar PT Id del Riesgo'!F145</f>
        <v>SUBDIRECCIÓN ADMINISTRATIVA Y FINANCIERA</v>
      </c>
      <c r="D156" s="23" t="str">
        <f>+'Preliminar PT Id del Riesgo'!G145</f>
        <v>R 60</v>
      </c>
      <c r="E156" s="172" t="str">
        <f>+'Preliminar PT Id del Riesgo'!H145</f>
        <v>Desactualización del Sistema de Gestión Ambiental con requisitos legales ambientales</v>
      </c>
      <c r="F156" s="180" t="str">
        <f>+'Preliminar PT Id del Riesgo'!J145</f>
        <v>Posibilidad de afectación económica por sanciones legales por entes de control debido al desconocimiento de la normatividad ambiental y la insuficiencia de recursos físicos, financieros y de talento humanos</v>
      </c>
      <c r="G156" s="89" t="str">
        <f>+'Preliminar PT Id del Riesgo'!I145</f>
        <v>Afectación Económica o presupuestal</v>
      </c>
      <c r="H156" s="99"/>
      <c r="I156" s="42" t="str">
        <f>+'4 - Valor del Riesgo Inherente'!N156</f>
        <v>Bajo</v>
      </c>
      <c r="J156" s="42" t="str">
        <f t="shared" si="4"/>
        <v>Aceptar</v>
      </c>
      <c r="K156" s="42" t="str">
        <f>+'Preliminar PT. Control'!V146</f>
        <v>Bajo</v>
      </c>
      <c r="L156" s="42" t="str">
        <f t="shared" si="5"/>
        <v>Aceptar</v>
      </c>
    </row>
    <row r="157" spans="2:12" s="26" customFormat="1" ht="150" customHeight="1" x14ac:dyDescent="0.25">
      <c r="B157" s="23" t="str">
        <f>+'Preliminar PT Id del Riesgo'!B146</f>
        <v>ADMINISTRACIÓN DE BIENES Y SERVICIOS</v>
      </c>
      <c r="C157" s="172" t="str">
        <f>+'Preliminar PT Id del Riesgo'!F146</f>
        <v>SUBDIRECCIÓN ADMINISTRATIVA Y FINANCIERA</v>
      </c>
      <c r="D157" s="23" t="str">
        <f>+'Preliminar PT Id del Riesgo'!G146</f>
        <v>R 60</v>
      </c>
      <c r="E157" s="172" t="str">
        <f>+'Preliminar PT Id del Riesgo'!H146</f>
        <v>Desactualización del Sistema de Gestión Ambiental con requisitos legales ambientales</v>
      </c>
      <c r="F157" s="180" t="str">
        <f>+'Preliminar PT Id del Riesgo'!J146</f>
        <v>Posibilidad de afectación económica por sanciones legales por entes de control debido al desconocimiento de la normatividad ambiental y la insuficiencia de recursos físicos, financieros y de talento humanos</v>
      </c>
      <c r="G157" s="89" t="str">
        <f>+'Preliminar PT Id del Riesgo'!I146</f>
        <v>Afectación Económica o presupuestal</v>
      </c>
      <c r="H157" s="99"/>
      <c r="I157" s="42" t="str">
        <f>+'4 - Valor del Riesgo Inherente'!N157</f>
        <v>Bajo</v>
      </c>
      <c r="J157" s="42" t="str">
        <f t="shared" si="4"/>
        <v>Aceptar</v>
      </c>
      <c r="K157" s="42"/>
      <c r="L157" s="42"/>
    </row>
    <row r="158" spans="2:12" s="26" customFormat="1" ht="150" customHeight="1" x14ac:dyDescent="0.25">
      <c r="B158" s="23" t="str">
        <f>+'Preliminar PT Id del Riesgo'!B147</f>
        <v>ADMINISTRACIÓN DE BIENES Y SERVICIOS</v>
      </c>
      <c r="C158" s="172" t="str">
        <f>+'Preliminar PT Id del Riesgo'!F147</f>
        <v>SUBDIRECCIÓN ADMINISTRATIVA Y FINANCIERA</v>
      </c>
      <c r="D158" s="23" t="str">
        <f>+'Preliminar PT Id del Riesgo'!G147</f>
        <v>R 61</v>
      </c>
      <c r="E158" s="172" t="str">
        <f>+'Preliminar PT Id del Riesgo'!H147</f>
        <v>Disposición de residuos ordinarios sin cumplir las prácticas establecidas en la entidad</v>
      </c>
      <c r="F158" s="180" t="str">
        <f>+'Preliminar PT Id del Riesgo'!J147</f>
        <v>Posibilidad de afectación económica por sanciones legales por entes de control debido a la disposición incorrecta para los residuos ordinarios de acuerdo con las prácticas establecidas en la entidad</v>
      </c>
      <c r="G158" s="89" t="str">
        <f>+'Preliminar PT Id del Riesgo'!I147</f>
        <v>Afectación Económica o presupuestal</v>
      </c>
      <c r="H158" s="90">
        <f ca="1">+TODAY()-'Preliminar PT Id del Riesgo'!O147</f>
        <v>780</v>
      </c>
      <c r="I158" s="42" t="str">
        <f>+'4 - Valor del Riesgo Inherente'!N158</f>
        <v>Moderado</v>
      </c>
      <c r="J158" s="42" t="str">
        <f t="shared" si="4"/>
        <v>Reducir</v>
      </c>
      <c r="K158" s="42" t="str">
        <f>+'Preliminar PT. Control'!V148</f>
        <v>Moderado</v>
      </c>
      <c r="L158" s="42" t="str">
        <f t="shared" si="5"/>
        <v>Reducir</v>
      </c>
    </row>
    <row r="159" spans="2:12" s="26" customFormat="1" ht="150" customHeight="1" x14ac:dyDescent="0.25">
      <c r="B159" s="23" t="str">
        <f>+'Preliminar PT Id del Riesgo'!B148</f>
        <v>ADMINISTRACIÓN DE BIENES Y SERVICIOS</v>
      </c>
      <c r="C159" s="172" t="str">
        <f>+'Preliminar PT Id del Riesgo'!F148</f>
        <v>SUBDIRECCIÓN ADMINISTRATIVA Y FINANCIERA</v>
      </c>
      <c r="D159" s="23" t="str">
        <f>+'Preliminar PT Id del Riesgo'!G148</f>
        <v>R 61</v>
      </c>
      <c r="E159" s="172" t="str">
        <f>+'Preliminar PT Id del Riesgo'!H148</f>
        <v>Disposición de residuos ordinarios sin cumplir las prácticas establecidas en la entidad</v>
      </c>
      <c r="F159" s="180" t="str">
        <f>+'Preliminar PT Id del Riesgo'!J148</f>
        <v>Posibilidad de afectación económica por sanciones legales por entes de control debido a la disposición incorrecta para los residuos ordinarios de acuerdo con las prácticas establecidas en la entidad</v>
      </c>
      <c r="G159" s="89" t="str">
        <f>+'Preliminar PT Id del Riesgo'!I148</f>
        <v>Afectación Económica o presupuestal</v>
      </c>
      <c r="H159" s="99"/>
      <c r="I159" s="42" t="str">
        <f>+'4 - Valor del Riesgo Inherente'!N159</f>
        <v>Moderado</v>
      </c>
      <c r="J159" s="42" t="str">
        <f t="shared" si="4"/>
        <v>Reducir</v>
      </c>
      <c r="K159" s="42"/>
      <c r="L159" s="42"/>
    </row>
    <row r="160" spans="2:12" s="26" customFormat="1" ht="150" customHeight="1" x14ac:dyDescent="0.25">
      <c r="B160" s="23" t="str">
        <f>+'Preliminar PT Id del Riesgo'!B149</f>
        <v>GESTIÓN FINANCIERA</v>
      </c>
      <c r="C160" s="172" t="str">
        <f>+'Preliminar PT Id del Riesgo'!F149</f>
        <v>SUBDIRECCIÓN ADMINISTRATIVA Y FINANCIERA</v>
      </c>
      <c r="D160" s="23" t="str">
        <f>+'Preliminar PT Id del Riesgo'!G149</f>
        <v>R 62</v>
      </c>
      <c r="E160" s="172" t="str">
        <f>+'Preliminar PT Id del Riesgo'!H149</f>
        <v>Registro de gastos y pagos sin cumplimiento de requisitos legales</v>
      </c>
      <c r="F160" s="180" t="str">
        <f>+'Preliminar PT Id del Riesgo'!J149</f>
        <v>Posibilidad de afectación económica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v>
      </c>
      <c r="G160" s="89" t="str">
        <f>+'Preliminar PT Id del Riesgo'!I149</f>
        <v>Afectación Económica o presupuestal</v>
      </c>
      <c r="H160" s="99"/>
      <c r="I160" s="42" t="str">
        <f>+'4 - Valor del Riesgo Inherente'!N160</f>
        <v>Extremo</v>
      </c>
      <c r="J160" s="42" t="str">
        <f t="shared" si="4"/>
        <v>Reducir</v>
      </c>
      <c r="K160" s="42" t="str">
        <f>+'Preliminar PT. Control'!V150</f>
        <v>Alto</v>
      </c>
      <c r="L160" s="42" t="str">
        <f t="shared" si="5"/>
        <v>Reducir</v>
      </c>
    </row>
    <row r="161" spans="2:12" s="26" customFormat="1" ht="150" customHeight="1" x14ac:dyDescent="0.25">
      <c r="B161" s="23" t="str">
        <f>+'Preliminar PT Id del Riesgo'!B150</f>
        <v>GESTIÓN FINANCIERA</v>
      </c>
      <c r="C161" s="172" t="str">
        <f>+'Preliminar PT Id del Riesgo'!F150</f>
        <v>SUBDIRECCIÓN ADMINISTRATIVA Y FINANCIERA</v>
      </c>
      <c r="D161" s="23" t="str">
        <f>+'Preliminar PT Id del Riesgo'!G150</f>
        <v>R 62</v>
      </c>
      <c r="E161" s="172" t="str">
        <f>+'Preliminar PT Id del Riesgo'!H150</f>
        <v>Registro de gastos y pagos sin cumplimiento de requisitos legales</v>
      </c>
      <c r="F161" s="180" t="str">
        <f>+'Preliminar PT Id del Riesgo'!J150</f>
        <v>Posibilidad de afectación económica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v>
      </c>
      <c r="G161" s="89" t="str">
        <f>+'Preliminar PT Id del Riesgo'!I150</f>
        <v>Afectación Económica o presupuestal</v>
      </c>
      <c r="H161" s="90">
        <f ca="1">+TODAY()-'Preliminar PT Id del Riesgo'!O150</f>
        <v>780</v>
      </c>
      <c r="I161" s="42" t="str">
        <f>+'4 - Valor del Riesgo Inherente'!N161</f>
        <v>Extremo</v>
      </c>
      <c r="J161" s="42" t="str">
        <f t="shared" si="4"/>
        <v>Reducir</v>
      </c>
      <c r="K161" s="42"/>
      <c r="L161" s="42"/>
    </row>
    <row r="162" spans="2:12" s="26" customFormat="1" ht="150" customHeight="1" x14ac:dyDescent="0.25">
      <c r="B162" s="23" t="str">
        <f>+'Preliminar PT Id del Riesgo'!B151</f>
        <v>GESTIÓN FINANCIERA</v>
      </c>
      <c r="C162" s="172" t="str">
        <f>+'Preliminar PT Id del Riesgo'!F151</f>
        <v>SUBDIRECCIÓN ADMINISTRATIVA Y FINANCIERA</v>
      </c>
      <c r="D162" s="23" t="str">
        <f>+'Preliminar PT Id del Riesgo'!G151</f>
        <v>R 63</v>
      </c>
      <c r="E162" s="172" t="str">
        <f>+'Preliminar PT Id del Riesgo'!H151</f>
        <v>Programación del PAC que no corresponde a las necesidades reales</v>
      </c>
      <c r="F162" s="180" t="str">
        <f>+'Preliminar PT Id del Riesgo'!J151</f>
        <v>Posibilidad de afectación económica por sanción del Ministerio de Hacienda debido al  el envío inoportuno y/o inexacto de las solicitudes de pago a la Subdirección Administrativa y Financiera por parte de los supervisores de los contratos</v>
      </c>
      <c r="G162" s="89" t="str">
        <f>+'Preliminar PT Id del Riesgo'!I151</f>
        <v>Afectación Económica o presupuestal</v>
      </c>
      <c r="H162" s="99"/>
      <c r="I162" s="42" t="str">
        <f>+'4 - Valor del Riesgo Inherente'!N162</f>
        <v>Extremo</v>
      </c>
      <c r="J162" s="42" t="str">
        <f t="shared" si="4"/>
        <v>Reducir</v>
      </c>
      <c r="K162" s="42" t="str">
        <f>+'Preliminar PT. Control'!V152</f>
        <v>Extremo</v>
      </c>
      <c r="L162" s="42" t="str">
        <f t="shared" si="5"/>
        <v>Reducir</v>
      </c>
    </row>
    <row r="163" spans="2:12" s="26" customFormat="1" ht="150" customHeight="1" x14ac:dyDescent="0.25">
      <c r="B163" s="23" t="str">
        <f>+'Preliminar PT Id del Riesgo'!B152</f>
        <v>GESTIÓN FINANCIERA</v>
      </c>
      <c r="C163" s="172" t="str">
        <f>+'Preliminar PT Id del Riesgo'!F152</f>
        <v>SUBDIRECCIÓN ADMINISTRATIVA Y FINANCIERA</v>
      </c>
      <c r="D163" s="23" t="str">
        <f>+'Preliminar PT Id del Riesgo'!G152</f>
        <v>R 63</v>
      </c>
      <c r="E163" s="172" t="str">
        <f>+'Preliminar PT Id del Riesgo'!H152</f>
        <v>Programación del PAC que no corresponde a las necesidades reales</v>
      </c>
      <c r="F163" s="180" t="str">
        <f>+'Preliminar PT Id del Riesgo'!J152</f>
        <v>Posibilidad de afectación económica por sanción del Ministerio de Hacienda debido al  el envío inoportuno y/o inexacto de las solicitudes de pago a la Subdirección Administrativa y Financiera por parte de los supervisores de los contratos</v>
      </c>
      <c r="G163" s="89" t="str">
        <f>+'Preliminar PT Id del Riesgo'!I152</f>
        <v>Afectación Económica o presupuestal</v>
      </c>
      <c r="H163" s="99"/>
      <c r="I163" s="42" t="str">
        <f>+'4 - Valor del Riesgo Inherente'!N163</f>
        <v>Extremo</v>
      </c>
      <c r="J163" s="42" t="str">
        <f t="shared" si="4"/>
        <v>Reducir</v>
      </c>
      <c r="K163" s="42"/>
      <c r="L163" s="42"/>
    </row>
    <row r="164" spans="2:12" s="26" customFormat="1" ht="150" customHeight="1" x14ac:dyDescent="0.25">
      <c r="B164" s="23" t="str">
        <f>+'Preliminar PT Id del Riesgo'!B153</f>
        <v>GESTIÓN FINANCIERA</v>
      </c>
      <c r="C164" s="172" t="str">
        <f>+'Preliminar PT Id del Riesgo'!F153</f>
        <v>SUBDIRECCIÓN ADMINISTRATIVA Y FINANCIERA</v>
      </c>
      <c r="D164" s="23" t="str">
        <f>+'Preliminar PT Id del Riesgo'!G153</f>
        <v>R 64</v>
      </c>
      <c r="E164" s="172" t="str">
        <f>+'Preliminar PT Id del Riesgo'!H153</f>
        <v>Generacion y presentacion de declaraciones tributarias fuera de los plazos establecidos por las Entidades Administradoras de impuestos.</v>
      </c>
      <c r="F164" s="180" t="str">
        <f>+'Preliminar PT Id del Riesgo'!J153</f>
        <v>Posibilidad de afectación economica por sanción de las unidades Administradoras de impuestos Nacionales, Municipales y Distritales debido a la presentación extemporanea de las declaraciones tributarias.</v>
      </c>
      <c r="G164" s="89" t="str">
        <f>+'Preliminar PT Id del Riesgo'!I153</f>
        <v>Afectación Económica o presupuestal</v>
      </c>
      <c r="H164" s="90">
        <f ca="1">+TODAY()-'Preliminar PT Id del Riesgo'!O153</f>
        <v>780</v>
      </c>
      <c r="I164" s="42" t="str">
        <f>+'4 - Valor del Riesgo Inherente'!N164</f>
        <v>Alto</v>
      </c>
      <c r="J164" s="42" t="str">
        <f t="shared" si="4"/>
        <v>Reducir</v>
      </c>
      <c r="K164" s="42" t="str">
        <f>+'Preliminar PT. Control'!V154</f>
        <v>Moderado</v>
      </c>
      <c r="L164" s="42" t="str">
        <f t="shared" si="5"/>
        <v>Reducir</v>
      </c>
    </row>
    <row r="165" spans="2:12" s="26" customFormat="1" ht="150" customHeight="1" x14ac:dyDescent="0.25">
      <c r="B165" s="23" t="str">
        <f>+'Preliminar PT Id del Riesgo'!B154</f>
        <v>GESTIÓN FINANCIERA</v>
      </c>
      <c r="C165" s="172" t="str">
        <f>+'Preliminar PT Id del Riesgo'!F154</f>
        <v>SUBDIRECCIÓN ADMINISTRATIVA Y FINANCIERA</v>
      </c>
      <c r="D165" s="23" t="str">
        <f>+'Preliminar PT Id del Riesgo'!G154</f>
        <v>R 64</v>
      </c>
      <c r="E165" s="172" t="str">
        <f>+'Preliminar PT Id del Riesgo'!H154</f>
        <v>Generacion y presentacion de declaraciones tributarias fuera de los plazos establecidos por las Entidades Administradoras de impuestos.</v>
      </c>
      <c r="F165" s="180" t="str">
        <f>+'Preliminar PT Id del Riesgo'!J154</f>
        <v>Posibilidad de afectación economica por sanción de las unidades Administradoras de impuestos Nacionales, Municipales y Distritales debido a la presentación extemporanea de las declaraciones tributarias.</v>
      </c>
      <c r="G165" s="89" t="str">
        <f>+'Preliminar PT Id del Riesgo'!I154</f>
        <v>Afectación Económica o presupuestal</v>
      </c>
      <c r="H165" s="99"/>
      <c r="I165" s="42" t="str">
        <f>+'4 - Valor del Riesgo Inherente'!N165</f>
        <v>Alto</v>
      </c>
      <c r="J165" s="42" t="str">
        <f t="shared" si="4"/>
        <v>Reducir</v>
      </c>
      <c r="K165" s="42"/>
      <c r="L165" s="42"/>
    </row>
    <row r="166" spans="2:12" s="26" customFormat="1" ht="150" customHeight="1" x14ac:dyDescent="0.25">
      <c r="B166" s="23" t="str">
        <f>+'Preliminar PT Id del Riesgo'!B155</f>
        <v>GESTIÓN FINANCIERA</v>
      </c>
      <c r="C166" s="172" t="str">
        <f>+'Preliminar PT Id del Riesgo'!F155</f>
        <v>SUBDIRECCIÓN ADMINISTRATIVA Y FINANCIERA</v>
      </c>
      <c r="D166" s="23" t="str">
        <f>+'Preliminar PT Id del Riesgo'!G155</f>
        <v>R 65</v>
      </c>
      <c r="E166" s="172" t="str">
        <f>+'Preliminar PT Id del Riesgo'!H155</f>
        <v>Generar Estados Financieros que no sean razonables</v>
      </c>
      <c r="F166" s="180" t="str">
        <f>+'Preliminar PT Id del Riesgo'!J155</f>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v>
      </c>
      <c r="G166" s="89" t="str">
        <f>+'Preliminar PT Id del Riesgo'!I155</f>
        <v>Pérdida Reputacional</v>
      </c>
      <c r="H166" s="90">
        <f ca="1">+TODAY()-'Preliminar PT Id del Riesgo'!O155</f>
        <v>780</v>
      </c>
      <c r="I166" s="42" t="str">
        <f>+'4 - Valor del Riesgo Inherente'!N166</f>
        <v>Moderado</v>
      </c>
      <c r="J166" s="42" t="str">
        <f t="shared" si="4"/>
        <v>Reducir</v>
      </c>
      <c r="K166" s="42" t="str">
        <f>+'Preliminar PT. Control'!V156</f>
        <v>Moderado</v>
      </c>
      <c r="L166" s="42" t="str">
        <f t="shared" si="5"/>
        <v>Reducir</v>
      </c>
    </row>
    <row r="167" spans="2:12" s="26" customFormat="1" ht="150" customHeight="1" x14ac:dyDescent="0.25">
      <c r="B167" s="23" t="str">
        <f>+'Preliminar PT Id del Riesgo'!B156</f>
        <v>GESTIÓN FINANCIERA</v>
      </c>
      <c r="C167" s="172" t="str">
        <f>+'Preliminar PT Id del Riesgo'!F156</f>
        <v>SUBDIRECCIÓN ADMINISTRATIVA Y FINANCIERA</v>
      </c>
      <c r="D167" s="23" t="str">
        <f>+'Preliminar PT Id del Riesgo'!G156</f>
        <v>R 65</v>
      </c>
      <c r="E167" s="172" t="str">
        <f>+'Preliminar PT Id del Riesgo'!H156</f>
        <v>Generar Estados Financieros que no sean razonables</v>
      </c>
      <c r="F167" s="180" t="str">
        <f>+'Preliminar PT Id del Riesgo'!J156</f>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v>
      </c>
      <c r="G167" s="89" t="str">
        <f>+'Preliminar PT Id del Riesgo'!I156</f>
        <v>Pérdida Reputacional</v>
      </c>
      <c r="H167" s="99"/>
      <c r="I167" s="42" t="str">
        <f>+'4 - Valor del Riesgo Inherente'!N167</f>
        <v>Moderado</v>
      </c>
      <c r="J167" s="42" t="str">
        <f t="shared" si="4"/>
        <v>Reducir</v>
      </c>
      <c r="K167" s="42" t="str">
        <f>+'Preliminar PT. Control'!V157</f>
        <v>Moderado</v>
      </c>
      <c r="L167" s="42" t="str">
        <f t="shared" si="5"/>
        <v>Reducir</v>
      </c>
    </row>
    <row r="168" spans="2:12" s="26" customFormat="1" ht="150" customHeight="1" x14ac:dyDescent="0.25">
      <c r="B168" s="23" t="str">
        <f>+'Preliminar PT Id del Riesgo'!B157</f>
        <v>GESTIÓN FINANCIERA</v>
      </c>
      <c r="C168" s="172" t="str">
        <f>+'Preliminar PT Id del Riesgo'!F157</f>
        <v>SUBDIRECCIÓN ADMINISTRATIVA Y FINANCIERA</v>
      </c>
      <c r="D168" s="23" t="str">
        <f>+'Preliminar PT Id del Riesgo'!G157</f>
        <v>R 65</v>
      </c>
      <c r="E168" s="172" t="str">
        <f>+'Preliminar PT Id del Riesgo'!H157</f>
        <v>Generar Estados Financieros que no sean razonables</v>
      </c>
      <c r="F168" s="180" t="str">
        <f>+'Preliminar PT Id del Riesgo'!J157</f>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v>
      </c>
      <c r="G168" s="89" t="str">
        <f>+'Preliminar PT Id del Riesgo'!I157</f>
        <v>Pérdida Reputacional</v>
      </c>
      <c r="H168" s="99"/>
      <c r="I168" s="42" t="str">
        <f>+'4 - Valor del Riesgo Inherente'!N168</f>
        <v>Moderado</v>
      </c>
      <c r="J168" s="42" t="str">
        <f t="shared" si="4"/>
        <v>Reducir</v>
      </c>
      <c r="K168" s="42"/>
      <c r="L168" s="42"/>
    </row>
    <row r="169" spans="2:12" s="26" customFormat="1" ht="150" customHeight="1" x14ac:dyDescent="0.25">
      <c r="B169" s="23" t="str">
        <f>+'Preliminar PT Id del Riesgo'!B158</f>
        <v>GESTIÓN FINANCIERA</v>
      </c>
      <c r="C169" s="172" t="str">
        <f>+'Preliminar PT Id del Riesgo'!F158</f>
        <v>SUBDIRECCIÓN ADMINISTRATIVA Y FINANCIERA</v>
      </c>
      <c r="D169" s="23" t="str">
        <f>+'Preliminar PT Id del Riesgo'!G158</f>
        <v>R 66</v>
      </c>
      <c r="E169" s="172" t="str">
        <f>+'Preliminar PT Id del Riesgo'!H158</f>
        <v>Imprecisión en el registro de la información financiera a nombre de terceros que presenten obligaciones a favor de la entidad.</v>
      </c>
      <c r="F169" s="180" t="str">
        <f>+'Preliminar PT Id del Riesgo'!J158</f>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v>
      </c>
      <c r="G169" s="89" t="str">
        <f>+'Preliminar PT Id del Riesgo'!I158</f>
        <v>Pérdida Reputacional</v>
      </c>
      <c r="H169" s="90">
        <f ca="1">+TODAY()-'Preliminar PT Id del Riesgo'!O158</f>
        <v>780</v>
      </c>
      <c r="I169" s="42" t="str">
        <f>+'4 - Valor del Riesgo Inherente'!N169</f>
        <v>Alto</v>
      </c>
      <c r="J169" s="42" t="str">
        <f t="shared" si="4"/>
        <v>Reducir</v>
      </c>
      <c r="K169" s="42" t="str">
        <f>+'Preliminar PT. Control'!V160</f>
        <v>Moderado</v>
      </c>
      <c r="L169" s="42" t="str">
        <f t="shared" si="5"/>
        <v>Reducir</v>
      </c>
    </row>
    <row r="170" spans="2:12" s="26" customFormat="1" ht="150" customHeight="1" x14ac:dyDescent="0.25">
      <c r="B170" s="23" t="str">
        <f>+'Preliminar PT Id del Riesgo'!B159</f>
        <v>GESTIÓN FINANCIERA</v>
      </c>
      <c r="C170" s="172" t="str">
        <f>+'Preliminar PT Id del Riesgo'!F159</f>
        <v>SUBDIRECCIÓN ADMINISTRATIVA Y FINANCIERA</v>
      </c>
      <c r="D170" s="23" t="str">
        <f>+'Preliminar PT Id del Riesgo'!G159</f>
        <v>R 66</v>
      </c>
      <c r="E170" s="172" t="str">
        <f>+'Preliminar PT Id del Riesgo'!H159</f>
        <v>Imprecisión en el registro de la información financiera a nombre de terceros que presenten obligaciones a favor de la entidad.</v>
      </c>
      <c r="F170" s="180" t="str">
        <f>+'Preliminar PT Id del Riesgo'!J159</f>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v>
      </c>
      <c r="G170" s="89" t="str">
        <f>+'Preliminar PT Id del Riesgo'!I159</f>
        <v>Pérdida Reputacional</v>
      </c>
      <c r="H170" s="99"/>
      <c r="I170" s="42" t="str">
        <f>+'4 - Valor del Riesgo Inherente'!N170</f>
        <v>Alto</v>
      </c>
      <c r="J170" s="42" t="str">
        <f t="shared" si="4"/>
        <v>Reducir</v>
      </c>
      <c r="K170" s="42"/>
      <c r="L170" s="42"/>
    </row>
    <row r="171" spans="2:12" s="26" customFormat="1" ht="150" customHeight="1" x14ac:dyDescent="0.25">
      <c r="B171" s="23" t="str">
        <f>+'Preliminar PT Id del Riesgo'!B160</f>
        <v>GESTIÓN FINANCIERA</v>
      </c>
      <c r="C171" s="172" t="str">
        <f>+'Preliminar PT Id del Riesgo'!F160</f>
        <v>SUBDIRECCIÓN ADMINISTRATIVA Y FINANCIERA</v>
      </c>
      <c r="D171" s="23" t="str">
        <f>+'Preliminar PT Id del Riesgo'!G160</f>
        <v>R 67</v>
      </c>
      <c r="E171" s="172" t="str">
        <f>+'Preliminar PT Id del Riesgo'!H160</f>
        <v>Fallas en la ejecución de la reserva presupuestal constituida</v>
      </c>
      <c r="F171" s="180" t="str">
        <f>+'Preliminar PT Id del Riesgo'!J160</f>
        <v>Posibilidad de afectación económica por reducción en la asignación del presupuesto de la vigencia debido un mal seguimiento y control de la reserva constituida por parte de los supervisores de los contratos</v>
      </c>
      <c r="G171" s="89" t="str">
        <f>+'Preliminar PT Id del Riesgo'!I160</f>
        <v>Afectación Económica o presupuestal</v>
      </c>
      <c r="H171" s="99"/>
      <c r="I171" s="42" t="str">
        <f>+'4 - Valor del Riesgo Inherente'!N171</f>
        <v>Moderado</v>
      </c>
      <c r="J171" s="42" t="str">
        <f t="shared" si="4"/>
        <v>Reducir</v>
      </c>
      <c r="K171" s="42" t="str">
        <f>+'Preliminar PT. Control'!V162</f>
        <v>Moderado</v>
      </c>
      <c r="L171" s="42" t="str">
        <f t="shared" si="5"/>
        <v>Reducir</v>
      </c>
    </row>
    <row r="172" spans="2:12" s="26" customFormat="1" ht="150" customHeight="1" x14ac:dyDescent="0.25">
      <c r="B172" s="23" t="str">
        <f>+'Preliminar PT Id del Riesgo'!B161</f>
        <v>GESTIÓN FINANCIERA</v>
      </c>
      <c r="C172" s="172" t="str">
        <f>+'Preliminar PT Id del Riesgo'!F161</f>
        <v>SUBDIRECCIÓN ADMINISTRATIVA Y FINANCIERA</v>
      </c>
      <c r="D172" s="23" t="str">
        <f>+'Preliminar PT Id del Riesgo'!G161</f>
        <v>R 67</v>
      </c>
      <c r="E172" s="172" t="str">
        <f>+'Preliminar PT Id del Riesgo'!H161</f>
        <v>Fallas en la ejecución de la reserva presupuestal constituida</v>
      </c>
      <c r="F172" s="180" t="str">
        <f>+'Preliminar PT Id del Riesgo'!J161</f>
        <v>Posibilidad de afectación económica por reducción en la asignación del presupuesto de la vigencia debido un mal seguimiento y control de la reserva constituida por parte de los supervisores de los contratos</v>
      </c>
      <c r="G172" s="89" t="str">
        <f>+'Preliminar PT Id del Riesgo'!I161</f>
        <v>Afectación Económica o presupuestal</v>
      </c>
      <c r="H172" s="90">
        <f ca="1">+TODAY()-'Preliminar PT Id del Riesgo'!O161</f>
        <v>780</v>
      </c>
      <c r="I172" s="42" t="str">
        <f>+'4 - Valor del Riesgo Inherente'!N172</f>
        <v>Moderado</v>
      </c>
      <c r="J172" s="42" t="str">
        <f t="shared" si="4"/>
        <v>Reducir</v>
      </c>
      <c r="K172" s="42" t="str">
        <f>+'Preliminar PT. Control'!V163</f>
        <v>Moderado</v>
      </c>
      <c r="L172" s="42" t="str">
        <f t="shared" si="5"/>
        <v>Reducir</v>
      </c>
    </row>
    <row r="173" spans="2:12" s="26" customFormat="1" ht="150" customHeight="1" x14ac:dyDescent="0.25">
      <c r="B173" s="23" t="str">
        <f>+'Preliminar PT Id del Riesgo'!B162</f>
        <v>GESTIÓN FINANCIERA</v>
      </c>
      <c r="C173" s="172" t="str">
        <f>+'Preliminar PT Id del Riesgo'!F162</f>
        <v>SUBDIRECCIÓN ADMINISTRATIVA Y FINANCIERA</v>
      </c>
      <c r="D173" s="23" t="str">
        <f>+'Preliminar PT Id del Riesgo'!G162</f>
        <v>R 67</v>
      </c>
      <c r="E173" s="172" t="str">
        <f>+'Preliminar PT Id del Riesgo'!H162</f>
        <v>Fallas en la ejecución de la reserva presupuestal constituida</v>
      </c>
      <c r="F173" s="180" t="str">
        <f>+'Preliminar PT Id del Riesgo'!J162</f>
        <v>Posibilidad de afectación económica por reducción en la asignación del presupuesto de la vigencia debido un mal seguimiento y control de la reserva constituida por parte de los supervisores de los contratos</v>
      </c>
      <c r="G173" s="89" t="str">
        <f>+'Preliminar PT Id del Riesgo'!I162</f>
        <v>Afectación Económica o presupuestal</v>
      </c>
      <c r="H173" s="99"/>
      <c r="I173" s="42" t="str">
        <f>+'4 - Valor del Riesgo Inherente'!N173</f>
        <v>Moderado</v>
      </c>
      <c r="J173" s="42" t="str">
        <f t="shared" si="4"/>
        <v>Reducir</v>
      </c>
      <c r="K173" s="42"/>
      <c r="L173" s="42"/>
    </row>
    <row r="174" spans="2:12" s="26" customFormat="1" ht="150" customHeight="1" x14ac:dyDescent="0.25">
      <c r="B174" s="23" t="str">
        <f>+'Preliminar PT Id del Riesgo'!B163</f>
        <v>GESTIÓN FINANCIERA</v>
      </c>
      <c r="C174" s="172" t="str">
        <f>+'Preliminar PT Id del Riesgo'!F163</f>
        <v>SUBDIRECCIÓN ADMINISTRATIVA Y FINANCIERA</v>
      </c>
      <c r="D174" s="23" t="str">
        <f>+'Preliminar PT Id del Riesgo'!G163</f>
        <v>R 68</v>
      </c>
      <c r="E174" s="172" t="str">
        <f>+'Preliminar PT Id del Riesgo'!H163</f>
        <v>Falla en la formulación del anteproyecto de presupuesto en el rubro de Funcionamiento</v>
      </c>
      <c r="F174" s="180" t="str">
        <f>+'Preliminar PT Id del Riesgo'!J163</f>
        <v>Posibilidad de afectación económica por la limitación en la ejecución para los  objetivos planteados en el rubro de funcionamiento del presupuesto debido a que no se cumple con una actividad de planeación de las actividades a desarrollar en una vigencia</v>
      </c>
      <c r="G174" s="89" t="str">
        <f>+'Preliminar PT Id del Riesgo'!I163</f>
        <v>Afectación Económica o presupuestal</v>
      </c>
      <c r="H174" s="99"/>
      <c r="I174" s="42" t="str">
        <f>+'4 - Valor del Riesgo Inherente'!N174</f>
        <v>Moderado</v>
      </c>
      <c r="J174" s="42" t="str">
        <f t="shared" si="4"/>
        <v>Reducir</v>
      </c>
      <c r="K174" s="42" t="str">
        <f>+'Preliminar PT. Control'!V165</f>
        <v>Moderado</v>
      </c>
      <c r="L174" s="42" t="str">
        <f t="shared" si="5"/>
        <v>Reducir</v>
      </c>
    </row>
    <row r="175" spans="2:12" s="26" customFormat="1" ht="150" customHeight="1" x14ac:dyDescent="0.25">
      <c r="B175" s="23" t="str">
        <f>+'Preliminar PT Id del Riesgo'!B164</f>
        <v>GESTIÓN FINANCIERA</v>
      </c>
      <c r="C175" s="172" t="str">
        <f>+'Preliminar PT Id del Riesgo'!F164</f>
        <v>SUBDIRECCIÓN ADMINISTRATIVA Y FINANCIERA</v>
      </c>
      <c r="D175" s="23" t="str">
        <f>+'Preliminar PT Id del Riesgo'!G164</f>
        <v>R 68</v>
      </c>
      <c r="E175" s="172" t="str">
        <f>+'Preliminar PT Id del Riesgo'!H164</f>
        <v>Falla en la formulación del anteproyecto de presupuesto en el rubro de Funcionamiento</v>
      </c>
      <c r="F175" s="180" t="str">
        <f>+'Preliminar PT Id del Riesgo'!J164</f>
        <v>Posibilidad de afectación económica por la limitación en la ejecución para los  objetivos planteados en el rubro de funcionamiento del presupuesto debido a que no se cumple con una actividad de planeación de las actividades a desarrollar en una vigencia</v>
      </c>
      <c r="G175" s="89" t="str">
        <f>+'Preliminar PT Id del Riesgo'!I164</f>
        <v>Afectación Económica o presupuestal</v>
      </c>
      <c r="H175" s="90">
        <f ca="1">+TODAY()-'Preliminar PT Id del Riesgo'!O164</f>
        <v>780</v>
      </c>
      <c r="I175" s="42" t="str">
        <f>+'4 - Valor del Riesgo Inherente'!N175</f>
        <v>Moderado</v>
      </c>
      <c r="J175" s="42" t="str">
        <f t="shared" si="4"/>
        <v>Reducir</v>
      </c>
      <c r="K175" s="42"/>
      <c r="L175" s="42"/>
    </row>
    <row r="176" spans="2:12" s="26" customFormat="1" ht="150" customHeight="1" x14ac:dyDescent="0.25">
      <c r="B176" s="23" t="str">
        <f>+'Preliminar PT Id del Riesgo'!B165</f>
        <v>GESTIÓN FINANCIERA</v>
      </c>
      <c r="C176" s="172" t="str">
        <f>+'Preliminar PT Id del Riesgo'!F165</f>
        <v>SUBDIRECCIÓN ADMINISTRATIVA Y FINANCIERA</v>
      </c>
      <c r="D176" s="23" t="str">
        <f>+'Preliminar PT Id del Riesgo'!G165</f>
        <v>R 69</v>
      </c>
      <c r="E176" s="172" t="str">
        <f>+'Preliminar PT Id del Riesgo'!H165</f>
        <v>Falla en el registro de un Compromiso Presupuestal</v>
      </c>
      <c r="F176" s="180" t="str">
        <f>+'Preliminar PT Id del Riesgo'!J165</f>
        <v>Posibilidad de afectación económica en sanciones disciplinarias y hallazgos en los entes de control por una mala interpretación de las solicitudes</v>
      </c>
      <c r="G176" s="89" t="str">
        <f>+'Preliminar PT Id del Riesgo'!I165</f>
        <v>Afectación Económica o presupuestal</v>
      </c>
      <c r="H176" s="99"/>
      <c r="I176" s="42" t="str">
        <f>+'4 - Valor del Riesgo Inherente'!N176</f>
        <v>Moderado</v>
      </c>
      <c r="J176" s="42" t="str">
        <f t="shared" si="4"/>
        <v>Reducir</v>
      </c>
      <c r="K176" s="42" t="str">
        <f>+'Preliminar PT. Control'!V167</f>
        <v>Moderado</v>
      </c>
      <c r="L176" s="42" t="str">
        <f t="shared" si="5"/>
        <v>Reducir</v>
      </c>
    </row>
    <row r="177" spans="2:12" s="26" customFormat="1" ht="150" customHeight="1" x14ac:dyDescent="0.25">
      <c r="B177" s="23" t="str">
        <f>+'Preliminar PT Id del Riesgo'!B166</f>
        <v>GESTIÓN FINANCIERA</v>
      </c>
      <c r="C177" s="172" t="str">
        <f>+'Preliminar PT Id del Riesgo'!F166</f>
        <v>SUBDIRECCIÓN ADMINISTRATIVA Y FINANCIERA</v>
      </c>
      <c r="D177" s="23" t="str">
        <f>+'Preliminar PT Id del Riesgo'!G166</f>
        <v>R 69</v>
      </c>
      <c r="E177" s="172" t="str">
        <f>+'Preliminar PT Id del Riesgo'!H166</f>
        <v>Falla en el registro de un Compromiso Presupuestal</v>
      </c>
      <c r="F177" s="180" t="str">
        <f>+'Preliminar PT Id del Riesgo'!J166</f>
        <v>Posibilidad de afectación económica en sanciones disciplinarias y hallazgos en los entes de control por una mala interpretación de las solicitudes</v>
      </c>
      <c r="G177" s="89" t="str">
        <f>+'Preliminar PT Id del Riesgo'!I166</f>
        <v>Afectación Económica o presupuestal</v>
      </c>
      <c r="H177" s="99"/>
      <c r="I177" s="42" t="str">
        <f>+'4 - Valor del Riesgo Inherente'!N177</f>
        <v>Moderado</v>
      </c>
      <c r="J177" s="42" t="str">
        <f t="shared" si="4"/>
        <v>Reducir</v>
      </c>
      <c r="K177" s="42"/>
      <c r="L177" s="42"/>
    </row>
    <row r="178" spans="2:12" s="26" customFormat="1" ht="150" customHeight="1" x14ac:dyDescent="0.25">
      <c r="B178" s="23" t="str">
        <f>+'Preliminar PT Id del Riesgo'!B167</f>
        <v>SEGUIMIENTO, EVALUACIÓN Y MEJORA</v>
      </c>
      <c r="C178" s="172" t="str">
        <f>+'Preliminar PT Id del Riesgo'!F167</f>
        <v>OFICINA DE PLANEACIÓN</v>
      </c>
      <c r="D178" s="23" t="str">
        <f>+'Preliminar PT Id del Riesgo'!G167</f>
        <v>R 70</v>
      </c>
      <c r="E178" s="172" t="str">
        <f>+'Preliminar PT Id del Riesgo'!H167</f>
        <v xml:space="preserve">Incumplimiento y no conformidad de reportes e informes de avance de planes de acción y proyectos de inversión </v>
      </c>
      <c r="F178" s="180" t="str">
        <f>+'Preliminar PT Id del Riesgo'!J167</f>
        <v>Posibilidad de pérdida reputacional en la imagen institucional debido a la omisión de la tarea referente al reporte de ejecución presupuestal y físico de proyectos de inversión, del procedimiento SEYM-P-006 SEGUIMIENTO A LA EJECUCIÓN PRESUPUESTAL Y DE METAS</v>
      </c>
      <c r="G178" s="89" t="str">
        <f>+'Preliminar PT Id del Riesgo'!I167</f>
        <v>Pérdida Reputacional</v>
      </c>
      <c r="H178" s="90">
        <f ca="1">+TODAY()-'Preliminar PT Id del Riesgo'!O167</f>
        <v>780</v>
      </c>
      <c r="I178" s="42" t="str">
        <f>+'4 - Valor del Riesgo Inherente'!N178</f>
        <v>Moderado</v>
      </c>
      <c r="J178" s="42" t="str">
        <f t="shared" si="4"/>
        <v>Reducir</v>
      </c>
      <c r="K178" s="42" t="str">
        <f>+'Preliminar PT. Control'!V169</f>
        <v>Moderado</v>
      </c>
      <c r="L178" s="42" t="str">
        <f t="shared" si="5"/>
        <v>Reducir</v>
      </c>
    </row>
    <row r="179" spans="2:12" s="26" customFormat="1" ht="150" customHeight="1" x14ac:dyDescent="0.25">
      <c r="B179" s="23" t="str">
        <f>+'Preliminar PT Id del Riesgo'!B168</f>
        <v>SEGUIMIENTO, EVALUACIÓN Y MEJORA</v>
      </c>
      <c r="C179" s="172" t="str">
        <f>+'Preliminar PT Id del Riesgo'!F168</f>
        <v>OFICINA DE PLANEACIÓN</v>
      </c>
      <c r="D179" s="23" t="str">
        <f>+'Preliminar PT Id del Riesgo'!G168</f>
        <v>R 70</v>
      </c>
      <c r="E179" s="172" t="str">
        <f>+'Preliminar PT Id del Riesgo'!H168</f>
        <v xml:space="preserve">Incumplimiento y no conformidad de reportes e informes de avance de planes de acción y proyectos de inversión </v>
      </c>
      <c r="F179" s="180" t="str">
        <f>+'Preliminar PT Id del Riesgo'!J168</f>
        <v>Posibilidad de pérdida reputacional en la imagen institucional debido a la omisión de la tarea referente al reporte de ejecución presupuestal y físico de proyectos de inversión, del procedimiento SEYM-P-006 SEGUIMIENTO A LA EJECUCIÓN PRESUPUESTAL Y DE METAS</v>
      </c>
      <c r="G179" s="89" t="str">
        <f>+'Preliminar PT Id del Riesgo'!I168</f>
        <v>Pérdida Reputacional</v>
      </c>
      <c r="H179" s="99"/>
      <c r="I179" s="42" t="str">
        <f>+'4 - Valor del Riesgo Inherente'!N179</f>
        <v>Moderado</v>
      </c>
      <c r="J179" s="42" t="str">
        <f t="shared" si="4"/>
        <v>Reducir</v>
      </c>
      <c r="K179" s="42"/>
      <c r="L179" s="42"/>
    </row>
    <row r="180" spans="2:12" s="26" customFormat="1" ht="150" customHeight="1" x14ac:dyDescent="0.25">
      <c r="B180" s="23" t="e">
        <f>+'Preliminar PT Id del Riesgo'!#REF!</f>
        <v>#REF!</v>
      </c>
      <c r="C180" s="172" t="e">
        <f>+'Preliminar PT Id del Riesgo'!#REF!</f>
        <v>#REF!</v>
      </c>
      <c r="D180" s="23" t="e">
        <f>+'Preliminar PT Id del Riesgo'!#REF!</f>
        <v>#REF!</v>
      </c>
      <c r="E180" s="172" t="e">
        <f>+'Preliminar PT Id del Riesgo'!#REF!</f>
        <v>#REF!</v>
      </c>
      <c r="F180" s="180" t="e">
        <f>+'Preliminar PT Id del Riesgo'!#REF!</f>
        <v>#REF!</v>
      </c>
      <c r="G180" s="89" t="e">
        <f>+'Preliminar PT Id del Riesgo'!#REF!</f>
        <v>#REF!</v>
      </c>
      <c r="H180" s="99"/>
      <c r="I180" s="42" t="str">
        <f>+'4 - Valor del Riesgo Inherente'!N180</f>
        <v>Extremo</v>
      </c>
      <c r="J180" s="42" t="str">
        <f t="shared" si="4"/>
        <v>Reducir</v>
      </c>
      <c r="K180" s="42" t="e">
        <f>+'Preliminar PT. Control'!#REF!</f>
        <v>#REF!</v>
      </c>
      <c r="L180" s="42" t="e">
        <f t="shared" si="5"/>
        <v>#REF!</v>
      </c>
    </row>
    <row r="181" spans="2:12" s="26" customFormat="1" ht="150" customHeight="1" x14ac:dyDescent="0.25">
      <c r="B181" s="23" t="e">
        <f>+'Preliminar PT Id del Riesgo'!#REF!</f>
        <v>#REF!</v>
      </c>
      <c r="C181" s="172" t="e">
        <f>+'Preliminar PT Id del Riesgo'!#REF!</f>
        <v>#REF!</v>
      </c>
      <c r="D181" s="23" t="e">
        <f>+'Preliminar PT Id del Riesgo'!#REF!</f>
        <v>#REF!</v>
      </c>
      <c r="E181" s="172" t="e">
        <f>+'Preliminar PT Id del Riesgo'!#REF!</f>
        <v>#REF!</v>
      </c>
      <c r="F181" s="180" t="e">
        <f>+'Preliminar PT Id del Riesgo'!#REF!</f>
        <v>#REF!</v>
      </c>
      <c r="G181" s="89" t="e">
        <f>+'Preliminar PT Id del Riesgo'!#REF!</f>
        <v>#REF!</v>
      </c>
      <c r="H181" s="90" t="e">
        <f ca="1">+TODAY()-'Preliminar PT Id del Riesgo'!#REF!</f>
        <v>#REF!</v>
      </c>
      <c r="I181" s="42" t="str">
        <f>+'4 - Valor del Riesgo Inherente'!N181</f>
        <v>Extremo</v>
      </c>
      <c r="J181" s="42" t="str">
        <f t="shared" si="4"/>
        <v>Reducir</v>
      </c>
      <c r="K181" s="42"/>
      <c r="L181" s="42"/>
    </row>
    <row r="182" spans="2:12" s="26" customFormat="1" ht="150" customHeight="1" x14ac:dyDescent="0.25">
      <c r="B182" s="23" t="str">
        <f>+'Preliminar PT Id del Riesgo'!B169</f>
        <v>SEGUIMIENTO, EVALUACIÓN Y MEJORA</v>
      </c>
      <c r="C182" s="172" t="str">
        <f>+'Preliminar PT Id del Riesgo'!F169</f>
        <v>OFICINA DE PLANEACIÓN</v>
      </c>
      <c r="D182" s="23" t="str">
        <f>+'Preliminar PT Id del Riesgo'!G169</f>
        <v>R 72</v>
      </c>
      <c r="E182" s="172" t="str">
        <f>+'Preliminar PT Id del Riesgo'!H169</f>
        <v>Incumplimiento en la ejecución de los planes y proyectos Institucionales</v>
      </c>
      <c r="F182" s="180" t="str">
        <f>+'Preliminar PT Id del Riesgo'!J169</f>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v>
      </c>
      <c r="G182" s="89" t="str">
        <f>+'Preliminar PT Id del Riesgo'!I169</f>
        <v>Pérdida Reputacional</v>
      </c>
      <c r="H182" s="99"/>
      <c r="I182" s="42" t="str">
        <f>+'4 - Valor del Riesgo Inherente'!N182</f>
        <v>Moderado</v>
      </c>
      <c r="J182" s="42" t="str">
        <f t="shared" si="4"/>
        <v>Reducir</v>
      </c>
      <c r="K182" s="42" t="str">
        <f>+'Preliminar PT. Control'!V171</f>
        <v>Moderado</v>
      </c>
      <c r="L182" s="42" t="str">
        <f t="shared" si="5"/>
        <v>Reducir</v>
      </c>
    </row>
    <row r="183" spans="2:12" s="26" customFormat="1" ht="150" customHeight="1" x14ac:dyDescent="0.25">
      <c r="B183" s="23" t="str">
        <f>+'Preliminar PT Id del Riesgo'!B170</f>
        <v>SEGUIMIENTO, EVALUACIÓN Y MEJORA</v>
      </c>
      <c r="C183" s="172" t="str">
        <f>+'Preliminar PT Id del Riesgo'!F170</f>
        <v>OFICINA DE PLANEACIÓN</v>
      </c>
      <c r="D183" s="23" t="str">
        <f>+'Preliminar PT Id del Riesgo'!G170</f>
        <v>R 72</v>
      </c>
      <c r="E183" s="172" t="str">
        <f>+'Preliminar PT Id del Riesgo'!H170</f>
        <v>Incumplimiento en la ejecución de los planes y proyectos Institucionales</v>
      </c>
      <c r="F183" s="180" t="str">
        <f>+'Preliminar PT Id del Riesgo'!J170</f>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v>
      </c>
      <c r="G183" s="89" t="str">
        <f>+'Preliminar PT Id del Riesgo'!I170</f>
        <v>Pérdida Reputacional</v>
      </c>
      <c r="H183" s="99"/>
      <c r="I183" s="42" t="str">
        <f>+'4 - Valor del Riesgo Inherente'!N183</f>
        <v>Moderado</v>
      </c>
      <c r="J183" s="42" t="str">
        <f t="shared" si="4"/>
        <v>Reducir</v>
      </c>
      <c r="K183" s="42"/>
      <c r="L183" s="42"/>
    </row>
    <row r="184" spans="2:12" s="26" customFormat="1" ht="150" customHeight="1" x14ac:dyDescent="0.25">
      <c r="B184" s="23" t="str">
        <f>+'Preliminar PT Id del Riesgo'!B171</f>
        <v>SEGUIMIENTO, EVALUACIÓN Y MEJORA</v>
      </c>
      <c r="C184" s="172" t="str">
        <f>+'Preliminar PT Id del Riesgo'!F171</f>
        <v>OFICINA DE CONTROL INTERNO</v>
      </c>
      <c r="D184" s="23" t="str">
        <f>+'Preliminar PT Id del Riesgo'!G171</f>
        <v>R 73</v>
      </c>
      <c r="E184" s="172" t="str">
        <f>+'Preliminar PT Id del Riesgo'!H171</f>
        <v>Incumplimiento del Plan Anual de Auditoría Interna</v>
      </c>
      <c r="F184" s="180" t="str">
        <f>+'Preliminar PT Id del Riesgo'!J171</f>
        <v>Posibilidad de pérdida reputacional en la credibilidad y confianza de las partes interesadas y organismos de control por falta de competencias y capacitaciones al personal de la entidad con respecto al trabajo en esta</v>
      </c>
      <c r="G184" s="89" t="str">
        <f>+'Preliminar PT Id del Riesgo'!I171</f>
        <v>Pérdida Reputacional</v>
      </c>
      <c r="H184" s="90">
        <f ca="1">+TODAY()-'Preliminar PT Id del Riesgo'!O171</f>
        <v>780</v>
      </c>
      <c r="I184" s="42" t="str">
        <f>+'4 - Valor del Riesgo Inherente'!N184</f>
        <v>Moderado</v>
      </c>
      <c r="J184" s="42" t="str">
        <f t="shared" si="4"/>
        <v>Reducir</v>
      </c>
      <c r="K184" s="42" t="str">
        <f>+'Preliminar PT. Control'!V173</f>
        <v>Moderado</v>
      </c>
      <c r="L184" s="42" t="str">
        <f t="shared" si="5"/>
        <v>Reducir</v>
      </c>
    </row>
    <row r="185" spans="2:12" s="26" customFormat="1" ht="150" customHeight="1" x14ac:dyDescent="0.25">
      <c r="B185" s="23" t="str">
        <f>+'Preliminar PT Id del Riesgo'!B172</f>
        <v>SEGUIMIENTO, EVALUACIÓN Y MEJORA</v>
      </c>
      <c r="C185" s="172" t="str">
        <f>+'Preliminar PT Id del Riesgo'!F172</f>
        <v>OFICINA DE CONTROL INTERNO</v>
      </c>
      <c r="D185" s="23" t="str">
        <f>+'Preliminar PT Id del Riesgo'!G172</f>
        <v>R 73</v>
      </c>
      <c r="E185" s="172" t="str">
        <f>+'Preliminar PT Id del Riesgo'!H172</f>
        <v>Incumplimiento del Plan Anual de Auditoría Interna</v>
      </c>
      <c r="F185" s="180" t="str">
        <f>+'Preliminar PT Id del Riesgo'!J172</f>
        <v>Posibilidad de pérdida reputacional en la credibilidad y confianza de las partes interesadas y organismos de control por falta de competencias y capacitaciones al personal de la entidad con respecto al trabajo en esta</v>
      </c>
      <c r="G185" s="89" t="str">
        <f>+'Preliminar PT Id del Riesgo'!I172</f>
        <v>Pérdida Reputacional</v>
      </c>
      <c r="H185" s="99"/>
      <c r="I185" s="42" t="str">
        <f>+'4 - Valor del Riesgo Inherente'!N185</f>
        <v>Moderado</v>
      </c>
      <c r="J185" s="42" t="str">
        <f t="shared" si="4"/>
        <v>Reducir</v>
      </c>
      <c r="K185" s="42" t="str">
        <f>+'Preliminar PT. Control'!V174</f>
        <v>Moderado</v>
      </c>
      <c r="L185" s="42" t="str">
        <f t="shared" si="5"/>
        <v>Reducir</v>
      </c>
    </row>
    <row r="186" spans="2:12" s="26" customFormat="1" ht="150" customHeight="1" x14ac:dyDescent="0.25">
      <c r="B186" s="23" t="str">
        <f>+'Preliminar PT Id del Riesgo'!B173</f>
        <v>SEGUIMIENTO, EVALUACIÓN Y MEJORA</v>
      </c>
      <c r="C186" s="172" t="str">
        <f>+'Preliminar PT Id del Riesgo'!F173</f>
        <v>OFICINA DE CONTROL INTERNO</v>
      </c>
      <c r="D186" s="23" t="str">
        <f>+'Preliminar PT Id del Riesgo'!G173</f>
        <v>R 73</v>
      </c>
      <c r="E186" s="172" t="str">
        <f>+'Preliminar PT Id del Riesgo'!H173</f>
        <v>Incumplimiento del Plan Anual de Auditoría Interna</v>
      </c>
      <c r="F186" s="180" t="str">
        <f>+'Preliminar PT Id del Riesgo'!J173</f>
        <v>Posibilidad de pérdida reputacional en la credibilidad y confianza de las partes interesadas y organismos de control por falta de competencias y capacitaciones al personal de la entidad con respecto al trabajo en esta</v>
      </c>
      <c r="G186" s="89" t="str">
        <f>+'Preliminar PT Id del Riesgo'!I173</f>
        <v>Pérdida Reputacional</v>
      </c>
      <c r="H186" s="99"/>
      <c r="I186" s="42" t="str">
        <f>+'4 - Valor del Riesgo Inherente'!N186</f>
        <v>Moderado</v>
      </c>
      <c r="J186" s="42" t="str">
        <f t="shared" si="4"/>
        <v>Reducir</v>
      </c>
      <c r="K186" s="42" t="str">
        <f>+'Preliminar PT. Control'!V175</f>
        <v>Moderado</v>
      </c>
      <c r="L186" s="42" t="str">
        <f t="shared" si="5"/>
        <v>Reducir</v>
      </c>
    </row>
    <row r="187" spans="2:12" s="26" customFormat="1" ht="150" customHeight="1" x14ac:dyDescent="0.25">
      <c r="B187" s="23" t="str">
        <f>+'Preliminar PT Id del Riesgo'!B174</f>
        <v>SEGUIMIENTO, EVALUACIÓN Y MEJORA</v>
      </c>
      <c r="C187" s="172" t="str">
        <f>+'Preliminar PT Id del Riesgo'!F174</f>
        <v>OFICINA DE CONTROL INTERNO</v>
      </c>
      <c r="D187" s="23" t="str">
        <f>+'Preliminar PT Id del Riesgo'!G174</f>
        <v>R 73</v>
      </c>
      <c r="E187" s="172" t="str">
        <f>+'Preliminar PT Id del Riesgo'!H174</f>
        <v>Incumplimiento del Plan Anual de Auditoría Interna</v>
      </c>
      <c r="F187" s="180" t="str">
        <f>+'Preliminar PT Id del Riesgo'!J174</f>
        <v>Posibilidad de pérdida reputacional en la credibilidad y confianza de las partes interesadas y organismos de control por falta de competencias y capacitaciones al personal de la entidad con respecto al trabajo en esta</v>
      </c>
      <c r="G187" s="89" t="str">
        <f>+'Preliminar PT Id del Riesgo'!I174</f>
        <v>Pérdida Reputacional</v>
      </c>
      <c r="H187" s="90">
        <f ca="1">+TODAY()-'Preliminar PT Id del Riesgo'!O174</f>
        <v>780</v>
      </c>
      <c r="I187" s="42" t="str">
        <f>+'4 - Valor del Riesgo Inherente'!N187</f>
        <v>Moderado</v>
      </c>
      <c r="J187" s="42" t="str">
        <f t="shared" si="4"/>
        <v>Reducir</v>
      </c>
      <c r="K187" s="42"/>
      <c r="L187" s="42"/>
    </row>
    <row r="188" spans="2:12" s="26" customFormat="1" ht="150" customHeight="1" x14ac:dyDescent="0.25">
      <c r="B188" s="23" t="str">
        <f>+'Preliminar PT Id del Riesgo'!B175</f>
        <v>SEGUIMIENTO, EVALUACIÓN Y MEJORA</v>
      </c>
      <c r="C188" s="172" t="str">
        <f>+'Preliminar PT Id del Riesgo'!F175</f>
        <v>OFICINA DE CONTROL INTERNO</v>
      </c>
      <c r="D188" s="23" t="str">
        <f>+'Preliminar PT Id del Riesgo'!G175</f>
        <v>R 74</v>
      </c>
      <c r="E188" s="172" t="str">
        <f>+'Preliminar PT Id del Riesgo'!H175</f>
        <v>Incumplimiento en la ejecución del cronograma de monitoreo de los planes de mejoramiento</v>
      </c>
      <c r="F188" s="180" t="str">
        <f>+'Preliminar PT Id del Riesgo'!J175</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G188" s="89" t="str">
        <f>+'Preliminar PT Id del Riesgo'!I175</f>
        <v>Pérdida Reputacional</v>
      </c>
      <c r="H188" s="99"/>
      <c r="I188" s="42" t="str">
        <f>+'4 - Valor del Riesgo Inherente'!N188</f>
        <v>Extremo</v>
      </c>
      <c r="J188" s="42" t="str">
        <f t="shared" si="4"/>
        <v>Reducir</v>
      </c>
      <c r="K188" s="42" t="str">
        <f>+'Preliminar PT. Control'!V177</f>
        <v>Alto</v>
      </c>
      <c r="L188" s="42" t="str">
        <f t="shared" si="5"/>
        <v>Reducir</v>
      </c>
    </row>
    <row r="189" spans="2:12" s="26" customFormat="1" ht="150" customHeight="1" x14ac:dyDescent="0.25">
      <c r="B189" s="23" t="str">
        <f>+'Preliminar PT Id del Riesgo'!B176</f>
        <v>SEGUIMIENTO, EVALUACIÓN Y MEJORA</v>
      </c>
      <c r="C189" s="172" t="str">
        <f>+'Preliminar PT Id del Riesgo'!F176</f>
        <v>OFICINA DE CONTROL INTERNO</v>
      </c>
      <c r="D189" s="23" t="str">
        <f>+'Preliminar PT Id del Riesgo'!G176</f>
        <v>R 74</v>
      </c>
      <c r="E189" s="172" t="str">
        <f>+'Preliminar PT Id del Riesgo'!H176</f>
        <v>Incumplimiento en la ejecución del cronograma de monitoreo de los planes de mejoramiento</v>
      </c>
      <c r="F189" s="180" t="str">
        <f>+'Preliminar PT Id del Riesgo'!J176</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G189" s="89" t="str">
        <f>+'Preliminar PT Id del Riesgo'!I176</f>
        <v>Pérdida Reputacional</v>
      </c>
      <c r="H189" s="99"/>
      <c r="I189" s="42" t="str">
        <f>+'4 - Valor del Riesgo Inherente'!N189</f>
        <v>Extremo</v>
      </c>
      <c r="J189" s="42" t="str">
        <f t="shared" si="4"/>
        <v>Reducir</v>
      </c>
      <c r="K189" s="42"/>
      <c r="L189" s="42"/>
    </row>
    <row r="190" spans="2:12" s="26" customFormat="1" ht="150" customHeight="1" x14ac:dyDescent="0.25">
      <c r="B190" s="23" t="str">
        <f>+'Preliminar PT Id del Riesgo'!B177</f>
        <v>SEGUIMIENTO, EVALUACIÓN Y MEJORA</v>
      </c>
      <c r="C190" s="172" t="str">
        <f>+'Preliminar PT Id del Riesgo'!F177</f>
        <v>OFICINA DE CONTROL INTERNO</v>
      </c>
      <c r="D190" s="23" t="str">
        <f>+'Preliminar PT Id del Riesgo'!G177</f>
        <v>R 74</v>
      </c>
      <c r="E190" s="172" t="str">
        <f>+'Preliminar PT Id del Riesgo'!H177</f>
        <v>Incumplimiento en la ejecución del cronograma de monitoreo de los planes de mejoramiento</v>
      </c>
      <c r="F190" s="180" t="str">
        <f>+'Preliminar PT Id del Riesgo'!J177</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G190" s="89" t="str">
        <f>+'Preliminar PT Id del Riesgo'!I177</f>
        <v>Pérdida Reputacional</v>
      </c>
      <c r="H190" s="90">
        <f ca="1">+TODAY()-'Preliminar PT Id del Riesgo'!O177</f>
        <v>780</v>
      </c>
      <c r="I190" s="42" t="str">
        <f>+'4 - Valor del Riesgo Inherente'!N190</f>
        <v>Extremo</v>
      </c>
      <c r="J190" s="42" t="str">
        <f t="shared" si="4"/>
        <v>Reducir</v>
      </c>
      <c r="K190" s="42"/>
      <c r="L190" s="42"/>
    </row>
  </sheetData>
  <sheetProtection autoFilter="0" pivotTables="0"/>
  <autoFilter ref="B10:L190" xr:uid="{00000000-0009-0000-0000-00000E000000}"/>
  <sortState xmlns:xlrd2="http://schemas.microsoft.com/office/spreadsheetml/2017/richdata2" ref="B12:L87">
    <sortCondition ref="B11"/>
  </sortState>
  <dataConsolidate/>
  <mergeCells count="16">
    <mergeCell ref="E2:J2"/>
    <mergeCell ref="E3:J3"/>
    <mergeCell ref="E4:J4"/>
    <mergeCell ref="I8:J8"/>
    <mergeCell ref="B8:B9"/>
    <mergeCell ref="F8:F9"/>
    <mergeCell ref="G8:G9"/>
    <mergeCell ref="B5:L5"/>
    <mergeCell ref="B6:L6"/>
    <mergeCell ref="K8:L8"/>
    <mergeCell ref="H8:H9"/>
    <mergeCell ref="D8:D9"/>
    <mergeCell ref="E8:E9"/>
    <mergeCell ref="B7:L7"/>
    <mergeCell ref="C8:C9"/>
    <mergeCell ref="B2:C4"/>
  </mergeCells>
  <conditionalFormatting sqref="B8:C8">
    <cfRule type="containsBlanks" dxfId="949" priority="3">
      <formula>LEN(TRIM(B8))=0</formula>
    </cfRule>
    <cfRule type="cellIs" dxfId="948" priority="4" operator="equal">
      <formula>0</formula>
    </cfRule>
  </conditionalFormatting>
  <conditionalFormatting sqref="D8:D9 J11:J190">
    <cfRule type="containsBlanks" dxfId="947" priority="9">
      <formula>LEN(TRIM(D8))=0</formula>
    </cfRule>
    <cfRule type="cellIs" dxfId="946" priority="10" operator="equal">
      <formula>0</formula>
    </cfRule>
  </conditionalFormatting>
  <conditionalFormatting sqref="E8">
    <cfRule type="containsBlanks" dxfId="945" priority="7">
      <formula>LEN(TRIM(E8))=0</formula>
    </cfRule>
    <cfRule type="cellIs" dxfId="944" priority="8" operator="equal">
      <formula>0</formula>
    </cfRule>
  </conditionalFormatting>
  <conditionalFormatting sqref="H11:H190">
    <cfRule type="cellIs" dxfId="943" priority="11" operator="lessThan">
      <formula>366</formula>
    </cfRule>
    <cfRule type="cellIs" dxfId="942" priority="12" operator="greaterThanOrEqual">
      <formula>366</formula>
    </cfRule>
  </conditionalFormatting>
  <conditionalFormatting sqref="I11:I190 K11:K190">
    <cfRule type="cellIs" dxfId="941" priority="43" operator="equal">
      <formula>"Extremo"</formula>
    </cfRule>
    <cfRule type="cellIs" dxfId="940" priority="44" operator="equal">
      <formula>"Alto"</formula>
    </cfRule>
    <cfRule type="cellIs" dxfId="939" priority="45" operator="equal">
      <formula>"Moderado"</formula>
    </cfRule>
    <cfRule type="cellIs" dxfId="938" priority="46" operator="equal">
      <formula>"Bajo"</formula>
    </cfRule>
  </conditionalFormatting>
  <pageMargins left="0.7" right="0.7" top="0.75" bottom="0.75" header="0.3" footer="0.3"/>
  <pageSetup paperSize="14"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G18"/>
  <sheetViews>
    <sheetView zoomScaleNormal="100" workbookViewId="0">
      <selection activeCell="G12" sqref="G12"/>
    </sheetView>
  </sheetViews>
  <sheetFormatPr baseColWidth="10" defaultColWidth="30.5703125" defaultRowHeight="30" customHeight="1" x14ac:dyDescent="0.25"/>
  <cols>
    <col min="1" max="1" width="30.5703125" style="66"/>
    <col min="2" max="4" width="30.5703125" style="67"/>
    <col min="5" max="7" width="60.5703125" style="67" customWidth="1"/>
    <col min="8" max="16384" width="30.5703125" style="66"/>
  </cols>
  <sheetData>
    <row r="2" spans="2:7" s="68" customFormat="1" ht="30" customHeight="1" x14ac:dyDescent="0.25">
      <c r="B2" s="577"/>
      <c r="C2" s="22" t="s">
        <v>30</v>
      </c>
      <c r="D2" s="473" t="s">
        <v>75</v>
      </c>
      <c r="E2" s="474"/>
      <c r="F2" s="22" t="s">
        <v>31</v>
      </c>
      <c r="G2" s="125" t="s">
        <v>78</v>
      </c>
    </row>
    <row r="3" spans="2:7" s="68" customFormat="1" ht="30" customHeight="1" x14ac:dyDescent="0.25">
      <c r="B3" s="577"/>
      <c r="C3" s="22" t="s">
        <v>32</v>
      </c>
      <c r="D3" s="556" t="s">
        <v>76</v>
      </c>
      <c r="E3" s="558"/>
      <c r="F3" s="22" t="s">
        <v>33</v>
      </c>
      <c r="G3" s="125">
        <v>4</v>
      </c>
    </row>
    <row r="4" spans="2:7" s="68" customFormat="1" ht="30" customHeight="1" x14ac:dyDescent="0.25">
      <c r="B4" s="577"/>
      <c r="C4" s="22" t="s">
        <v>34</v>
      </c>
      <c r="D4" s="556" t="s">
        <v>77</v>
      </c>
      <c r="E4" s="558"/>
      <c r="F4" s="22" t="s">
        <v>104</v>
      </c>
      <c r="G4" s="65">
        <v>44636</v>
      </c>
    </row>
    <row r="5" spans="2:7" ht="30" customHeight="1" x14ac:dyDescent="0.25">
      <c r="B5" s="574" t="s">
        <v>626</v>
      </c>
      <c r="C5" s="575"/>
      <c r="D5" s="575"/>
      <c r="E5" s="575"/>
      <c r="F5" s="575"/>
      <c r="G5" s="576"/>
    </row>
    <row r="6" spans="2:7" ht="90" customHeight="1" x14ac:dyDescent="0.25">
      <c r="B6" s="544" t="s">
        <v>694</v>
      </c>
      <c r="C6" s="545"/>
      <c r="D6" s="545"/>
      <c r="E6" s="545"/>
      <c r="F6" s="545"/>
      <c r="G6" s="546"/>
    </row>
    <row r="7" spans="2:7" ht="30" customHeight="1" x14ac:dyDescent="0.25">
      <c r="B7" s="12" t="s">
        <v>28</v>
      </c>
      <c r="C7" s="12" t="s">
        <v>58</v>
      </c>
      <c r="D7" s="12" t="s">
        <v>54</v>
      </c>
      <c r="E7" s="12" t="s">
        <v>59</v>
      </c>
      <c r="F7" s="12" t="s">
        <v>60</v>
      </c>
      <c r="G7" s="12" t="s">
        <v>61</v>
      </c>
    </row>
    <row r="8" spans="2:7" ht="30" customHeight="1" x14ac:dyDescent="0.25">
      <c r="B8" s="39">
        <v>1</v>
      </c>
      <c r="C8" s="39"/>
      <c r="D8" s="39"/>
      <c r="E8" s="39"/>
      <c r="F8" s="9"/>
      <c r="G8" s="71"/>
    </row>
    <row r="9" spans="2:7" ht="30" customHeight="1" x14ac:dyDescent="0.25">
      <c r="B9" s="39">
        <v>2</v>
      </c>
      <c r="C9" s="39"/>
      <c r="D9" s="39"/>
      <c r="E9" s="39"/>
      <c r="F9" s="9"/>
      <c r="G9" s="71"/>
    </row>
    <row r="10" spans="2:7" ht="30" customHeight="1" x14ac:dyDescent="0.25">
      <c r="B10" s="39">
        <v>3</v>
      </c>
      <c r="C10" s="39"/>
      <c r="D10" s="39"/>
      <c r="E10" s="39"/>
      <c r="F10" s="9"/>
      <c r="G10" s="71"/>
    </row>
    <row r="11" spans="2:7" ht="30" customHeight="1" x14ac:dyDescent="0.25">
      <c r="B11" s="39">
        <v>4</v>
      </c>
      <c r="C11" s="39"/>
      <c r="D11" s="39"/>
      <c r="E11" s="39"/>
      <c r="F11" s="9"/>
      <c r="G11" s="71"/>
    </row>
    <row r="12" spans="2:7" ht="30" customHeight="1" x14ac:dyDescent="0.25">
      <c r="B12" s="39">
        <v>5</v>
      </c>
      <c r="C12" s="39"/>
      <c r="D12" s="39"/>
      <c r="E12" s="39"/>
      <c r="F12" s="9"/>
      <c r="G12" s="71"/>
    </row>
    <row r="13" spans="2:7" ht="30" customHeight="1" x14ac:dyDescent="0.25">
      <c r="B13" s="39">
        <v>6</v>
      </c>
      <c r="C13" s="39"/>
      <c r="D13" s="39"/>
      <c r="E13" s="39"/>
      <c r="F13" s="9"/>
      <c r="G13" s="71"/>
    </row>
    <row r="14" spans="2:7" ht="30" customHeight="1" x14ac:dyDescent="0.25">
      <c r="B14" s="39">
        <v>7</v>
      </c>
      <c r="C14" s="39"/>
      <c r="D14" s="39"/>
      <c r="E14" s="39"/>
      <c r="F14" s="9"/>
      <c r="G14" s="71"/>
    </row>
    <row r="15" spans="2:7" ht="30" customHeight="1" x14ac:dyDescent="0.25">
      <c r="B15" s="39">
        <v>8</v>
      </c>
      <c r="C15" s="39"/>
      <c r="D15" s="39"/>
      <c r="E15" s="39"/>
      <c r="F15" s="9"/>
      <c r="G15" s="71"/>
    </row>
    <row r="16" spans="2:7" ht="30" customHeight="1" x14ac:dyDescent="0.25">
      <c r="B16" s="39">
        <v>9</v>
      </c>
      <c r="C16" s="39"/>
      <c r="D16" s="39"/>
      <c r="E16" s="39"/>
      <c r="F16" s="9"/>
      <c r="G16" s="71"/>
    </row>
    <row r="17" spans="2:7" ht="30" customHeight="1" x14ac:dyDescent="0.25">
      <c r="B17" s="39">
        <v>10</v>
      </c>
      <c r="C17" s="39"/>
      <c r="D17" s="39"/>
      <c r="E17" s="39"/>
      <c r="F17" s="9"/>
      <c r="G17" s="71"/>
    </row>
    <row r="18" spans="2:7" ht="90" customHeight="1" x14ac:dyDescent="0.25">
      <c r="B18" s="572"/>
      <c r="C18" s="573"/>
      <c r="D18" s="573"/>
      <c r="E18" s="573"/>
      <c r="F18" s="573"/>
      <c r="G18" s="573"/>
    </row>
  </sheetData>
  <sheetProtection autoFilter="0" pivotTables="0"/>
  <mergeCells count="7">
    <mergeCell ref="B18:G18"/>
    <mergeCell ref="B5:G5"/>
    <mergeCell ref="B6:G6"/>
    <mergeCell ref="D4:E4"/>
    <mergeCell ref="B2:B4"/>
    <mergeCell ref="D2:E2"/>
    <mergeCell ref="D3:E3"/>
  </mergeCells>
  <pageMargins left="0.7" right="0.7" top="0.75" bottom="0.75" header="0.3" footer="0.3"/>
  <pageSetup paperSize="14"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'0 - Criterios'!$O$53:$O$55</xm:f>
          </x14:formula1>
          <xm:sqref>D8:D17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B70"/>
  <sheetViews>
    <sheetView topLeftCell="A4" zoomScaleNormal="100" workbookViewId="0">
      <selection activeCell="G12" sqref="G12"/>
    </sheetView>
  </sheetViews>
  <sheetFormatPr baseColWidth="10" defaultColWidth="11.42578125" defaultRowHeight="15" x14ac:dyDescent="0.25"/>
  <cols>
    <col min="1" max="1" width="4.5703125" style="66" customWidth="1"/>
    <col min="2" max="3" width="30.5703125" style="63" customWidth="1"/>
    <col min="4" max="5" width="60.5703125" style="63" customWidth="1"/>
    <col min="6" max="8" width="30.5703125" style="63" customWidth="1"/>
    <col min="9" max="9" width="60.5703125" style="63" customWidth="1"/>
    <col min="10" max="12" width="30.5703125" style="63" customWidth="1"/>
    <col min="13" max="13" width="25.28515625" style="63" bestFit="1" customWidth="1"/>
    <col min="14" max="14" width="27.85546875" style="63" customWidth="1"/>
    <col min="15" max="15" width="22.85546875" style="63" bestFit="1" customWidth="1"/>
    <col min="16" max="16" width="9.7109375" style="63" bestFit="1" customWidth="1"/>
    <col min="17" max="28" width="5.5703125" style="63" customWidth="1"/>
    <col min="29" max="16384" width="11.42578125" style="66"/>
  </cols>
  <sheetData>
    <row r="1" spans="1:28" ht="30" customHeight="1" x14ac:dyDescent="0.25"/>
    <row r="2" spans="1:28" s="68" customFormat="1" ht="30" customHeight="1" x14ac:dyDescent="0.25">
      <c r="B2" s="587"/>
      <c r="C2" s="22" t="s">
        <v>30</v>
      </c>
      <c r="D2" s="504" t="s">
        <v>75</v>
      </c>
      <c r="E2" s="504"/>
      <c r="F2" s="504"/>
      <c r="G2" s="504"/>
      <c r="H2" s="504"/>
      <c r="I2" s="504"/>
      <c r="J2" s="504"/>
      <c r="K2" s="504"/>
      <c r="L2" s="504"/>
      <c r="M2" s="504"/>
      <c r="N2" s="504"/>
      <c r="O2" s="504"/>
      <c r="P2" s="504"/>
      <c r="Q2" s="408" t="s">
        <v>31</v>
      </c>
      <c r="R2" s="408"/>
      <c r="S2" s="408"/>
      <c r="T2" s="408"/>
      <c r="U2" s="408"/>
      <c r="V2" s="408"/>
      <c r="W2" s="433" t="s">
        <v>78</v>
      </c>
      <c r="X2" s="433"/>
      <c r="Y2" s="433"/>
      <c r="Z2" s="433"/>
      <c r="AA2" s="433"/>
      <c r="AB2" s="433"/>
    </row>
    <row r="3" spans="1:28" s="68" customFormat="1" ht="30" customHeight="1" x14ac:dyDescent="0.25">
      <c r="B3" s="588"/>
      <c r="C3" s="22" t="s">
        <v>32</v>
      </c>
      <c r="D3" s="505" t="s">
        <v>76</v>
      </c>
      <c r="E3" s="505"/>
      <c r="F3" s="505"/>
      <c r="G3" s="505"/>
      <c r="H3" s="505"/>
      <c r="I3" s="505"/>
      <c r="J3" s="505"/>
      <c r="K3" s="505"/>
      <c r="L3" s="505"/>
      <c r="M3" s="505"/>
      <c r="N3" s="505"/>
      <c r="O3" s="505"/>
      <c r="P3" s="505"/>
      <c r="Q3" s="408" t="s">
        <v>33</v>
      </c>
      <c r="R3" s="408"/>
      <c r="S3" s="408"/>
      <c r="T3" s="408"/>
      <c r="U3" s="408"/>
      <c r="V3" s="408"/>
      <c r="W3" s="419">
        <v>4</v>
      </c>
      <c r="X3" s="562"/>
      <c r="Y3" s="562"/>
      <c r="Z3" s="562"/>
      <c r="AA3" s="562"/>
      <c r="AB3" s="420"/>
    </row>
    <row r="4" spans="1:28" s="68" customFormat="1" ht="30" customHeight="1" x14ac:dyDescent="0.25">
      <c r="A4" s="69" t="s">
        <v>94</v>
      </c>
      <c r="B4" s="589"/>
      <c r="C4" s="22" t="s">
        <v>34</v>
      </c>
      <c r="D4" s="505" t="s">
        <v>77</v>
      </c>
      <c r="E4" s="505"/>
      <c r="F4" s="505"/>
      <c r="G4" s="505"/>
      <c r="H4" s="505"/>
      <c r="I4" s="505"/>
      <c r="J4" s="505"/>
      <c r="K4" s="505"/>
      <c r="L4" s="505"/>
      <c r="M4" s="505"/>
      <c r="N4" s="505"/>
      <c r="O4" s="505"/>
      <c r="P4" s="505"/>
      <c r="Q4" s="408" t="s">
        <v>74</v>
      </c>
      <c r="R4" s="408"/>
      <c r="S4" s="408"/>
      <c r="T4" s="408"/>
      <c r="U4" s="408"/>
      <c r="V4" s="408"/>
      <c r="W4" s="421">
        <v>44636</v>
      </c>
      <c r="X4" s="590"/>
      <c r="Y4" s="590"/>
      <c r="Z4" s="590"/>
      <c r="AA4" s="590"/>
      <c r="AB4" s="422"/>
    </row>
    <row r="5" spans="1:28" ht="30" customHeight="1" x14ac:dyDescent="0.25">
      <c r="B5" s="574" t="s">
        <v>92</v>
      </c>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6"/>
    </row>
    <row r="6" spans="1:28" ht="30" customHeight="1" x14ac:dyDescent="0.25">
      <c r="B6" s="578" t="s">
        <v>496</v>
      </c>
      <c r="C6" s="579"/>
      <c r="D6" s="579"/>
      <c r="E6" s="579"/>
      <c r="F6" s="579"/>
      <c r="G6" s="579"/>
      <c r="H6" s="579"/>
      <c r="I6" s="579"/>
      <c r="J6" s="579"/>
      <c r="K6" s="579"/>
      <c r="L6" s="580"/>
      <c r="M6" s="581" t="s">
        <v>97</v>
      </c>
      <c r="N6" s="582"/>
      <c r="O6" s="582"/>
      <c r="P6" s="583"/>
      <c r="Q6" s="584" t="s">
        <v>749</v>
      </c>
      <c r="R6" s="585"/>
      <c r="S6" s="585"/>
      <c r="T6" s="585"/>
      <c r="U6" s="585"/>
      <c r="V6" s="585"/>
      <c r="W6" s="585"/>
      <c r="X6" s="585"/>
      <c r="Y6" s="585"/>
      <c r="Z6" s="585"/>
      <c r="AA6" s="585"/>
      <c r="AB6" s="586"/>
    </row>
    <row r="7" spans="1:28" s="70" customFormat="1" ht="180" customHeight="1" x14ac:dyDescent="0.25">
      <c r="B7" s="144" t="s">
        <v>91</v>
      </c>
      <c r="C7" s="144" t="s">
        <v>495</v>
      </c>
      <c r="D7" s="144" t="s">
        <v>5</v>
      </c>
      <c r="E7" s="144" t="s">
        <v>99</v>
      </c>
      <c r="F7" s="144" t="s">
        <v>93</v>
      </c>
      <c r="G7" s="145" t="s">
        <v>695</v>
      </c>
      <c r="H7" s="145" t="s">
        <v>696</v>
      </c>
      <c r="I7" s="145" t="s">
        <v>697</v>
      </c>
      <c r="J7" s="145" t="s">
        <v>698</v>
      </c>
      <c r="K7" s="145" t="s">
        <v>700</v>
      </c>
      <c r="L7" s="144" t="s">
        <v>699</v>
      </c>
      <c r="M7" s="194" t="s">
        <v>96</v>
      </c>
      <c r="N7" s="194" t="s">
        <v>29</v>
      </c>
      <c r="O7" s="194" t="s">
        <v>748</v>
      </c>
      <c r="P7" s="195" t="s">
        <v>1</v>
      </c>
      <c r="Q7" s="146" t="s">
        <v>14</v>
      </c>
      <c r="R7" s="146" t="s">
        <v>15</v>
      </c>
      <c r="S7" s="146" t="s">
        <v>16</v>
      </c>
      <c r="T7" s="146" t="s">
        <v>17</v>
      </c>
      <c r="U7" s="146" t="s">
        <v>18</v>
      </c>
      <c r="V7" s="146" t="s">
        <v>19</v>
      </c>
      <c r="W7" s="146" t="s">
        <v>20</v>
      </c>
      <c r="X7" s="146" t="s">
        <v>21</v>
      </c>
      <c r="Y7" s="146" t="s">
        <v>22</v>
      </c>
      <c r="Z7" s="146" t="s">
        <v>24</v>
      </c>
      <c r="AA7" s="146" t="s">
        <v>25</v>
      </c>
      <c r="AB7" s="146" t="s">
        <v>23</v>
      </c>
    </row>
    <row r="8" spans="1:28" ht="15" customHeight="1" x14ac:dyDescent="0.25">
      <c r="B8" s="13"/>
      <c r="C8" s="13"/>
      <c r="D8" s="13"/>
      <c r="E8" s="13"/>
      <c r="F8" s="232"/>
      <c r="G8" s="15"/>
      <c r="H8" s="15"/>
      <c r="I8" s="142" t="e">
        <f t="shared" ref="I8:I29" si="0">1-(G8/H8)</f>
        <v>#DIV/0!</v>
      </c>
      <c r="J8" s="143" t="e">
        <f t="shared" ref="J8:J29" si="1">_xlfn.IFS(I8&lt;0.8,"Cambio",I8&lt;0.9,"Revisión de control",I8&gt;0.89,"Se mantiene")</f>
        <v>#DIV/0!</v>
      </c>
      <c r="K8" s="15"/>
      <c r="L8" s="15"/>
      <c r="M8" s="14"/>
      <c r="N8" s="14"/>
      <c r="O8" s="14"/>
      <c r="P8" s="14"/>
      <c r="Q8" s="14"/>
      <c r="R8" s="14"/>
      <c r="S8" s="14"/>
      <c r="T8" s="14"/>
      <c r="U8" s="14"/>
      <c r="V8" s="14"/>
      <c r="W8" s="14"/>
      <c r="X8" s="14"/>
      <c r="Y8" s="14"/>
      <c r="Z8" s="14"/>
      <c r="AA8" s="14"/>
      <c r="AB8" s="14"/>
    </row>
    <row r="9" spans="1:28" ht="15" customHeight="1" x14ac:dyDescent="0.25">
      <c r="B9" s="13"/>
      <c r="C9" s="13"/>
      <c r="D9" s="13"/>
      <c r="E9" s="13"/>
      <c r="F9" s="232"/>
      <c r="G9" s="15"/>
      <c r="H9" s="15"/>
      <c r="I9" s="142" t="e">
        <f t="shared" si="0"/>
        <v>#DIV/0!</v>
      </c>
      <c r="J9" s="143" t="e">
        <f t="shared" si="1"/>
        <v>#DIV/0!</v>
      </c>
      <c r="K9" s="15"/>
      <c r="L9" s="15"/>
      <c r="M9" s="14"/>
      <c r="N9" s="14"/>
      <c r="O9" s="14"/>
      <c r="P9" s="14"/>
      <c r="Q9" s="14"/>
      <c r="R9" s="14"/>
      <c r="S9" s="14"/>
      <c r="T9" s="14"/>
      <c r="U9" s="14"/>
      <c r="V9" s="14"/>
      <c r="W9" s="14"/>
      <c r="X9" s="14"/>
      <c r="Y9" s="14"/>
      <c r="Z9" s="14"/>
      <c r="AA9" s="14"/>
      <c r="AB9" s="14"/>
    </row>
    <row r="10" spans="1:28" ht="15" customHeight="1" x14ac:dyDescent="0.25">
      <c r="B10" s="16"/>
      <c r="C10" s="16"/>
      <c r="D10" s="16"/>
      <c r="E10" s="16"/>
      <c r="F10" s="232"/>
      <c r="G10" s="16"/>
      <c r="H10" s="16"/>
      <c r="I10" s="142" t="e">
        <f t="shared" si="0"/>
        <v>#DIV/0!</v>
      </c>
      <c r="J10" s="143" t="e">
        <f t="shared" si="1"/>
        <v>#DIV/0!</v>
      </c>
      <c r="K10" s="15"/>
      <c r="L10" s="16"/>
      <c r="M10" s="14"/>
      <c r="N10" s="14"/>
      <c r="O10" s="14"/>
      <c r="P10" s="14"/>
      <c r="Q10" s="14"/>
      <c r="R10" s="14"/>
      <c r="S10" s="14"/>
      <c r="T10" s="14"/>
      <c r="U10" s="14"/>
      <c r="V10" s="14"/>
      <c r="W10" s="14"/>
      <c r="X10" s="14"/>
      <c r="Y10" s="14"/>
      <c r="Z10" s="14"/>
      <c r="AA10" s="14"/>
      <c r="AB10" s="14"/>
    </row>
    <row r="11" spans="1:28" ht="15" customHeight="1" x14ac:dyDescent="0.25">
      <c r="B11" s="16"/>
      <c r="C11" s="16"/>
      <c r="D11" s="16"/>
      <c r="E11" s="16"/>
      <c r="F11" s="232"/>
      <c r="G11" s="16"/>
      <c r="H11" s="16"/>
      <c r="I11" s="142" t="e">
        <f t="shared" si="0"/>
        <v>#DIV/0!</v>
      </c>
      <c r="J11" s="143" t="e">
        <f t="shared" si="1"/>
        <v>#DIV/0!</v>
      </c>
      <c r="K11" s="15"/>
      <c r="L11" s="16"/>
      <c r="M11" s="14"/>
      <c r="N11" s="14"/>
      <c r="O11" s="14"/>
      <c r="P11" s="14"/>
      <c r="Q11" s="14"/>
      <c r="R11" s="14"/>
      <c r="S11" s="14"/>
      <c r="T11" s="14"/>
      <c r="U11" s="14"/>
      <c r="V11" s="14"/>
      <c r="W11" s="14"/>
      <c r="X11" s="14"/>
      <c r="Y11" s="14"/>
      <c r="Z11" s="14"/>
      <c r="AA11" s="14"/>
      <c r="AB11" s="14"/>
    </row>
    <row r="12" spans="1:28" ht="15" customHeight="1" x14ac:dyDescent="0.25">
      <c r="B12" s="16"/>
      <c r="C12" s="16"/>
      <c r="D12" s="16"/>
      <c r="E12" s="16"/>
      <c r="F12" s="232"/>
      <c r="G12" s="16"/>
      <c r="H12" s="16"/>
      <c r="I12" s="142" t="e">
        <f t="shared" si="0"/>
        <v>#DIV/0!</v>
      </c>
      <c r="J12" s="143" t="e">
        <f t="shared" si="1"/>
        <v>#DIV/0!</v>
      </c>
      <c r="K12" s="15"/>
      <c r="L12" s="16"/>
      <c r="M12" s="14"/>
      <c r="N12" s="14"/>
      <c r="O12" s="14"/>
      <c r="P12" s="14"/>
      <c r="Q12" s="14"/>
      <c r="R12" s="14"/>
      <c r="S12" s="14"/>
      <c r="T12" s="14"/>
      <c r="U12" s="14"/>
      <c r="V12" s="14"/>
      <c r="W12" s="14"/>
      <c r="X12" s="14"/>
      <c r="Y12" s="14"/>
      <c r="Z12" s="14"/>
      <c r="AA12" s="14"/>
      <c r="AB12" s="14"/>
    </row>
    <row r="13" spans="1:28" ht="15" customHeight="1" x14ac:dyDescent="0.25">
      <c r="B13" s="16"/>
      <c r="C13" s="16"/>
      <c r="D13" s="16"/>
      <c r="E13" s="16"/>
      <c r="F13" s="232"/>
      <c r="G13" s="16"/>
      <c r="H13" s="16"/>
      <c r="I13" s="142" t="e">
        <f t="shared" si="0"/>
        <v>#DIV/0!</v>
      </c>
      <c r="J13" s="143" t="e">
        <f t="shared" si="1"/>
        <v>#DIV/0!</v>
      </c>
      <c r="K13" s="15"/>
      <c r="L13" s="16"/>
      <c r="M13" s="14"/>
      <c r="N13" s="14"/>
      <c r="O13" s="14"/>
      <c r="P13" s="14"/>
      <c r="Q13" s="14"/>
      <c r="R13" s="14"/>
      <c r="S13" s="14"/>
      <c r="T13" s="14"/>
      <c r="U13" s="14"/>
      <c r="V13" s="14"/>
      <c r="W13" s="14"/>
      <c r="X13" s="14"/>
      <c r="Y13" s="14"/>
      <c r="Z13" s="14"/>
      <c r="AA13" s="14"/>
      <c r="AB13" s="14"/>
    </row>
    <row r="14" spans="1:28" ht="15" customHeight="1" x14ac:dyDescent="0.25">
      <c r="B14" s="16"/>
      <c r="C14" s="16"/>
      <c r="D14" s="16"/>
      <c r="E14" s="16"/>
      <c r="F14" s="232"/>
      <c r="G14" s="16"/>
      <c r="H14" s="16"/>
      <c r="I14" s="142" t="e">
        <f t="shared" si="0"/>
        <v>#DIV/0!</v>
      </c>
      <c r="J14" s="143" t="e">
        <f t="shared" si="1"/>
        <v>#DIV/0!</v>
      </c>
      <c r="K14" s="15"/>
      <c r="L14" s="16"/>
      <c r="M14" s="14"/>
      <c r="N14" s="14"/>
      <c r="O14" s="14"/>
      <c r="P14" s="14"/>
      <c r="Q14" s="14"/>
      <c r="R14" s="14"/>
      <c r="S14" s="14"/>
      <c r="T14" s="14"/>
      <c r="U14" s="14"/>
      <c r="V14" s="14"/>
      <c r="W14" s="14"/>
      <c r="X14" s="14"/>
      <c r="Y14" s="14"/>
      <c r="Z14" s="14"/>
      <c r="AA14" s="14"/>
      <c r="AB14" s="14"/>
    </row>
    <row r="15" spans="1:28" ht="15" customHeight="1" x14ac:dyDescent="0.25">
      <c r="B15" s="16"/>
      <c r="C15" s="16"/>
      <c r="D15" s="16"/>
      <c r="E15" s="16"/>
      <c r="F15" s="232"/>
      <c r="G15" s="16"/>
      <c r="H15" s="16"/>
      <c r="I15" s="142" t="e">
        <f t="shared" si="0"/>
        <v>#DIV/0!</v>
      </c>
      <c r="J15" s="143" t="e">
        <f t="shared" si="1"/>
        <v>#DIV/0!</v>
      </c>
      <c r="K15" s="15"/>
      <c r="L15" s="16"/>
      <c r="M15" s="14"/>
      <c r="N15" s="14"/>
      <c r="O15" s="14"/>
      <c r="P15" s="14"/>
      <c r="Q15" s="14"/>
      <c r="R15" s="14"/>
      <c r="S15" s="14"/>
      <c r="T15" s="14"/>
      <c r="U15" s="14"/>
      <c r="V15" s="14"/>
      <c r="W15" s="14"/>
      <c r="X15" s="14"/>
      <c r="Y15" s="14"/>
      <c r="Z15" s="14"/>
      <c r="AA15" s="14"/>
      <c r="AB15" s="14"/>
    </row>
    <row r="16" spans="1:28" ht="15" customHeight="1" x14ac:dyDescent="0.25">
      <c r="B16" s="16"/>
      <c r="C16" s="16"/>
      <c r="D16" s="16"/>
      <c r="E16" s="16"/>
      <c r="F16" s="232"/>
      <c r="G16" s="16"/>
      <c r="H16" s="16"/>
      <c r="I16" s="142" t="e">
        <f t="shared" si="0"/>
        <v>#DIV/0!</v>
      </c>
      <c r="J16" s="143" t="e">
        <f t="shared" si="1"/>
        <v>#DIV/0!</v>
      </c>
      <c r="K16" s="15"/>
      <c r="L16" s="16"/>
      <c r="M16" s="14"/>
      <c r="N16" s="14"/>
      <c r="O16" s="14"/>
      <c r="P16" s="14"/>
      <c r="Q16" s="14"/>
      <c r="R16" s="14"/>
      <c r="S16" s="14"/>
      <c r="T16" s="14"/>
      <c r="U16" s="14"/>
      <c r="V16" s="14"/>
      <c r="W16" s="14"/>
      <c r="X16" s="14"/>
      <c r="Y16" s="14"/>
      <c r="Z16" s="14"/>
      <c r="AA16" s="14"/>
      <c r="AB16" s="14"/>
    </row>
    <row r="17" spans="2:28" ht="15" customHeight="1" x14ac:dyDescent="0.25">
      <c r="B17" s="16"/>
      <c r="C17" s="16"/>
      <c r="D17" s="16"/>
      <c r="E17" s="16"/>
      <c r="F17" s="232"/>
      <c r="G17" s="16"/>
      <c r="H17" s="16"/>
      <c r="I17" s="142" t="e">
        <f t="shared" si="0"/>
        <v>#DIV/0!</v>
      </c>
      <c r="J17" s="143" t="e">
        <f t="shared" si="1"/>
        <v>#DIV/0!</v>
      </c>
      <c r="K17" s="15"/>
      <c r="L17" s="16"/>
      <c r="M17" s="14"/>
      <c r="N17" s="14"/>
      <c r="O17" s="14"/>
      <c r="P17" s="14"/>
      <c r="Q17" s="14"/>
      <c r="R17" s="14"/>
      <c r="S17" s="14"/>
      <c r="T17" s="14"/>
      <c r="U17" s="14"/>
      <c r="V17" s="14"/>
      <c r="W17" s="14"/>
      <c r="X17" s="14"/>
      <c r="Y17" s="14"/>
      <c r="Z17" s="14"/>
      <c r="AA17" s="14"/>
      <c r="AB17" s="14"/>
    </row>
    <row r="18" spans="2:28" ht="15" customHeight="1" x14ac:dyDescent="0.25">
      <c r="B18" s="16"/>
      <c r="C18" s="16"/>
      <c r="D18" s="16"/>
      <c r="E18" s="16"/>
      <c r="F18" s="232"/>
      <c r="G18" s="16"/>
      <c r="H18" s="16"/>
      <c r="I18" s="142" t="e">
        <f t="shared" si="0"/>
        <v>#DIV/0!</v>
      </c>
      <c r="J18" s="143" t="e">
        <f t="shared" si="1"/>
        <v>#DIV/0!</v>
      </c>
      <c r="K18" s="15"/>
      <c r="L18" s="16"/>
      <c r="M18" s="14"/>
      <c r="N18" s="14"/>
      <c r="O18" s="14"/>
      <c r="P18" s="14"/>
      <c r="Q18" s="14"/>
      <c r="R18" s="14"/>
      <c r="S18" s="14"/>
      <c r="T18" s="14"/>
      <c r="U18" s="14"/>
      <c r="V18" s="14"/>
      <c r="W18" s="14"/>
      <c r="X18" s="14"/>
      <c r="Y18" s="14"/>
      <c r="Z18" s="14"/>
      <c r="AA18" s="14"/>
      <c r="AB18" s="14"/>
    </row>
    <row r="19" spans="2:28" ht="15" customHeight="1" x14ac:dyDescent="0.25">
      <c r="B19" s="16"/>
      <c r="C19" s="16"/>
      <c r="D19" s="16"/>
      <c r="E19" s="16"/>
      <c r="F19" s="232"/>
      <c r="G19" s="16"/>
      <c r="H19" s="16"/>
      <c r="I19" s="142" t="e">
        <f t="shared" si="0"/>
        <v>#DIV/0!</v>
      </c>
      <c r="J19" s="143" t="e">
        <f t="shared" si="1"/>
        <v>#DIV/0!</v>
      </c>
      <c r="K19" s="15"/>
      <c r="L19" s="16"/>
      <c r="M19" s="14"/>
      <c r="N19" s="14"/>
      <c r="O19" s="14"/>
      <c r="P19" s="14"/>
      <c r="Q19" s="14"/>
      <c r="R19" s="14"/>
      <c r="S19" s="14"/>
      <c r="T19" s="14"/>
      <c r="U19" s="14"/>
      <c r="V19" s="14"/>
      <c r="W19" s="14"/>
      <c r="X19" s="14"/>
      <c r="Y19" s="14"/>
      <c r="Z19" s="14"/>
      <c r="AA19" s="14"/>
      <c r="AB19" s="14"/>
    </row>
    <row r="20" spans="2:28" ht="15" customHeight="1" x14ac:dyDescent="0.25">
      <c r="B20" s="16"/>
      <c r="C20" s="16"/>
      <c r="D20" s="16"/>
      <c r="E20" s="16"/>
      <c r="F20" s="232"/>
      <c r="G20" s="16"/>
      <c r="H20" s="16"/>
      <c r="I20" s="142" t="e">
        <f t="shared" si="0"/>
        <v>#DIV/0!</v>
      </c>
      <c r="J20" s="143" t="e">
        <f t="shared" si="1"/>
        <v>#DIV/0!</v>
      </c>
      <c r="K20" s="15"/>
      <c r="L20" s="16"/>
      <c r="M20" s="14"/>
      <c r="N20" s="14"/>
      <c r="O20" s="14"/>
      <c r="P20" s="14"/>
      <c r="Q20" s="14"/>
      <c r="R20" s="14"/>
      <c r="S20" s="14"/>
      <c r="T20" s="14"/>
      <c r="U20" s="14"/>
      <c r="V20" s="14"/>
      <c r="W20" s="14"/>
      <c r="X20" s="14"/>
      <c r="Y20" s="14"/>
      <c r="Z20" s="14"/>
      <c r="AA20" s="14"/>
      <c r="AB20" s="14"/>
    </row>
    <row r="21" spans="2:28" ht="15" customHeight="1" x14ac:dyDescent="0.25">
      <c r="B21" s="16"/>
      <c r="C21" s="16"/>
      <c r="D21" s="16"/>
      <c r="E21" s="16"/>
      <c r="F21" s="232"/>
      <c r="G21" s="16"/>
      <c r="H21" s="16"/>
      <c r="I21" s="142" t="e">
        <f t="shared" si="0"/>
        <v>#DIV/0!</v>
      </c>
      <c r="J21" s="143" t="e">
        <f t="shared" si="1"/>
        <v>#DIV/0!</v>
      </c>
      <c r="K21" s="15"/>
      <c r="L21" s="16"/>
      <c r="M21" s="14"/>
      <c r="N21" s="14"/>
      <c r="O21" s="14"/>
      <c r="P21" s="14"/>
      <c r="Q21" s="14"/>
      <c r="R21" s="14"/>
      <c r="S21" s="14"/>
      <c r="T21" s="14"/>
      <c r="U21" s="14"/>
      <c r="V21" s="14"/>
      <c r="W21" s="14"/>
      <c r="X21" s="14"/>
      <c r="Y21" s="14"/>
      <c r="Z21" s="14"/>
      <c r="AA21" s="14"/>
      <c r="AB21" s="14"/>
    </row>
    <row r="22" spans="2:28" ht="15" customHeight="1" x14ac:dyDescent="0.25">
      <c r="B22" s="16"/>
      <c r="C22" s="16"/>
      <c r="D22" s="16"/>
      <c r="E22" s="16"/>
      <c r="F22" s="232"/>
      <c r="G22" s="16"/>
      <c r="H22" s="16"/>
      <c r="I22" s="142" t="e">
        <f t="shared" si="0"/>
        <v>#DIV/0!</v>
      </c>
      <c r="J22" s="143" t="e">
        <f t="shared" si="1"/>
        <v>#DIV/0!</v>
      </c>
      <c r="K22" s="15"/>
      <c r="L22" s="16"/>
      <c r="M22" s="14"/>
      <c r="N22" s="14"/>
      <c r="O22" s="14"/>
      <c r="P22" s="14"/>
      <c r="Q22" s="14"/>
      <c r="R22" s="14"/>
      <c r="S22" s="14"/>
      <c r="T22" s="14"/>
      <c r="U22" s="14"/>
      <c r="V22" s="14"/>
      <c r="W22" s="14"/>
      <c r="X22" s="14"/>
      <c r="Y22" s="14"/>
      <c r="Z22" s="14"/>
      <c r="AA22" s="14"/>
      <c r="AB22" s="14"/>
    </row>
    <row r="23" spans="2:28" ht="15" customHeight="1" x14ac:dyDescent="0.25">
      <c r="B23" s="16"/>
      <c r="C23" s="16"/>
      <c r="D23" s="16"/>
      <c r="E23" s="16"/>
      <c r="F23" s="232"/>
      <c r="G23" s="16"/>
      <c r="H23" s="16"/>
      <c r="I23" s="142" t="e">
        <f t="shared" si="0"/>
        <v>#DIV/0!</v>
      </c>
      <c r="J23" s="143" t="e">
        <f t="shared" si="1"/>
        <v>#DIV/0!</v>
      </c>
      <c r="K23" s="15"/>
      <c r="L23" s="16"/>
      <c r="M23" s="14"/>
      <c r="N23" s="14"/>
      <c r="O23" s="14"/>
      <c r="P23" s="14"/>
      <c r="Q23" s="14"/>
      <c r="R23" s="14"/>
      <c r="S23" s="14"/>
      <c r="T23" s="14"/>
      <c r="U23" s="14"/>
      <c r="V23" s="14"/>
      <c r="W23" s="14"/>
      <c r="X23" s="14"/>
      <c r="Y23" s="14"/>
      <c r="Z23" s="14"/>
      <c r="AA23" s="14"/>
      <c r="AB23" s="14"/>
    </row>
    <row r="24" spans="2:28" ht="15" customHeight="1" x14ac:dyDescent="0.25">
      <c r="B24" s="16"/>
      <c r="C24" s="16"/>
      <c r="D24" s="16"/>
      <c r="E24" s="16"/>
      <c r="F24" s="232"/>
      <c r="G24" s="16"/>
      <c r="H24" s="16"/>
      <c r="I24" s="142" t="e">
        <f t="shared" si="0"/>
        <v>#DIV/0!</v>
      </c>
      <c r="J24" s="143" t="e">
        <f t="shared" si="1"/>
        <v>#DIV/0!</v>
      </c>
      <c r="K24" s="15"/>
      <c r="L24" s="16"/>
      <c r="M24" s="14"/>
      <c r="N24" s="14"/>
      <c r="O24" s="14"/>
      <c r="P24" s="14"/>
      <c r="Q24" s="14"/>
      <c r="R24" s="14"/>
      <c r="S24" s="14"/>
      <c r="T24" s="14"/>
      <c r="U24" s="14"/>
      <c r="V24" s="14"/>
      <c r="W24" s="14"/>
      <c r="X24" s="14"/>
      <c r="Y24" s="14"/>
      <c r="Z24" s="14"/>
      <c r="AA24" s="14"/>
      <c r="AB24" s="14"/>
    </row>
    <row r="25" spans="2:28" ht="15" customHeight="1" x14ac:dyDescent="0.25">
      <c r="B25" s="16"/>
      <c r="C25" s="16"/>
      <c r="D25" s="16"/>
      <c r="E25" s="16"/>
      <c r="F25" s="232"/>
      <c r="G25" s="16"/>
      <c r="H25" s="16"/>
      <c r="I25" s="142" t="e">
        <f t="shared" si="0"/>
        <v>#DIV/0!</v>
      </c>
      <c r="J25" s="143" t="e">
        <f t="shared" si="1"/>
        <v>#DIV/0!</v>
      </c>
      <c r="K25" s="15"/>
      <c r="L25" s="16"/>
      <c r="M25" s="14"/>
      <c r="N25" s="14"/>
      <c r="O25" s="14"/>
      <c r="P25" s="14"/>
      <c r="Q25" s="14"/>
      <c r="R25" s="14"/>
      <c r="S25" s="14"/>
      <c r="T25" s="14"/>
      <c r="U25" s="14"/>
      <c r="V25" s="14"/>
      <c r="W25" s="14"/>
      <c r="X25" s="14"/>
      <c r="Y25" s="14"/>
      <c r="Z25" s="14"/>
      <c r="AA25" s="14"/>
      <c r="AB25" s="14"/>
    </row>
    <row r="26" spans="2:28" ht="15" customHeight="1" x14ac:dyDescent="0.25">
      <c r="B26" s="16"/>
      <c r="C26" s="16"/>
      <c r="D26" s="16"/>
      <c r="E26" s="16"/>
      <c r="F26" s="232"/>
      <c r="G26" s="16"/>
      <c r="H26" s="16"/>
      <c r="I26" s="142" t="e">
        <f t="shared" si="0"/>
        <v>#DIV/0!</v>
      </c>
      <c r="J26" s="143" t="e">
        <f t="shared" si="1"/>
        <v>#DIV/0!</v>
      </c>
      <c r="K26" s="15"/>
      <c r="L26" s="16"/>
      <c r="M26" s="14"/>
      <c r="N26" s="14"/>
      <c r="O26" s="14"/>
      <c r="P26" s="14"/>
      <c r="Q26" s="14"/>
      <c r="R26" s="14"/>
      <c r="S26" s="14"/>
      <c r="T26" s="14"/>
      <c r="U26" s="14"/>
      <c r="V26" s="14"/>
      <c r="W26" s="14"/>
      <c r="X26" s="14"/>
      <c r="Y26" s="14"/>
      <c r="Z26" s="14"/>
      <c r="AA26" s="14"/>
      <c r="AB26" s="14"/>
    </row>
    <row r="27" spans="2:28" ht="15" customHeight="1" x14ac:dyDescent="0.25">
      <c r="B27" s="16"/>
      <c r="C27" s="16"/>
      <c r="D27" s="16"/>
      <c r="E27" s="16"/>
      <c r="F27" s="232"/>
      <c r="G27" s="16"/>
      <c r="H27" s="16"/>
      <c r="I27" s="142" t="e">
        <f t="shared" si="0"/>
        <v>#DIV/0!</v>
      </c>
      <c r="J27" s="143" t="e">
        <f t="shared" si="1"/>
        <v>#DIV/0!</v>
      </c>
      <c r="K27" s="15"/>
      <c r="L27" s="16"/>
      <c r="M27" s="14"/>
      <c r="N27" s="14"/>
      <c r="O27" s="14"/>
      <c r="P27" s="14"/>
      <c r="Q27" s="14"/>
      <c r="R27" s="14"/>
      <c r="S27" s="14"/>
      <c r="T27" s="14"/>
      <c r="U27" s="14"/>
      <c r="V27" s="14"/>
      <c r="W27" s="14"/>
      <c r="X27" s="14"/>
      <c r="Y27" s="14"/>
      <c r="Z27" s="14"/>
      <c r="AA27" s="14"/>
      <c r="AB27" s="14"/>
    </row>
    <row r="28" spans="2:28" ht="15" customHeight="1" x14ac:dyDescent="0.25">
      <c r="B28" s="16"/>
      <c r="C28" s="16"/>
      <c r="D28" s="16"/>
      <c r="E28" s="16"/>
      <c r="F28" s="232"/>
      <c r="G28" s="16"/>
      <c r="H28" s="16"/>
      <c r="I28" s="142" t="e">
        <f t="shared" si="0"/>
        <v>#DIV/0!</v>
      </c>
      <c r="J28" s="143" t="e">
        <f t="shared" si="1"/>
        <v>#DIV/0!</v>
      </c>
      <c r="K28" s="15"/>
      <c r="L28" s="16"/>
      <c r="M28" s="14"/>
      <c r="N28" s="14"/>
      <c r="O28" s="14"/>
      <c r="P28" s="14"/>
      <c r="Q28" s="14"/>
      <c r="R28" s="14"/>
      <c r="S28" s="14"/>
      <c r="T28" s="14"/>
      <c r="U28" s="14"/>
      <c r="V28" s="14"/>
      <c r="W28" s="14"/>
      <c r="X28" s="14"/>
      <c r="Y28" s="14"/>
      <c r="Z28" s="14"/>
      <c r="AA28" s="14"/>
      <c r="AB28" s="14"/>
    </row>
    <row r="29" spans="2:28" ht="15" customHeight="1" x14ac:dyDescent="0.25">
      <c r="B29" s="16"/>
      <c r="C29" s="16"/>
      <c r="D29" s="16"/>
      <c r="E29" s="16"/>
      <c r="F29" s="232"/>
      <c r="G29" s="16"/>
      <c r="H29" s="16"/>
      <c r="I29" s="142" t="e">
        <f t="shared" si="0"/>
        <v>#DIV/0!</v>
      </c>
      <c r="J29" s="143" t="e">
        <f t="shared" si="1"/>
        <v>#DIV/0!</v>
      </c>
      <c r="K29" s="15"/>
      <c r="L29" s="16"/>
      <c r="M29" s="14"/>
      <c r="N29" s="14"/>
      <c r="O29" s="14"/>
      <c r="P29" s="14"/>
      <c r="Q29" s="14"/>
      <c r="R29" s="14"/>
      <c r="S29" s="14"/>
      <c r="T29" s="14"/>
      <c r="U29" s="14"/>
      <c r="V29" s="14"/>
      <c r="W29" s="14"/>
      <c r="X29" s="14"/>
      <c r="Y29" s="14"/>
      <c r="Z29" s="14"/>
      <c r="AA29" s="14"/>
      <c r="AB29" s="14"/>
    </row>
    <row r="30" spans="2:28" ht="180" customHeight="1" x14ac:dyDescent="0.25">
      <c r="B30" s="17"/>
      <c r="C30" s="45"/>
      <c r="D30" s="45"/>
      <c r="E30" s="45"/>
      <c r="F30" s="230"/>
      <c r="G30" s="230"/>
      <c r="H30" s="230"/>
      <c r="I30" s="230"/>
      <c r="J30" s="230"/>
      <c r="K30" s="230"/>
      <c r="L30" s="230"/>
      <c r="M30" s="45"/>
      <c r="N30" s="45"/>
      <c r="O30" s="45"/>
      <c r="P30" s="230"/>
      <c r="Q30" s="230"/>
      <c r="R30" s="230"/>
      <c r="S30" s="230"/>
      <c r="T30" s="230"/>
      <c r="U30" s="230"/>
      <c r="V30" s="230"/>
      <c r="W30" s="230"/>
      <c r="X30" s="230"/>
      <c r="Y30" s="230"/>
      <c r="Z30" s="230"/>
      <c r="AA30" s="230"/>
      <c r="AB30" s="231"/>
    </row>
    <row r="68" spans="7:7" x14ac:dyDescent="0.25">
      <c r="G68" s="64"/>
    </row>
    <row r="69" spans="7:7" x14ac:dyDescent="0.25">
      <c r="G69" s="64"/>
    </row>
    <row r="70" spans="7:7" x14ac:dyDescent="0.25">
      <c r="G70" s="64"/>
    </row>
  </sheetData>
  <mergeCells count="14">
    <mergeCell ref="B5:AB5"/>
    <mergeCell ref="B6:L6"/>
    <mergeCell ref="M6:P6"/>
    <mergeCell ref="Q6:AB6"/>
    <mergeCell ref="B2:B4"/>
    <mergeCell ref="D2:P2"/>
    <mergeCell ref="Q2:V2"/>
    <mergeCell ref="W2:AB2"/>
    <mergeCell ref="D3:P3"/>
    <mergeCell ref="Q3:V3"/>
    <mergeCell ref="W3:AB3"/>
    <mergeCell ref="D4:P4"/>
    <mergeCell ref="Q4:V4"/>
    <mergeCell ref="W4:AB4"/>
  </mergeCells>
  <conditionalFormatting sqref="J8:J29">
    <cfRule type="containsText" dxfId="937" priority="1" operator="containsText" text="Cambio">
      <formula>NOT(ISERROR(SEARCH("Cambio",J8)))</formula>
    </cfRule>
    <cfRule type="containsText" dxfId="936" priority="2" operator="containsText" text="Revisión de control">
      <formula>NOT(ISERROR(SEARCH("Revisión de control",J8)))</formula>
    </cfRule>
    <cfRule type="containsText" dxfId="935" priority="3" operator="containsText" text="Se mantiene">
      <formula>NOT(ISERROR(SEARCH("Se mantiene",J8)))</formula>
    </cfRule>
  </conditionalFormatting>
  <dataValidations count="1">
    <dataValidation type="list" allowBlank="1" showInputMessage="1" showErrorMessage="1" sqref="F8:F29" xr:uid="{00000000-0002-0000-1000-000000000000}">
      <formula1>$A$4</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AP105"/>
  <sheetViews>
    <sheetView topLeftCell="C3" zoomScaleNormal="100" workbookViewId="0">
      <selection activeCell="F11" sqref="F11"/>
    </sheetView>
  </sheetViews>
  <sheetFormatPr baseColWidth="10" defaultColWidth="11.42578125" defaultRowHeight="30" customHeight="1" x14ac:dyDescent="0.25"/>
  <cols>
    <col min="1" max="1" width="4.5703125" style="73" customWidth="1"/>
    <col min="2" max="2" width="40.7109375" style="10" customWidth="1"/>
    <col min="3" max="3" width="30.5703125" style="10" customWidth="1"/>
    <col min="4" max="4" width="58.85546875" style="10" customWidth="1"/>
    <col min="5" max="6" width="30.5703125" style="10" customWidth="1"/>
    <col min="7" max="7" width="38.5703125" style="10" customWidth="1"/>
    <col min="8" max="8" width="42.28515625" style="10" customWidth="1"/>
    <col min="9" max="9" width="30.5703125" style="10" customWidth="1"/>
    <col min="10" max="13" width="5.5703125" style="10" customWidth="1"/>
    <col min="14" max="14" width="5.5703125" style="358" customWidth="1"/>
    <col min="15" max="33" width="5.5703125" style="10" customWidth="1"/>
    <col min="34" max="34" width="42.140625" style="10" customWidth="1"/>
    <col min="35" max="35" width="53.42578125" style="10" customWidth="1"/>
    <col min="36" max="39" width="30.5703125" style="26" customWidth="1"/>
    <col min="40" max="40" width="59.28515625" style="26" customWidth="1"/>
    <col min="41" max="41" width="26.85546875" style="26" customWidth="1"/>
    <col min="42" max="42" width="26" style="26" customWidth="1"/>
    <col min="43" max="16384" width="11.42578125" style="73"/>
  </cols>
  <sheetData>
    <row r="1" spans="2:42" ht="30" customHeight="1" x14ac:dyDescent="0.25">
      <c r="B1" s="409" t="s">
        <v>103</v>
      </c>
      <c r="C1" s="409"/>
      <c r="D1" s="409"/>
      <c r="E1" s="409"/>
      <c r="F1" s="409"/>
      <c r="G1" s="409"/>
      <c r="H1" s="409"/>
      <c r="I1" s="409"/>
      <c r="J1" s="409"/>
      <c r="K1" s="409"/>
      <c r="L1" s="409"/>
      <c r="M1" s="409"/>
      <c r="N1" s="409"/>
      <c r="O1" s="409"/>
      <c r="P1" s="409"/>
      <c r="Q1" s="409"/>
      <c r="R1" s="409"/>
      <c r="S1" s="409"/>
      <c r="T1" s="409"/>
      <c r="U1" s="409"/>
      <c r="V1" s="409"/>
      <c r="W1" s="409"/>
      <c r="X1" s="409"/>
      <c r="Y1" s="409"/>
      <c r="Z1" s="409"/>
      <c r="AA1" s="409"/>
      <c r="AB1" s="409"/>
      <c r="AC1" s="409"/>
      <c r="AD1" s="409"/>
      <c r="AE1" s="409"/>
      <c r="AF1" s="409"/>
      <c r="AG1" s="409"/>
      <c r="AH1" s="409"/>
      <c r="AI1" s="409"/>
      <c r="AJ1" s="591" t="s">
        <v>2274</v>
      </c>
      <c r="AK1" s="592"/>
      <c r="AL1" s="592"/>
      <c r="AM1" s="592"/>
      <c r="AN1" s="592"/>
      <c r="AO1" s="592"/>
      <c r="AP1" s="592"/>
    </row>
    <row r="2" spans="2:42" ht="30" customHeight="1" x14ac:dyDescent="0.25">
      <c r="B2" s="490" t="s">
        <v>98</v>
      </c>
      <c r="C2" s="490"/>
      <c r="D2" s="490"/>
      <c r="E2" s="550" t="s">
        <v>102</v>
      </c>
      <c r="F2" s="559"/>
      <c r="G2" s="559"/>
      <c r="H2" s="559"/>
      <c r="I2" s="559"/>
      <c r="J2" s="559"/>
      <c r="K2" s="559"/>
      <c r="L2" s="559"/>
      <c r="M2" s="559"/>
      <c r="N2" s="559"/>
      <c r="O2" s="559"/>
      <c r="P2" s="559"/>
      <c r="Q2" s="559"/>
      <c r="R2" s="559"/>
      <c r="S2" s="559"/>
      <c r="T2" s="559"/>
      <c r="U2" s="560"/>
      <c r="V2" s="595" t="s">
        <v>759</v>
      </c>
      <c r="W2" s="595"/>
      <c r="X2" s="595"/>
      <c r="Y2" s="595"/>
      <c r="Z2" s="595"/>
      <c r="AA2" s="595"/>
      <c r="AB2" s="595"/>
      <c r="AC2" s="595"/>
      <c r="AD2" s="595"/>
      <c r="AE2" s="595"/>
      <c r="AF2" s="595"/>
      <c r="AG2" s="595"/>
      <c r="AH2" s="595"/>
      <c r="AI2" s="595"/>
      <c r="AJ2" s="593"/>
      <c r="AK2" s="594"/>
      <c r="AL2" s="594"/>
      <c r="AM2" s="594"/>
      <c r="AN2" s="594"/>
      <c r="AO2" s="594"/>
      <c r="AP2" s="594"/>
    </row>
    <row r="3" spans="2:42" ht="90" customHeight="1" thickBot="1" x14ac:dyDescent="0.3">
      <c r="B3" s="58" t="s">
        <v>34</v>
      </c>
      <c r="C3" s="58" t="s">
        <v>450</v>
      </c>
      <c r="D3" s="58" t="s">
        <v>596</v>
      </c>
      <c r="E3" s="58" t="s">
        <v>470</v>
      </c>
      <c r="F3" s="58" t="s">
        <v>451</v>
      </c>
      <c r="G3" s="58" t="s">
        <v>452</v>
      </c>
      <c r="H3" s="58" t="s">
        <v>453</v>
      </c>
      <c r="I3" s="58" t="s">
        <v>454</v>
      </c>
      <c r="J3" s="203" t="s">
        <v>14</v>
      </c>
      <c r="K3" s="203" t="s">
        <v>15</v>
      </c>
      <c r="L3" s="203" t="s">
        <v>16</v>
      </c>
      <c r="M3" s="203" t="s">
        <v>17</v>
      </c>
      <c r="N3" s="348" t="s">
        <v>18</v>
      </c>
      <c r="O3" s="203" t="s">
        <v>19</v>
      </c>
      <c r="P3" s="203" t="s">
        <v>20</v>
      </c>
      <c r="Q3" s="203" t="s">
        <v>21</v>
      </c>
      <c r="R3" s="203" t="s">
        <v>22</v>
      </c>
      <c r="S3" s="203" t="s">
        <v>24</v>
      </c>
      <c r="T3" s="203" t="s">
        <v>25</v>
      </c>
      <c r="U3" s="203" t="s">
        <v>23</v>
      </c>
      <c r="V3" s="72" t="s">
        <v>14</v>
      </c>
      <c r="W3" s="72" t="s">
        <v>15</v>
      </c>
      <c r="X3" s="72" t="s">
        <v>16</v>
      </c>
      <c r="Y3" s="72" t="s">
        <v>17</v>
      </c>
      <c r="Z3" s="72" t="s">
        <v>18</v>
      </c>
      <c r="AA3" s="72" t="s">
        <v>19</v>
      </c>
      <c r="AB3" s="72" t="s">
        <v>20</v>
      </c>
      <c r="AC3" s="72" t="s">
        <v>21</v>
      </c>
      <c r="AD3" s="72" t="s">
        <v>22</v>
      </c>
      <c r="AE3" s="72" t="s">
        <v>24</v>
      </c>
      <c r="AF3" s="72" t="s">
        <v>25</v>
      </c>
      <c r="AG3" s="72" t="s">
        <v>23</v>
      </c>
      <c r="AH3" s="59" t="s">
        <v>100</v>
      </c>
      <c r="AI3" s="59" t="s">
        <v>101</v>
      </c>
      <c r="AJ3" s="340" t="s">
        <v>2308</v>
      </c>
      <c r="AK3" s="340" t="s">
        <v>2311</v>
      </c>
      <c r="AL3" s="340" t="s">
        <v>2312</v>
      </c>
      <c r="AM3" s="340" t="s">
        <v>2309</v>
      </c>
      <c r="AN3" s="341" t="s">
        <v>2310</v>
      </c>
      <c r="AO3" s="342" t="s">
        <v>2276</v>
      </c>
      <c r="AP3" s="343" t="s">
        <v>2280</v>
      </c>
    </row>
    <row r="4" spans="2:42" ht="15" customHeight="1" x14ac:dyDescent="0.25">
      <c r="B4" s="196" t="s">
        <v>77</v>
      </c>
      <c r="C4" s="224" t="s">
        <v>1457</v>
      </c>
      <c r="D4" s="197" t="s">
        <v>783</v>
      </c>
      <c r="E4" s="224" t="s">
        <v>1531</v>
      </c>
      <c r="F4" s="283" t="s">
        <v>2252</v>
      </c>
      <c r="G4" s="283" t="s">
        <v>778</v>
      </c>
      <c r="H4" s="283" t="s">
        <v>2140</v>
      </c>
      <c r="I4" s="284">
        <v>1</v>
      </c>
      <c r="J4" s="40"/>
      <c r="K4" s="40"/>
      <c r="L4" s="40"/>
      <c r="M4" s="40"/>
      <c r="N4" s="349"/>
      <c r="O4" s="40"/>
      <c r="P4" s="40"/>
      <c r="Q4" s="40"/>
      <c r="R4" s="40"/>
      <c r="S4" s="40"/>
      <c r="T4" s="40">
        <v>1</v>
      </c>
      <c r="U4" s="40"/>
      <c r="V4" s="232"/>
      <c r="W4" s="232"/>
      <c r="X4" s="232"/>
      <c r="Y4" s="232"/>
      <c r="Z4" s="232"/>
      <c r="AA4" s="232"/>
      <c r="AB4" s="232"/>
      <c r="AC4" s="232"/>
      <c r="AD4" s="232"/>
      <c r="AE4" s="232"/>
      <c r="AF4" s="232"/>
      <c r="AG4" s="232"/>
      <c r="AH4" s="232"/>
      <c r="AI4" s="293" t="s">
        <v>2256</v>
      </c>
      <c r="AJ4" s="331"/>
      <c r="AK4" s="331"/>
      <c r="AL4" s="331"/>
      <c r="AM4" s="331"/>
      <c r="AN4" s="346" t="s">
        <v>2313</v>
      </c>
      <c r="AO4" s="344"/>
      <c r="AP4" s="331" t="s">
        <v>2282</v>
      </c>
    </row>
    <row r="5" spans="2:42" ht="15" customHeight="1" x14ac:dyDescent="0.25">
      <c r="B5" s="196" t="s">
        <v>77</v>
      </c>
      <c r="C5" s="224" t="s">
        <v>1458</v>
      </c>
      <c r="D5" s="197" t="s">
        <v>784</v>
      </c>
      <c r="E5" s="224" t="s">
        <v>1533</v>
      </c>
      <c r="F5" s="283" t="s">
        <v>2242</v>
      </c>
      <c r="G5" s="283" t="s">
        <v>778</v>
      </c>
      <c r="H5" s="283" t="s">
        <v>2241</v>
      </c>
      <c r="I5" s="284">
        <v>3</v>
      </c>
      <c r="J5" s="40"/>
      <c r="K5" s="40"/>
      <c r="L5" s="40"/>
      <c r="M5" s="40"/>
      <c r="N5" s="349"/>
      <c r="O5" s="40"/>
      <c r="P5" s="40">
        <v>3</v>
      </c>
      <c r="Q5" s="40"/>
      <c r="R5" s="40"/>
      <c r="S5" s="40"/>
      <c r="T5" s="40"/>
      <c r="U5" s="40"/>
      <c r="V5" s="232"/>
      <c r="W5" s="232"/>
      <c r="X5" s="232"/>
      <c r="Y5" s="232"/>
      <c r="Z5" s="232"/>
      <c r="AA5" s="232"/>
      <c r="AB5" s="232"/>
      <c r="AC5" s="232"/>
      <c r="AD5" s="232"/>
      <c r="AE5" s="232"/>
      <c r="AF5" s="232"/>
      <c r="AG5" s="232"/>
      <c r="AH5" s="232"/>
      <c r="AI5" s="294" t="s">
        <v>2255</v>
      </c>
      <c r="AJ5" s="331"/>
      <c r="AK5" s="331"/>
      <c r="AL5" s="331"/>
      <c r="AM5" s="331"/>
      <c r="AN5" s="345"/>
      <c r="AO5" s="344"/>
      <c r="AP5" s="331" t="s">
        <v>2282</v>
      </c>
    </row>
    <row r="6" spans="2:42" ht="15" customHeight="1" thickBot="1" x14ac:dyDescent="0.3">
      <c r="B6" s="196" t="s">
        <v>77</v>
      </c>
      <c r="C6" s="224" t="s">
        <v>1458</v>
      </c>
      <c r="D6" s="197" t="s">
        <v>784</v>
      </c>
      <c r="E6" s="224" t="s">
        <v>1534</v>
      </c>
      <c r="F6" s="283" t="s">
        <v>2243</v>
      </c>
      <c r="G6" s="283" t="s">
        <v>778</v>
      </c>
      <c r="H6" s="283" t="s">
        <v>2244</v>
      </c>
      <c r="I6" s="284">
        <v>8</v>
      </c>
      <c r="J6" s="40"/>
      <c r="K6" s="40"/>
      <c r="L6" s="40"/>
      <c r="M6" s="40"/>
      <c r="N6" s="349"/>
      <c r="O6" s="40"/>
      <c r="P6" s="40"/>
      <c r="Q6" s="40">
        <v>8</v>
      </c>
      <c r="R6" s="40"/>
      <c r="S6" s="40"/>
      <c r="T6" s="40"/>
      <c r="U6" s="40"/>
      <c r="V6" s="232"/>
      <c r="W6" s="232"/>
      <c r="X6" s="232"/>
      <c r="Y6" s="232"/>
      <c r="Z6" s="232"/>
      <c r="AA6" s="232"/>
      <c r="AB6" s="232"/>
      <c r="AC6" s="232"/>
      <c r="AD6" s="232"/>
      <c r="AE6" s="232"/>
      <c r="AF6" s="232"/>
      <c r="AG6" s="232"/>
      <c r="AH6" s="232"/>
      <c r="AI6" s="295" t="s">
        <v>2254</v>
      </c>
      <c r="AJ6" s="331"/>
      <c r="AK6" s="331"/>
      <c r="AL6" s="331"/>
      <c r="AM6" s="331"/>
      <c r="AN6" s="345"/>
      <c r="AO6" s="344"/>
      <c r="AP6" s="331" t="s">
        <v>2282</v>
      </c>
    </row>
    <row r="7" spans="2:42" ht="15" customHeight="1" thickBot="1" x14ac:dyDescent="0.3">
      <c r="B7" s="196" t="s">
        <v>77</v>
      </c>
      <c r="C7" s="224" t="s">
        <v>1459</v>
      </c>
      <c r="D7" s="197" t="s">
        <v>785</v>
      </c>
      <c r="E7" s="224" t="s">
        <v>1536</v>
      </c>
      <c r="F7" s="283" t="s">
        <v>2100</v>
      </c>
      <c r="G7" s="283" t="s">
        <v>778</v>
      </c>
      <c r="H7" s="283" t="s">
        <v>812</v>
      </c>
      <c r="I7" s="284">
        <v>1</v>
      </c>
      <c r="J7" s="40"/>
      <c r="K7" s="40"/>
      <c r="L7" s="40"/>
      <c r="M7" s="40"/>
      <c r="N7" s="349"/>
      <c r="O7" s="40"/>
      <c r="P7" s="40"/>
      <c r="Q7" s="40"/>
      <c r="R7" s="40"/>
      <c r="S7" s="40"/>
      <c r="T7" s="40">
        <v>1</v>
      </c>
      <c r="U7" s="40"/>
      <c r="V7" s="232"/>
      <c r="W7" s="232"/>
      <c r="X7" s="232"/>
      <c r="Y7" s="232"/>
      <c r="Z7" s="232"/>
      <c r="AA7" s="232"/>
      <c r="AB7" s="232"/>
      <c r="AC7" s="232"/>
      <c r="AD7" s="232"/>
      <c r="AE7" s="232"/>
      <c r="AF7" s="232"/>
      <c r="AG7" s="232"/>
      <c r="AH7" s="232"/>
      <c r="AI7" s="293" t="s">
        <v>2263</v>
      </c>
      <c r="AJ7" s="331"/>
      <c r="AK7" s="331"/>
      <c r="AL7" s="331"/>
      <c r="AM7" s="331"/>
      <c r="AN7" s="345"/>
      <c r="AO7" s="344"/>
      <c r="AP7" s="331" t="s">
        <v>2282</v>
      </c>
    </row>
    <row r="8" spans="2:42" ht="15" customHeight="1" x14ac:dyDescent="0.25">
      <c r="B8" s="196" t="s">
        <v>77</v>
      </c>
      <c r="C8" s="224" t="s">
        <v>1460</v>
      </c>
      <c r="D8" s="197" t="s">
        <v>786</v>
      </c>
      <c r="E8" s="224" t="s">
        <v>1538</v>
      </c>
      <c r="F8" s="283" t="s">
        <v>2239</v>
      </c>
      <c r="G8" s="196" t="s">
        <v>778</v>
      </c>
      <c r="H8" s="283" t="s">
        <v>2238</v>
      </c>
      <c r="I8" s="284">
        <v>1</v>
      </c>
      <c r="J8" s="40"/>
      <c r="K8" s="40"/>
      <c r="L8" s="40"/>
      <c r="M8" s="40"/>
      <c r="N8" s="349">
        <v>1</v>
      </c>
      <c r="O8" s="40"/>
      <c r="P8" s="40"/>
      <c r="Q8" s="40"/>
      <c r="R8" s="40"/>
      <c r="S8" s="40"/>
      <c r="T8" s="40"/>
      <c r="U8" s="40"/>
      <c r="V8" s="232"/>
      <c r="W8" s="232"/>
      <c r="X8" s="232"/>
      <c r="Y8" s="232"/>
      <c r="Z8" s="232"/>
      <c r="AA8" s="232"/>
      <c r="AB8" s="232"/>
      <c r="AC8" s="232"/>
      <c r="AD8" s="232"/>
      <c r="AE8" s="232"/>
      <c r="AF8" s="232"/>
      <c r="AG8" s="232"/>
      <c r="AH8" s="232"/>
      <c r="AI8" s="293" t="s">
        <v>2263</v>
      </c>
      <c r="AJ8" s="331"/>
      <c r="AK8" s="331"/>
      <c r="AL8" s="331"/>
      <c r="AM8" s="331"/>
      <c r="AN8" s="345"/>
      <c r="AO8" s="344"/>
      <c r="AP8" s="331" t="s">
        <v>2282</v>
      </c>
    </row>
    <row r="9" spans="2:42" ht="15" customHeight="1" x14ac:dyDescent="0.25">
      <c r="B9" s="196" t="s">
        <v>77</v>
      </c>
      <c r="C9" s="224" t="s">
        <v>1461</v>
      </c>
      <c r="D9" s="197" t="s">
        <v>787</v>
      </c>
      <c r="E9" s="224" t="s">
        <v>1540</v>
      </c>
      <c r="F9" s="283" t="s">
        <v>2101</v>
      </c>
      <c r="G9" s="283" t="s">
        <v>778</v>
      </c>
      <c r="H9" s="283" t="s">
        <v>2102</v>
      </c>
      <c r="I9" s="284">
        <v>1</v>
      </c>
      <c r="J9" s="40"/>
      <c r="K9" s="40"/>
      <c r="L9" s="40"/>
      <c r="M9" s="40"/>
      <c r="N9" s="349"/>
      <c r="O9" s="40"/>
      <c r="P9" s="40"/>
      <c r="Q9" s="40">
        <v>1</v>
      </c>
      <c r="R9" s="40"/>
      <c r="S9" s="40"/>
      <c r="T9" s="40"/>
      <c r="U9" s="40"/>
      <c r="V9" s="232"/>
      <c r="W9" s="232"/>
      <c r="X9" s="232"/>
      <c r="Y9" s="232"/>
      <c r="Z9" s="232"/>
      <c r="AA9" s="232"/>
      <c r="AB9" s="232"/>
      <c r="AC9" s="232"/>
      <c r="AD9" s="232"/>
      <c r="AE9" s="232"/>
      <c r="AF9" s="232"/>
      <c r="AG9" s="232"/>
      <c r="AH9" s="232"/>
      <c r="AI9" s="296" t="s">
        <v>2240</v>
      </c>
      <c r="AJ9" s="331"/>
      <c r="AK9" s="331"/>
      <c r="AL9" s="331"/>
      <c r="AM9" s="331"/>
      <c r="AN9" s="345"/>
      <c r="AO9" s="344"/>
      <c r="AP9" s="331" t="s">
        <v>2282</v>
      </c>
    </row>
    <row r="10" spans="2:42" ht="15" customHeight="1" x14ac:dyDescent="0.25">
      <c r="B10" s="196" t="s">
        <v>77</v>
      </c>
      <c r="C10" s="224" t="s">
        <v>1461</v>
      </c>
      <c r="D10" s="197" t="s">
        <v>787</v>
      </c>
      <c r="E10" s="224" t="s">
        <v>1541</v>
      </c>
      <c r="F10" s="283" t="s">
        <v>818</v>
      </c>
      <c r="G10" s="283" t="s">
        <v>778</v>
      </c>
      <c r="H10" s="283" t="s">
        <v>819</v>
      </c>
      <c r="I10" s="284">
        <v>3</v>
      </c>
      <c r="J10" s="40"/>
      <c r="K10" s="40"/>
      <c r="L10" s="40"/>
      <c r="M10" s="40"/>
      <c r="N10" s="349">
        <v>1</v>
      </c>
      <c r="O10" s="40"/>
      <c r="P10" s="40">
        <v>1</v>
      </c>
      <c r="Q10" s="40"/>
      <c r="R10" s="40"/>
      <c r="S10" s="40">
        <v>1</v>
      </c>
      <c r="T10" s="40"/>
      <c r="U10" s="40"/>
      <c r="V10" s="232"/>
      <c r="W10" s="232"/>
      <c r="X10" s="232"/>
      <c r="Y10" s="232"/>
      <c r="Z10" s="232"/>
      <c r="AA10" s="232"/>
      <c r="AB10" s="232"/>
      <c r="AC10" s="232"/>
      <c r="AD10" s="232"/>
      <c r="AE10" s="232"/>
      <c r="AF10" s="232"/>
      <c r="AG10" s="232"/>
      <c r="AH10" s="232"/>
      <c r="AI10" s="297" t="s">
        <v>2264</v>
      </c>
      <c r="AJ10" s="331"/>
      <c r="AK10" s="331"/>
      <c r="AL10" s="331"/>
      <c r="AM10" s="331"/>
      <c r="AN10" s="345"/>
      <c r="AO10" s="344"/>
      <c r="AP10" s="331" t="s">
        <v>2282</v>
      </c>
    </row>
    <row r="11" spans="2:42" ht="59.25" customHeight="1" x14ac:dyDescent="0.25">
      <c r="B11" s="196" t="s">
        <v>820</v>
      </c>
      <c r="C11" s="224" t="s">
        <v>1462</v>
      </c>
      <c r="D11" s="197" t="s">
        <v>824</v>
      </c>
      <c r="E11" s="224" t="s">
        <v>1542</v>
      </c>
      <c r="F11" s="283" t="s">
        <v>2257</v>
      </c>
      <c r="G11" s="283" t="s">
        <v>850</v>
      </c>
      <c r="H11" s="285" t="s">
        <v>2258</v>
      </c>
      <c r="I11" s="284">
        <v>48</v>
      </c>
      <c r="J11" s="40"/>
      <c r="K11" s="40"/>
      <c r="L11" s="40"/>
      <c r="M11" s="40">
        <v>1</v>
      </c>
      <c r="N11" s="349"/>
      <c r="O11" s="40"/>
      <c r="P11" s="40"/>
      <c r="Q11" s="40"/>
      <c r="R11" s="40"/>
      <c r="S11" s="40"/>
      <c r="T11" s="40"/>
      <c r="U11" s="40"/>
      <c r="V11" s="232"/>
      <c r="W11" s="232"/>
      <c r="X11" s="232"/>
      <c r="Y11" s="232"/>
      <c r="Z11" s="232"/>
      <c r="AA11" s="232"/>
      <c r="AB11" s="232"/>
      <c r="AC11" s="232"/>
      <c r="AD11" s="232"/>
      <c r="AE11" s="232"/>
      <c r="AF11" s="232"/>
      <c r="AG11" s="232"/>
      <c r="AH11" s="232"/>
      <c r="AI11" s="220" t="s">
        <v>2216</v>
      </c>
      <c r="AJ11" s="331"/>
      <c r="AK11" s="331"/>
      <c r="AL11" s="331"/>
      <c r="AM11" s="331"/>
      <c r="AN11" s="345"/>
      <c r="AO11" s="344"/>
      <c r="AP11" s="331" t="s">
        <v>2282</v>
      </c>
    </row>
    <row r="12" spans="2:42" ht="48" customHeight="1" thickBot="1" x14ac:dyDescent="0.3">
      <c r="B12" s="196" t="s">
        <v>820</v>
      </c>
      <c r="C12" s="224" t="s">
        <v>1462</v>
      </c>
      <c r="D12" s="197" t="s">
        <v>824</v>
      </c>
      <c r="E12" s="224" t="s">
        <v>1543</v>
      </c>
      <c r="F12" s="283" t="s">
        <v>2259</v>
      </c>
      <c r="G12" s="283" t="s">
        <v>850</v>
      </c>
      <c r="H12" s="283" t="s">
        <v>2104</v>
      </c>
      <c r="I12" s="284">
        <v>12</v>
      </c>
      <c r="J12" s="40"/>
      <c r="K12" s="40"/>
      <c r="L12" s="40"/>
      <c r="M12" s="40"/>
      <c r="N12" s="349"/>
      <c r="O12" s="40"/>
      <c r="P12" s="40">
        <v>1</v>
      </c>
      <c r="Q12" s="40"/>
      <c r="R12" s="40">
        <v>1</v>
      </c>
      <c r="S12" s="40"/>
      <c r="T12" s="40"/>
      <c r="U12" s="40"/>
      <c r="V12" s="232"/>
      <c r="W12" s="232"/>
      <c r="X12" s="232"/>
      <c r="Y12" s="232"/>
      <c r="Z12" s="232"/>
      <c r="AA12" s="232"/>
      <c r="AB12" s="232"/>
      <c r="AC12" s="232"/>
      <c r="AD12" s="232"/>
      <c r="AE12" s="232"/>
      <c r="AF12" s="232"/>
      <c r="AG12" s="232"/>
      <c r="AH12" s="232"/>
      <c r="AI12" s="220" t="s">
        <v>2260</v>
      </c>
      <c r="AJ12" s="331"/>
      <c r="AK12" s="331"/>
      <c r="AL12" s="331"/>
      <c r="AM12" s="331"/>
      <c r="AN12" s="345"/>
      <c r="AO12" s="344"/>
      <c r="AP12" s="331" t="s">
        <v>2282</v>
      </c>
    </row>
    <row r="13" spans="2:42" ht="53.25" customHeight="1" x14ac:dyDescent="0.25">
      <c r="B13" s="196" t="s">
        <v>820</v>
      </c>
      <c r="C13" s="224" t="s">
        <v>1463</v>
      </c>
      <c r="D13" s="197" t="s">
        <v>825</v>
      </c>
      <c r="E13" s="224" t="s">
        <v>1545</v>
      </c>
      <c r="F13" s="283" t="s">
        <v>2261</v>
      </c>
      <c r="G13" s="283" t="s">
        <v>850</v>
      </c>
      <c r="H13" s="283" t="s">
        <v>2262</v>
      </c>
      <c r="I13" s="284">
        <v>36</v>
      </c>
      <c r="J13" s="269"/>
      <c r="K13" s="270"/>
      <c r="L13" s="270"/>
      <c r="M13" s="270"/>
      <c r="N13" s="350"/>
      <c r="O13" s="270"/>
      <c r="P13" s="270"/>
      <c r="Q13" s="270"/>
      <c r="R13" s="270"/>
      <c r="S13" s="270"/>
      <c r="T13" s="270">
        <v>1</v>
      </c>
      <c r="U13" s="271"/>
      <c r="V13" s="232"/>
      <c r="W13" s="232"/>
      <c r="X13" s="232"/>
      <c r="Y13" s="232"/>
      <c r="Z13" s="232"/>
      <c r="AA13" s="232"/>
      <c r="AB13" s="232"/>
      <c r="AC13" s="232"/>
      <c r="AD13" s="232"/>
      <c r="AE13" s="232"/>
      <c r="AF13" s="232"/>
      <c r="AG13" s="232"/>
      <c r="AH13" s="232"/>
      <c r="AI13" s="220" t="s">
        <v>2260</v>
      </c>
      <c r="AJ13" s="331"/>
      <c r="AK13" s="331"/>
      <c r="AL13" s="331"/>
      <c r="AM13" s="331"/>
      <c r="AN13" s="345"/>
      <c r="AO13" s="344"/>
      <c r="AP13" s="331" t="s">
        <v>2282</v>
      </c>
    </row>
    <row r="14" spans="2:42" ht="38.25" customHeight="1" x14ac:dyDescent="0.25">
      <c r="B14" s="196" t="s">
        <v>820</v>
      </c>
      <c r="C14" s="224" t="s">
        <v>1463</v>
      </c>
      <c r="D14" s="197" t="s">
        <v>825</v>
      </c>
      <c r="E14" s="224" t="s">
        <v>1546</v>
      </c>
      <c r="F14" s="283" t="s">
        <v>858</v>
      </c>
      <c r="G14" s="283" t="s">
        <v>850</v>
      </c>
      <c r="H14" s="283" t="s">
        <v>2105</v>
      </c>
      <c r="I14" s="284">
        <v>6</v>
      </c>
      <c r="J14" s="272"/>
      <c r="K14" s="272"/>
      <c r="L14" s="272"/>
      <c r="M14" s="272"/>
      <c r="N14" s="351">
        <v>1</v>
      </c>
      <c r="O14" s="272">
        <v>1</v>
      </c>
      <c r="P14" s="272">
        <v>1</v>
      </c>
      <c r="Q14" s="272">
        <v>1</v>
      </c>
      <c r="R14" s="272">
        <v>1</v>
      </c>
      <c r="S14" s="272">
        <v>1</v>
      </c>
      <c r="T14" s="272">
        <v>0</v>
      </c>
      <c r="U14" s="272">
        <v>0</v>
      </c>
      <c r="V14" s="232"/>
      <c r="W14" s="232"/>
      <c r="X14" s="232"/>
      <c r="Y14" s="232"/>
      <c r="Z14" s="232"/>
      <c r="AA14" s="232"/>
      <c r="AB14" s="232"/>
      <c r="AC14" s="232"/>
      <c r="AD14" s="232"/>
      <c r="AE14" s="232"/>
      <c r="AF14" s="232"/>
      <c r="AG14" s="232"/>
      <c r="AH14" s="232"/>
      <c r="AI14" s="220" t="s">
        <v>2260</v>
      </c>
      <c r="AJ14" s="331"/>
      <c r="AK14" s="331"/>
      <c r="AL14" s="331"/>
      <c r="AM14" s="331"/>
      <c r="AN14" s="345"/>
      <c r="AO14" s="344"/>
      <c r="AP14" s="331" t="s">
        <v>2282</v>
      </c>
    </row>
    <row r="15" spans="2:42" ht="18.75" customHeight="1" x14ac:dyDescent="0.25">
      <c r="B15" s="196" t="s">
        <v>820</v>
      </c>
      <c r="C15" s="224" t="s">
        <v>2093</v>
      </c>
      <c r="D15" s="197" t="s">
        <v>830</v>
      </c>
      <c r="E15" s="224" t="s">
        <v>1550</v>
      </c>
      <c r="F15" s="196" t="s">
        <v>866</v>
      </c>
      <c r="G15" s="196" t="s">
        <v>867</v>
      </c>
      <c r="H15" s="196" t="s">
        <v>868</v>
      </c>
      <c r="I15" s="224">
        <v>11</v>
      </c>
      <c r="J15" s="40"/>
      <c r="K15" s="40">
        <v>1</v>
      </c>
      <c r="L15" s="40">
        <v>1</v>
      </c>
      <c r="M15" s="40">
        <v>1</v>
      </c>
      <c r="N15" s="349">
        <v>1</v>
      </c>
      <c r="O15" s="40">
        <v>1</v>
      </c>
      <c r="P15" s="40">
        <v>1</v>
      </c>
      <c r="Q15" s="40">
        <v>1</v>
      </c>
      <c r="R15" s="40">
        <v>1</v>
      </c>
      <c r="S15" s="40">
        <v>1</v>
      </c>
      <c r="T15" s="40">
        <v>1</v>
      </c>
      <c r="U15" s="40">
        <v>1</v>
      </c>
      <c r="V15" s="232"/>
      <c r="W15" s="232">
        <v>1</v>
      </c>
      <c r="X15" s="232">
        <v>1</v>
      </c>
      <c r="Y15" s="232"/>
      <c r="Z15" s="232"/>
      <c r="AA15" s="232"/>
      <c r="AB15" s="232"/>
      <c r="AC15" s="232"/>
      <c r="AD15" s="232"/>
      <c r="AE15" s="232"/>
      <c r="AF15" s="232"/>
      <c r="AG15" s="232"/>
      <c r="AH15" s="232"/>
      <c r="AI15" s="232" t="s">
        <v>2268</v>
      </c>
      <c r="AJ15" s="331"/>
      <c r="AK15" s="331"/>
      <c r="AL15" s="331"/>
      <c r="AM15" s="331"/>
      <c r="AN15" s="345"/>
      <c r="AO15" s="344"/>
      <c r="AP15" s="331" t="s">
        <v>2282</v>
      </c>
    </row>
    <row r="16" spans="2:42" ht="15" customHeight="1" x14ac:dyDescent="0.25">
      <c r="B16" s="196" t="s">
        <v>869</v>
      </c>
      <c r="C16" s="224" t="s">
        <v>1466</v>
      </c>
      <c r="D16" s="197" t="s">
        <v>915</v>
      </c>
      <c r="E16" s="224" t="s">
        <v>1552</v>
      </c>
      <c r="F16" s="196" t="s">
        <v>2103</v>
      </c>
      <c r="G16" s="196" t="s">
        <v>778</v>
      </c>
      <c r="H16" s="196" t="s">
        <v>2103</v>
      </c>
      <c r="I16" s="284">
        <v>1</v>
      </c>
      <c r="J16" s="40"/>
      <c r="K16" s="40"/>
      <c r="L16" s="40"/>
      <c r="M16" s="40">
        <v>1</v>
      </c>
      <c r="N16" s="349"/>
      <c r="O16" s="40"/>
      <c r="P16" s="40"/>
      <c r="Q16" s="40"/>
      <c r="R16" s="40"/>
      <c r="S16" s="40"/>
      <c r="T16" s="40"/>
      <c r="U16" s="40"/>
      <c r="V16" s="232"/>
      <c r="W16" s="232"/>
      <c r="X16" s="232"/>
      <c r="Y16" s="232"/>
      <c r="Z16" s="232"/>
      <c r="AA16" s="232"/>
      <c r="AB16" s="232"/>
      <c r="AC16" s="232"/>
      <c r="AD16" s="232"/>
      <c r="AE16" s="232"/>
      <c r="AF16" s="232"/>
      <c r="AG16" s="232"/>
      <c r="AH16" s="298" t="s">
        <v>2267</v>
      </c>
      <c r="AI16" s="299" t="s">
        <v>2265</v>
      </c>
      <c r="AJ16" s="331"/>
      <c r="AK16" s="331"/>
      <c r="AL16" s="331"/>
      <c r="AM16" s="331"/>
      <c r="AN16" s="345"/>
      <c r="AO16" s="344"/>
      <c r="AP16" s="331" t="s">
        <v>2282</v>
      </c>
    </row>
    <row r="17" spans="2:42" ht="15" customHeight="1" x14ac:dyDescent="0.25">
      <c r="B17" s="196" t="s">
        <v>869</v>
      </c>
      <c r="C17" s="224" t="s">
        <v>1467</v>
      </c>
      <c r="D17" s="197" t="s">
        <v>916</v>
      </c>
      <c r="E17" s="224" t="s">
        <v>1554</v>
      </c>
      <c r="F17" s="196" t="s">
        <v>2121</v>
      </c>
      <c r="G17" s="196" t="s">
        <v>1065</v>
      </c>
      <c r="H17" s="196" t="s">
        <v>2122</v>
      </c>
      <c r="I17" s="33">
        <v>3</v>
      </c>
      <c r="J17" s="40"/>
      <c r="K17" s="40"/>
      <c r="L17" s="40"/>
      <c r="M17" s="40"/>
      <c r="N17" s="349"/>
      <c r="O17" s="40"/>
      <c r="P17" s="40"/>
      <c r="Q17" s="40"/>
      <c r="R17" s="40"/>
      <c r="S17" s="40"/>
      <c r="T17" s="40"/>
      <c r="U17" s="40"/>
      <c r="V17" s="232"/>
      <c r="W17" s="232"/>
      <c r="X17" s="232"/>
      <c r="Y17" s="232"/>
      <c r="Z17" s="232"/>
      <c r="AA17" s="232"/>
      <c r="AB17" s="232"/>
      <c r="AC17" s="232"/>
      <c r="AD17" s="232"/>
      <c r="AE17" s="232"/>
      <c r="AF17" s="232"/>
      <c r="AG17" s="232"/>
      <c r="AH17" s="232"/>
      <c r="AI17" s="232"/>
      <c r="AJ17" s="331"/>
      <c r="AK17" s="331"/>
      <c r="AL17" s="331"/>
      <c r="AM17" s="331"/>
      <c r="AN17" s="345"/>
      <c r="AO17" s="344"/>
      <c r="AP17" s="331" t="s">
        <v>2282</v>
      </c>
    </row>
    <row r="18" spans="2:42" ht="15" customHeight="1" x14ac:dyDescent="0.25">
      <c r="B18" s="196" t="s">
        <v>869</v>
      </c>
      <c r="C18" s="224" t="s">
        <v>1467</v>
      </c>
      <c r="D18" s="197" t="s">
        <v>916</v>
      </c>
      <c r="E18" s="224" t="s">
        <v>1555</v>
      </c>
      <c r="F18" s="196" t="s">
        <v>2123</v>
      </c>
      <c r="G18" s="196" t="s">
        <v>1065</v>
      </c>
      <c r="H18" s="196" t="s">
        <v>2124</v>
      </c>
      <c r="I18" s="33">
        <v>1</v>
      </c>
      <c r="J18" s="40"/>
      <c r="K18" s="40"/>
      <c r="L18" s="40"/>
      <c r="M18" s="40"/>
      <c r="N18" s="349"/>
      <c r="O18" s="40"/>
      <c r="P18" s="40"/>
      <c r="Q18" s="40"/>
      <c r="R18" s="40"/>
      <c r="S18" s="40"/>
      <c r="T18" s="40"/>
      <c r="U18" s="40"/>
      <c r="V18" s="232"/>
      <c r="W18" s="232"/>
      <c r="X18" s="232"/>
      <c r="Y18" s="232"/>
      <c r="Z18" s="232"/>
      <c r="AA18" s="232"/>
      <c r="AB18" s="232"/>
      <c r="AC18" s="232"/>
      <c r="AD18" s="232"/>
      <c r="AE18" s="232"/>
      <c r="AF18" s="232"/>
      <c r="AG18" s="232"/>
      <c r="AH18" s="232"/>
      <c r="AI18" s="232"/>
      <c r="AJ18" s="331"/>
      <c r="AK18" s="331"/>
      <c r="AL18" s="331"/>
      <c r="AM18" s="331"/>
      <c r="AN18" s="345"/>
      <c r="AO18" s="344"/>
      <c r="AP18" s="331" t="s">
        <v>2282</v>
      </c>
    </row>
    <row r="19" spans="2:42" ht="15" customHeight="1" x14ac:dyDescent="0.25">
      <c r="B19" s="196" t="s">
        <v>869</v>
      </c>
      <c r="C19" s="224" t="s">
        <v>2094</v>
      </c>
      <c r="D19" s="197" t="s">
        <v>917</v>
      </c>
      <c r="E19" s="224" t="s">
        <v>1556</v>
      </c>
      <c r="F19" s="283" t="s">
        <v>1110</v>
      </c>
      <c r="G19" s="283" t="s">
        <v>898</v>
      </c>
      <c r="H19" s="283" t="s">
        <v>1111</v>
      </c>
      <c r="I19" s="284">
        <v>4</v>
      </c>
      <c r="J19" s="273"/>
      <c r="K19" s="273"/>
      <c r="L19" s="273"/>
      <c r="M19" s="272">
        <v>1</v>
      </c>
      <c r="N19" s="352"/>
      <c r="O19" s="273"/>
      <c r="P19" s="272">
        <v>1</v>
      </c>
      <c r="Q19" s="273"/>
      <c r="R19" s="273"/>
      <c r="S19" s="272">
        <v>1</v>
      </c>
      <c r="T19" s="273"/>
      <c r="U19" s="272">
        <v>1</v>
      </c>
      <c r="V19" s="232"/>
      <c r="W19" s="232"/>
      <c r="X19" s="232"/>
      <c r="Y19" s="232"/>
      <c r="Z19" s="232"/>
      <c r="AA19" s="232"/>
      <c r="AB19" s="232"/>
      <c r="AC19" s="232"/>
      <c r="AD19" s="232"/>
      <c r="AE19" s="232"/>
      <c r="AF19" s="232"/>
      <c r="AG19" s="232"/>
      <c r="AH19" s="232"/>
      <c r="AI19" s="232"/>
      <c r="AJ19" s="331"/>
      <c r="AK19" s="331"/>
      <c r="AL19" s="331"/>
      <c r="AM19" s="331"/>
      <c r="AN19" s="345"/>
      <c r="AO19" s="344"/>
      <c r="AP19" s="331" t="s">
        <v>2282</v>
      </c>
    </row>
    <row r="20" spans="2:42" ht="15" customHeight="1" x14ac:dyDescent="0.25">
      <c r="B20" s="196" t="s">
        <v>869</v>
      </c>
      <c r="C20" s="224" t="s">
        <v>1469</v>
      </c>
      <c r="D20" s="197" t="s">
        <v>918</v>
      </c>
      <c r="E20" s="224" t="s">
        <v>1558</v>
      </c>
      <c r="F20" s="283" t="s">
        <v>1112</v>
      </c>
      <c r="G20" s="283" t="s">
        <v>898</v>
      </c>
      <c r="H20" s="283" t="s">
        <v>1113</v>
      </c>
      <c r="I20" s="284">
        <v>1</v>
      </c>
      <c r="J20" s="273"/>
      <c r="K20" s="273"/>
      <c r="L20" s="273"/>
      <c r="M20" s="273"/>
      <c r="N20" s="352"/>
      <c r="O20" s="273"/>
      <c r="P20" s="273"/>
      <c r="Q20" s="273"/>
      <c r="R20" s="273"/>
      <c r="S20" s="273"/>
      <c r="T20" s="272">
        <v>1</v>
      </c>
      <c r="U20" s="273"/>
      <c r="V20" s="232"/>
      <c r="W20" s="232"/>
      <c r="X20" s="232"/>
      <c r="Y20" s="232"/>
      <c r="Z20" s="232"/>
      <c r="AA20" s="232"/>
      <c r="AB20" s="232"/>
      <c r="AC20" s="232"/>
      <c r="AD20" s="232"/>
      <c r="AE20" s="232"/>
      <c r="AF20" s="232"/>
      <c r="AG20" s="232"/>
      <c r="AH20" s="232"/>
      <c r="AI20" s="232"/>
      <c r="AJ20" s="331"/>
      <c r="AK20" s="331"/>
      <c r="AL20" s="331"/>
      <c r="AM20" s="331"/>
      <c r="AN20" s="345"/>
      <c r="AO20" s="344"/>
      <c r="AP20" s="331" t="s">
        <v>2282</v>
      </c>
    </row>
    <row r="21" spans="2:42" ht="15" customHeight="1" x14ac:dyDescent="0.25">
      <c r="B21" s="196" t="s">
        <v>869</v>
      </c>
      <c r="C21" s="224" t="s">
        <v>2095</v>
      </c>
      <c r="D21" s="197" t="s">
        <v>919</v>
      </c>
      <c r="E21" s="224" t="s">
        <v>1561</v>
      </c>
      <c r="F21" s="283" t="s">
        <v>1114</v>
      </c>
      <c r="G21" s="283" t="s">
        <v>898</v>
      </c>
      <c r="H21" s="283" t="s">
        <v>1115</v>
      </c>
      <c r="I21" s="284">
        <v>1</v>
      </c>
      <c r="J21" s="273"/>
      <c r="K21" s="273"/>
      <c r="L21" s="273"/>
      <c r="M21" s="273"/>
      <c r="N21" s="352"/>
      <c r="O21" s="273"/>
      <c r="P21" s="273"/>
      <c r="Q21" s="273"/>
      <c r="R21" s="273"/>
      <c r="S21" s="273"/>
      <c r="T21" s="272">
        <v>1</v>
      </c>
      <c r="U21" s="273"/>
      <c r="V21" s="232"/>
      <c r="W21" s="232"/>
      <c r="X21" s="232"/>
      <c r="Y21" s="232"/>
      <c r="Z21" s="232"/>
      <c r="AA21" s="232"/>
      <c r="AB21" s="232"/>
      <c r="AC21" s="232"/>
      <c r="AD21" s="232"/>
      <c r="AE21" s="232"/>
      <c r="AF21" s="232"/>
      <c r="AG21" s="232"/>
      <c r="AH21" s="232"/>
      <c r="AI21" s="232"/>
      <c r="AJ21" s="331"/>
      <c r="AK21" s="331"/>
      <c r="AL21" s="331"/>
      <c r="AM21" s="331"/>
      <c r="AN21" s="345"/>
      <c r="AO21" s="344"/>
      <c r="AP21" s="331" t="s">
        <v>2282</v>
      </c>
    </row>
    <row r="22" spans="2:42" ht="15" customHeight="1" x14ac:dyDescent="0.25">
      <c r="B22" s="196" t="s">
        <v>869</v>
      </c>
      <c r="C22" s="224" t="s">
        <v>2095</v>
      </c>
      <c r="D22" s="197" t="s">
        <v>919</v>
      </c>
      <c r="E22" s="224" t="s">
        <v>1562</v>
      </c>
      <c r="F22" s="283" t="s">
        <v>1116</v>
      </c>
      <c r="G22" s="283" t="s">
        <v>898</v>
      </c>
      <c r="H22" s="283" t="s">
        <v>1117</v>
      </c>
      <c r="I22" s="284">
        <v>1</v>
      </c>
      <c r="J22" s="273"/>
      <c r="K22" s="273"/>
      <c r="L22" s="273"/>
      <c r="M22" s="273"/>
      <c r="N22" s="352"/>
      <c r="O22" s="273"/>
      <c r="P22" s="273"/>
      <c r="Q22" s="273"/>
      <c r="R22" s="273"/>
      <c r="S22" s="272">
        <v>1</v>
      </c>
      <c r="T22" s="273"/>
      <c r="U22" s="273"/>
      <c r="V22" s="232"/>
      <c r="W22" s="232"/>
      <c r="X22" s="232"/>
      <c r="Y22" s="232"/>
      <c r="Z22" s="232"/>
      <c r="AA22" s="232"/>
      <c r="AB22" s="232"/>
      <c r="AC22" s="232"/>
      <c r="AD22" s="232"/>
      <c r="AE22" s="232"/>
      <c r="AF22" s="232"/>
      <c r="AG22" s="232"/>
      <c r="AH22" s="232"/>
      <c r="AI22" s="232"/>
      <c r="AJ22" s="331"/>
      <c r="AK22" s="331"/>
      <c r="AL22" s="331"/>
      <c r="AM22" s="331"/>
      <c r="AN22" s="345"/>
      <c r="AO22" s="344"/>
      <c r="AP22" s="331" t="s">
        <v>2282</v>
      </c>
    </row>
    <row r="23" spans="2:42" ht="15" customHeight="1" x14ac:dyDescent="0.25">
      <c r="B23" s="196" t="s">
        <v>871</v>
      </c>
      <c r="C23" s="224" t="s">
        <v>2096</v>
      </c>
      <c r="D23" s="197" t="s">
        <v>920</v>
      </c>
      <c r="E23" s="224" t="s">
        <v>1563</v>
      </c>
      <c r="F23" s="283" t="s">
        <v>1118</v>
      </c>
      <c r="G23" s="283" t="s">
        <v>901</v>
      </c>
      <c r="H23" s="283" t="s">
        <v>1119</v>
      </c>
      <c r="I23" s="284">
        <v>1</v>
      </c>
      <c r="J23" s="273"/>
      <c r="K23" s="273"/>
      <c r="L23" s="273"/>
      <c r="M23" s="273"/>
      <c r="N23" s="352"/>
      <c r="O23" s="273"/>
      <c r="P23" s="273"/>
      <c r="Q23" s="273"/>
      <c r="R23" s="272">
        <v>1</v>
      </c>
      <c r="S23" s="273"/>
      <c r="T23" s="273"/>
      <c r="U23" s="273"/>
      <c r="V23" s="232"/>
      <c r="W23" s="232"/>
      <c r="X23" s="232"/>
      <c r="Y23" s="232"/>
      <c r="Z23" s="232"/>
      <c r="AA23" s="232"/>
      <c r="AB23" s="232"/>
      <c r="AC23" s="232"/>
      <c r="AD23" s="232"/>
      <c r="AE23" s="232"/>
      <c r="AF23" s="232"/>
      <c r="AG23" s="232"/>
      <c r="AH23" s="232"/>
      <c r="AI23" s="232"/>
      <c r="AJ23" s="331"/>
      <c r="AK23" s="331"/>
      <c r="AL23" s="331"/>
      <c r="AM23" s="331"/>
      <c r="AN23" s="345"/>
      <c r="AO23" s="344"/>
      <c r="AP23" s="331" t="s">
        <v>2282</v>
      </c>
    </row>
    <row r="24" spans="2:42" ht="15" customHeight="1" x14ac:dyDescent="0.25">
      <c r="B24" s="196" t="s">
        <v>871</v>
      </c>
      <c r="C24" s="224" t="s">
        <v>2097</v>
      </c>
      <c r="D24" s="197" t="s">
        <v>921</v>
      </c>
      <c r="E24" s="224" t="s">
        <v>1565</v>
      </c>
      <c r="F24" s="196" t="s">
        <v>1120</v>
      </c>
      <c r="G24" s="196" t="s">
        <v>900</v>
      </c>
      <c r="H24" s="196" t="s">
        <v>1121</v>
      </c>
      <c r="I24" s="284">
        <v>11</v>
      </c>
      <c r="J24" s="272">
        <v>1</v>
      </c>
      <c r="K24" s="272">
        <v>1</v>
      </c>
      <c r="L24" s="272">
        <v>1</v>
      </c>
      <c r="M24" s="272">
        <v>1</v>
      </c>
      <c r="N24" s="351">
        <v>1</v>
      </c>
      <c r="O24" s="272">
        <v>1</v>
      </c>
      <c r="P24" s="272">
        <v>1</v>
      </c>
      <c r="Q24" s="272">
        <v>1</v>
      </c>
      <c r="R24" s="272">
        <v>1</v>
      </c>
      <c r="S24" s="272">
        <v>1</v>
      </c>
      <c r="T24" s="272">
        <v>1</v>
      </c>
      <c r="U24" s="40"/>
      <c r="V24" s="232"/>
      <c r="W24" s="232"/>
      <c r="X24" s="232"/>
      <c r="Y24" s="232"/>
      <c r="Z24" s="232"/>
      <c r="AA24" s="232"/>
      <c r="AB24" s="232"/>
      <c r="AC24" s="232"/>
      <c r="AD24" s="232"/>
      <c r="AE24" s="232"/>
      <c r="AF24" s="232"/>
      <c r="AG24" s="232"/>
      <c r="AH24" s="232"/>
      <c r="AI24" s="232"/>
      <c r="AJ24" s="331"/>
      <c r="AK24" s="331"/>
      <c r="AL24" s="331"/>
      <c r="AM24" s="331"/>
      <c r="AN24" s="345"/>
      <c r="AO24" s="344"/>
      <c r="AP24" s="331" t="s">
        <v>2282</v>
      </c>
    </row>
    <row r="25" spans="2:42" ht="15" customHeight="1" x14ac:dyDescent="0.25">
      <c r="B25" s="196" t="s">
        <v>874</v>
      </c>
      <c r="C25" s="224" t="s">
        <v>2120</v>
      </c>
      <c r="D25" s="197" t="s">
        <v>922</v>
      </c>
      <c r="E25" s="224" t="s">
        <v>1568</v>
      </c>
      <c r="F25" s="283" t="s">
        <v>1122</v>
      </c>
      <c r="G25" s="283" t="s">
        <v>898</v>
      </c>
      <c r="H25" s="283" t="s">
        <v>2106</v>
      </c>
      <c r="I25" s="284">
        <v>4</v>
      </c>
      <c r="J25" s="273"/>
      <c r="K25" s="273"/>
      <c r="L25" s="272">
        <v>1</v>
      </c>
      <c r="M25" s="273"/>
      <c r="N25" s="352"/>
      <c r="O25" s="272">
        <v>1</v>
      </c>
      <c r="P25" s="273"/>
      <c r="Q25" s="273"/>
      <c r="R25" s="272">
        <v>1</v>
      </c>
      <c r="S25" s="273"/>
      <c r="T25" s="273"/>
      <c r="U25" s="272">
        <v>1</v>
      </c>
      <c r="V25" s="232"/>
      <c r="W25" s="232"/>
      <c r="X25" s="232">
        <v>1</v>
      </c>
      <c r="Y25" s="232"/>
      <c r="Z25" s="232"/>
      <c r="AA25" s="232"/>
      <c r="AB25" s="232"/>
      <c r="AC25" s="232"/>
      <c r="AD25" s="232"/>
      <c r="AE25" s="232"/>
      <c r="AF25" s="232"/>
      <c r="AG25" s="232"/>
      <c r="AH25" s="218" t="s">
        <v>2152</v>
      </c>
      <c r="AI25" s="232"/>
      <c r="AJ25" s="331"/>
      <c r="AK25" s="331"/>
      <c r="AL25" s="331"/>
      <c r="AM25" s="331"/>
      <c r="AN25" s="345"/>
      <c r="AO25" s="344"/>
      <c r="AP25" s="331" t="s">
        <v>2282</v>
      </c>
    </row>
    <row r="26" spans="2:42" ht="15" customHeight="1" x14ac:dyDescent="0.25">
      <c r="B26" s="196" t="s">
        <v>874</v>
      </c>
      <c r="C26" s="224" t="s">
        <v>2120</v>
      </c>
      <c r="D26" s="197" t="s">
        <v>922</v>
      </c>
      <c r="E26" s="224" t="s">
        <v>1569</v>
      </c>
      <c r="F26" s="283" t="s">
        <v>1124</v>
      </c>
      <c r="G26" s="283" t="s">
        <v>898</v>
      </c>
      <c r="H26" s="283" t="s">
        <v>1125</v>
      </c>
      <c r="I26" s="284">
        <v>3</v>
      </c>
      <c r="J26" s="273"/>
      <c r="K26" s="273"/>
      <c r="L26" s="273"/>
      <c r="M26" s="273"/>
      <c r="N26" s="351">
        <v>1</v>
      </c>
      <c r="O26" s="273"/>
      <c r="P26" s="273"/>
      <c r="Q26" s="272">
        <v>1</v>
      </c>
      <c r="R26" s="273"/>
      <c r="S26" s="273"/>
      <c r="T26" s="272">
        <v>1</v>
      </c>
      <c r="U26" s="273"/>
      <c r="V26" s="232"/>
      <c r="W26" s="232"/>
      <c r="X26" s="232"/>
      <c r="Y26" s="232"/>
      <c r="Z26" s="232"/>
      <c r="AA26" s="232"/>
      <c r="AB26" s="232"/>
      <c r="AC26" s="232"/>
      <c r="AD26" s="232"/>
      <c r="AE26" s="232"/>
      <c r="AF26" s="232"/>
      <c r="AG26" s="232"/>
      <c r="AH26" s="232"/>
      <c r="AI26" s="232"/>
      <c r="AJ26" s="331"/>
      <c r="AK26" s="331"/>
      <c r="AL26" s="331"/>
      <c r="AM26" s="331"/>
      <c r="AN26" s="345"/>
      <c r="AO26" s="344"/>
      <c r="AP26" s="331" t="s">
        <v>2282</v>
      </c>
    </row>
    <row r="27" spans="2:42" ht="15" customHeight="1" x14ac:dyDescent="0.25">
      <c r="B27" s="196" t="s">
        <v>874</v>
      </c>
      <c r="C27" s="224" t="s">
        <v>1474</v>
      </c>
      <c r="D27" s="197" t="s">
        <v>923</v>
      </c>
      <c r="E27" s="224" t="s">
        <v>1570</v>
      </c>
      <c r="F27" s="283" t="s">
        <v>1126</v>
      </c>
      <c r="G27" s="283" t="s">
        <v>901</v>
      </c>
      <c r="H27" s="283" t="s">
        <v>1127</v>
      </c>
      <c r="I27" s="284">
        <v>3</v>
      </c>
      <c r="J27" s="273"/>
      <c r="K27" s="273"/>
      <c r="L27" s="273"/>
      <c r="M27" s="272">
        <v>1</v>
      </c>
      <c r="N27" s="352"/>
      <c r="O27" s="273"/>
      <c r="P27" s="273"/>
      <c r="Q27" s="272">
        <v>1</v>
      </c>
      <c r="R27" s="273"/>
      <c r="S27" s="273"/>
      <c r="T27" s="273"/>
      <c r="U27" s="272">
        <v>1</v>
      </c>
      <c r="V27" s="232"/>
      <c r="W27" s="232"/>
      <c r="X27" s="232"/>
      <c r="Y27" s="232"/>
      <c r="Z27" s="232"/>
      <c r="AA27" s="232"/>
      <c r="AB27" s="232"/>
      <c r="AC27" s="232"/>
      <c r="AD27" s="232"/>
      <c r="AE27" s="232"/>
      <c r="AF27" s="232"/>
      <c r="AG27" s="232"/>
      <c r="AH27" s="232"/>
      <c r="AI27" s="232"/>
      <c r="AJ27" s="331"/>
      <c r="AK27" s="331"/>
      <c r="AL27" s="331"/>
      <c r="AM27" s="331"/>
      <c r="AN27" s="345"/>
      <c r="AO27" s="344"/>
      <c r="AP27" s="331" t="s">
        <v>2282</v>
      </c>
    </row>
    <row r="28" spans="2:42" ht="15" customHeight="1" x14ac:dyDescent="0.25">
      <c r="B28" s="196" t="s">
        <v>874</v>
      </c>
      <c r="C28" s="224" t="s">
        <v>1475</v>
      </c>
      <c r="D28" s="197" t="s">
        <v>924</v>
      </c>
      <c r="E28" s="224" t="s">
        <v>1572</v>
      </c>
      <c r="F28" s="283" t="s">
        <v>1128</v>
      </c>
      <c r="G28" s="283" t="s">
        <v>901</v>
      </c>
      <c r="H28" s="283" t="s">
        <v>1129</v>
      </c>
      <c r="I28" s="284">
        <v>9</v>
      </c>
      <c r="J28" s="273"/>
      <c r="K28" s="273"/>
      <c r="L28" s="273"/>
      <c r="M28" s="272">
        <v>1</v>
      </c>
      <c r="N28" s="351">
        <v>1</v>
      </c>
      <c r="O28" s="272">
        <v>1</v>
      </c>
      <c r="P28" s="272">
        <v>1</v>
      </c>
      <c r="Q28" s="272">
        <v>1</v>
      </c>
      <c r="R28" s="272">
        <v>1</v>
      </c>
      <c r="S28" s="272">
        <v>1</v>
      </c>
      <c r="T28" s="272">
        <v>1</v>
      </c>
      <c r="U28" s="272">
        <v>1</v>
      </c>
      <c r="V28" s="232"/>
      <c r="W28" s="232"/>
      <c r="X28" s="232"/>
      <c r="Y28" s="232"/>
      <c r="Z28" s="232"/>
      <c r="AA28" s="232"/>
      <c r="AB28" s="232"/>
      <c r="AC28" s="232"/>
      <c r="AD28" s="232"/>
      <c r="AE28" s="232"/>
      <c r="AF28" s="232"/>
      <c r="AG28" s="232"/>
      <c r="AH28" s="232"/>
      <c r="AI28" s="232"/>
      <c r="AJ28" s="331"/>
      <c r="AK28" s="331"/>
      <c r="AL28" s="331"/>
      <c r="AM28" s="331"/>
      <c r="AN28" s="345"/>
      <c r="AO28" s="344"/>
      <c r="AP28" s="331" t="s">
        <v>2282</v>
      </c>
    </row>
    <row r="29" spans="2:42" ht="15" customHeight="1" x14ac:dyDescent="0.25">
      <c r="B29" s="196" t="s">
        <v>874</v>
      </c>
      <c r="C29" s="224" t="s">
        <v>1476</v>
      </c>
      <c r="D29" s="197" t="s">
        <v>925</v>
      </c>
      <c r="E29" s="224" t="s">
        <v>1575</v>
      </c>
      <c r="F29" s="283" t="s">
        <v>1130</v>
      </c>
      <c r="G29" s="283" t="s">
        <v>901</v>
      </c>
      <c r="H29" s="283" t="s">
        <v>1131</v>
      </c>
      <c r="I29" s="284">
        <v>4</v>
      </c>
      <c r="J29" s="273"/>
      <c r="K29" s="273"/>
      <c r="L29" s="273"/>
      <c r="M29" s="272">
        <v>1</v>
      </c>
      <c r="N29" s="352"/>
      <c r="O29" s="273"/>
      <c r="P29" s="272">
        <v>1</v>
      </c>
      <c r="Q29" s="273"/>
      <c r="R29" s="273"/>
      <c r="S29" s="272">
        <v>1</v>
      </c>
      <c r="T29" s="273"/>
      <c r="U29" s="272">
        <v>1</v>
      </c>
      <c r="V29" s="232"/>
      <c r="W29" s="232"/>
      <c r="X29" s="232"/>
      <c r="Y29" s="232"/>
      <c r="Z29" s="232"/>
      <c r="AA29" s="232"/>
      <c r="AB29" s="232"/>
      <c r="AC29" s="232"/>
      <c r="AD29" s="232"/>
      <c r="AE29" s="232"/>
      <c r="AF29" s="232"/>
      <c r="AG29" s="232"/>
      <c r="AH29" s="232"/>
      <c r="AI29" s="232"/>
      <c r="AJ29" s="331"/>
      <c r="AK29" s="331"/>
      <c r="AL29" s="331"/>
      <c r="AM29" s="331"/>
      <c r="AN29" s="345"/>
      <c r="AO29" s="344"/>
      <c r="AP29" s="331" t="s">
        <v>2282</v>
      </c>
    </row>
    <row r="30" spans="2:42" ht="15" customHeight="1" x14ac:dyDescent="0.25">
      <c r="B30" s="196" t="s">
        <v>874</v>
      </c>
      <c r="C30" s="224" t="s">
        <v>1476</v>
      </c>
      <c r="D30" s="197" t="s">
        <v>925</v>
      </c>
      <c r="E30" s="224" t="s">
        <v>1576</v>
      </c>
      <c r="F30" s="283" t="s">
        <v>1132</v>
      </c>
      <c r="G30" s="283" t="s">
        <v>901</v>
      </c>
      <c r="H30" s="283" t="s">
        <v>1133</v>
      </c>
      <c r="I30" s="284">
        <v>3</v>
      </c>
      <c r="J30" s="274"/>
      <c r="K30" s="274"/>
      <c r="L30" s="274"/>
      <c r="M30" s="275">
        <v>1</v>
      </c>
      <c r="N30" s="353"/>
      <c r="O30" s="274"/>
      <c r="P30" s="274"/>
      <c r="Q30" s="275">
        <v>1</v>
      </c>
      <c r="R30" s="274"/>
      <c r="S30" s="276">
        <v>1</v>
      </c>
      <c r="T30" s="274"/>
      <c r="U30" s="275">
        <v>1</v>
      </c>
      <c r="V30" s="232"/>
      <c r="W30" s="232"/>
      <c r="X30" s="232"/>
      <c r="Y30" s="232"/>
      <c r="Z30" s="232"/>
      <c r="AA30" s="232"/>
      <c r="AB30" s="232"/>
      <c r="AC30" s="232"/>
      <c r="AD30" s="232"/>
      <c r="AE30" s="232"/>
      <c r="AF30" s="232"/>
      <c r="AG30" s="232"/>
      <c r="AH30" s="232"/>
      <c r="AI30" s="232"/>
      <c r="AJ30" s="331"/>
      <c r="AK30" s="331"/>
      <c r="AL30" s="331"/>
      <c r="AM30" s="331"/>
      <c r="AN30" s="345"/>
      <c r="AO30" s="344"/>
      <c r="AP30" s="331" t="s">
        <v>2282</v>
      </c>
    </row>
    <row r="31" spans="2:42" ht="15" customHeight="1" x14ac:dyDescent="0.25">
      <c r="B31" s="196" t="s">
        <v>877</v>
      </c>
      <c r="C31" s="224" t="s">
        <v>1477</v>
      </c>
      <c r="D31" s="197" t="s">
        <v>1762</v>
      </c>
      <c r="E31" s="224" t="s">
        <v>1577</v>
      </c>
      <c r="F31" s="196" t="s">
        <v>1134</v>
      </c>
      <c r="G31" s="196" t="s">
        <v>1026</v>
      </c>
      <c r="H31" s="196" t="s">
        <v>1135</v>
      </c>
      <c r="I31" s="284">
        <v>9</v>
      </c>
      <c r="J31" s="272"/>
      <c r="K31" s="272"/>
      <c r="L31" s="272">
        <v>1</v>
      </c>
      <c r="M31" s="272">
        <v>1</v>
      </c>
      <c r="N31" s="351">
        <v>1</v>
      </c>
      <c r="O31" s="272">
        <v>1</v>
      </c>
      <c r="P31" s="272">
        <v>1</v>
      </c>
      <c r="Q31" s="272">
        <v>1</v>
      </c>
      <c r="R31" s="272">
        <v>1</v>
      </c>
      <c r="S31" s="272">
        <v>1</v>
      </c>
      <c r="T31" s="272">
        <v>1</v>
      </c>
      <c r="U31" s="272"/>
      <c r="V31" s="232"/>
      <c r="W31" s="232"/>
      <c r="X31" s="232">
        <v>1</v>
      </c>
      <c r="Y31" s="232"/>
      <c r="Z31" s="232"/>
      <c r="AA31" s="232"/>
      <c r="AB31" s="232"/>
      <c r="AC31" s="232"/>
      <c r="AD31" s="232"/>
      <c r="AE31" s="232"/>
      <c r="AF31" s="232"/>
      <c r="AG31" s="232"/>
      <c r="AH31" s="300" t="s">
        <v>2168</v>
      </c>
      <c r="AI31" s="232"/>
      <c r="AJ31" s="331"/>
      <c r="AK31" s="331"/>
      <c r="AL31" s="331"/>
      <c r="AM31" s="331"/>
      <c r="AN31" s="345"/>
      <c r="AO31" s="344"/>
      <c r="AP31" s="331" t="s">
        <v>2282</v>
      </c>
    </row>
    <row r="32" spans="2:42" ht="15" customHeight="1" x14ac:dyDescent="0.25">
      <c r="B32" s="196" t="s">
        <v>877</v>
      </c>
      <c r="C32" s="224" t="s">
        <v>1478</v>
      </c>
      <c r="D32" s="197" t="s">
        <v>1763</v>
      </c>
      <c r="E32" s="224" t="s">
        <v>1579</v>
      </c>
      <c r="F32" s="196" t="s">
        <v>1136</v>
      </c>
      <c r="G32" s="196" t="s">
        <v>1029</v>
      </c>
      <c r="H32" s="196" t="s">
        <v>1137</v>
      </c>
      <c r="I32" s="284">
        <v>9</v>
      </c>
      <c r="J32" s="272"/>
      <c r="K32" s="272"/>
      <c r="L32" s="272">
        <v>1</v>
      </c>
      <c r="M32" s="272">
        <v>1</v>
      </c>
      <c r="N32" s="351">
        <v>1</v>
      </c>
      <c r="O32" s="272">
        <v>1</v>
      </c>
      <c r="P32" s="272">
        <v>1</v>
      </c>
      <c r="Q32" s="272">
        <v>1</v>
      </c>
      <c r="R32" s="272">
        <v>1</v>
      </c>
      <c r="S32" s="272">
        <v>1</v>
      </c>
      <c r="T32" s="272">
        <v>1</v>
      </c>
      <c r="U32" s="272"/>
      <c r="V32" s="232"/>
      <c r="W32" s="232"/>
      <c r="X32" s="232">
        <v>1</v>
      </c>
      <c r="Y32" s="232"/>
      <c r="Z32" s="232"/>
      <c r="AA32" s="232"/>
      <c r="AB32" s="232"/>
      <c r="AC32" s="232"/>
      <c r="AD32" s="232"/>
      <c r="AE32" s="232"/>
      <c r="AF32" s="232"/>
      <c r="AG32" s="232"/>
      <c r="AH32" s="300" t="s">
        <v>2168</v>
      </c>
      <c r="AI32" s="232"/>
      <c r="AJ32" s="331"/>
      <c r="AK32" s="331"/>
      <c r="AL32" s="331"/>
      <c r="AM32" s="331"/>
      <c r="AN32" s="345"/>
      <c r="AO32" s="344"/>
      <c r="AP32" s="331" t="s">
        <v>2282</v>
      </c>
    </row>
    <row r="33" spans="2:42" ht="15" customHeight="1" x14ac:dyDescent="0.25">
      <c r="B33" s="196" t="s">
        <v>877</v>
      </c>
      <c r="C33" s="224" t="s">
        <v>1479</v>
      </c>
      <c r="D33" s="197" t="s">
        <v>926</v>
      </c>
      <c r="E33" s="224" t="s">
        <v>1581</v>
      </c>
      <c r="F33" s="196" t="s">
        <v>1138</v>
      </c>
      <c r="G33" s="196" t="s">
        <v>902</v>
      </c>
      <c r="H33" s="196" t="s">
        <v>1139</v>
      </c>
      <c r="I33" s="284">
        <v>8</v>
      </c>
      <c r="J33" s="272"/>
      <c r="K33" s="272"/>
      <c r="L33" s="273"/>
      <c r="M33" s="272">
        <v>1</v>
      </c>
      <c r="N33" s="351">
        <v>1</v>
      </c>
      <c r="O33" s="272">
        <v>1</v>
      </c>
      <c r="P33" s="272">
        <v>1</v>
      </c>
      <c r="Q33" s="272">
        <v>1</v>
      </c>
      <c r="R33" s="272">
        <v>1</v>
      </c>
      <c r="S33" s="272">
        <v>1</v>
      </c>
      <c r="T33" s="272">
        <v>1</v>
      </c>
      <c r="U33" s="272"/>
      <c r="V33" s="232"/>
      <c r="W33" s="232"/>
      <c r="X33" s="232"/>
      <c r="Y33" s="232"/>
      <c r="Z33" s="232"/>
      <c r="AA33" s="232"/>
      <c r="AB33" s="232"/>
      <c r="AC33" s="232"/>
      <c r="AD33" s="232"/>
      <c r="AE33" s="232"/>
      <c r="AF33" s="232"/>
      <c r="AG33" s="232"/>
      <c r="AH33" s="232"/>
      <c r="AI33" s="232"/>
      <c r="AJ33" s="331"/>
      <c r="AK33" s="331"/>
      <c r="AL33" s="331"/>
      <c r="AM33" s="331"/>
      <c r="AN33" s="345"/>
      <c r="AO33" s="344"/>
      <c r="AP33" s="331" t="s">
        <v>2282</v>
      </c>
    </row>
    <row r="34" spans="2:42" ht="15" customHeight="1" x14ac:dyDescent="0.25">
      <c r="B34" s="196" t="s">
        <v>877</v>
      </c>
      <c r="C34" s="224" t="s">
        <v>1480</v>
      </c>
      <c r="D34" s="197" t="s">
        <v>927</v>
      </c>
      <c r="E34" s="224" t="s">
        <v>1585</v>
      </c>
      <c r="F34" s="196" t="s">
        <v>1140</v>
      </c>
      <c r="G34" s="196" t="s">
        <v>1026</v>
      </c>
      <c r="H34" s="196" t="s">
        <v>1141</v>
      </c>
      <c r="I34" s="284">
        <v>8</v>
      </c>
      <c r="J34" s="272"/>
      <c r="K34" s="272"/>
      <c r="L34" s="273"/>
      <c r="M34" s="272">
        <v>1</v>
      </c>
      <c r="N34" s="351">
        <v>1</v>
      </c>
      <c r="O34" s="272">
        <v>1</v>
      </c>
      <c r="P34" s="272">
        <v>1</v>
      </c>
      <c r="Q34" s="272">
        <v>1</v>
      </c>
      <c r="R34" s="272">
        <v>1</v>
      </c>
      <c r="S34" s="272">
        <v>1</v>
      </c>
      <c r="T34" s="272">
        <v>1</v>
      </c>
      <c r="U34" s="272"/>
      <c r="V34" s="232"/>
      <c r="W34" s="232"/>
      <c r="X34" s="232"/>
      <c r="Y34" s="232"/>
      <c r="Z34" s="232"/>
      <c r="AA34" s="232"/>
      <c r="AB34" s="232"/>
      <c r="AC34" s="232"/>
      <c r="AD34" s="232"/>
      <c r="AE34" s="232"/>
      <c r="AF34" s="232"/>
      <c r="AG34" s="232"/>
      <c r="AH34" s="232"/>
      <c r="AI34" s="232"/>
      <c r="AJ34" s="331"/>
      <c r="AK34" s="331"/>
      <c r="AL34" s="331"/>
      <c r="AM34" s="331"/>
      <c r="AN34" s="345"/>
      <c r="AO34" s="344"/>
      <c r="AP34" s="331" t="s">
        <v>2282</v>
      </c>
    </row>
    <row r="35" spans="2:42" ht="15" customHeight="1" x14ac:dyDescent="0.25">
      <c r="B35" s="196" t="s">
        <v>877</v>
      </c>
      <c r="C35" s="224" t="s">
        <v>1480</v>
      </c>
      <c r="D35" s="197" t="s">
        <v>927</v>
      </c>
      <c r="E35" s="224" t="s">
        <v>1586</v>
      </c>
      <c r="F35" s="196" t="s">
        <v>1142</v>
      </c>
      <c r="G35" s="196" t="s">
        <v>1029</v>
      </c>
      <c r="H35" s="196" t="s">
        <v>1143</v>
      </c>
      <c r="I35" s="284">
        <v>8</v>
      </c>
      <c r="J35" s="272"/>
      <c r="K35" s="272"/>
      <c r="L35" s="273"/>
      <c r="M35" s="272">
        <v>1</v>
      </c>
      <c r="N35" s="351">
        <v>1</v>
      </c>
      <c r="O35" s="272">
        <v>1</v>
      </c>
      <c r="P35" s="272">
        <v>1</v>
      </c>
      <c r="Q35" s="272">
        <v>1</v>
      </c>
      <c r="R35" s="272">
        <v>1</v>
      </c>
      <c r="S35" s="272">
        <v>1</v>
      </c>
      <c r="T35" s="272">
        <v>1</v>
      </c>
      <c r="U35" s="272"/>
      <c r="V35" s="232"/>
      <c r="W35" s="232"/>
      <c r="X35" s="232"/>
      <c r="Y35" s="232"/>
      <c r="Z35" s="232"/>
      <c r="AA35" s="232"/>
      <c r="AB35" s="232"/>
      <c r="AC35" s="232"/>
      <c r="AD35" s="232"/>
      <c r="AE35" s="232"/>
      <c r="AF35" s="232"/>
      <c r="AG35" s="232"/>
      <c r="AH35" s="232"/>
      <c r="AI35" s="232"/>
      <c r="AJ35" s="331"/>
      <c r="AK35" s="331"/>
      <c r="AL35" s="331"/>
      <c r="AM35" s="331"/>
      <c r="AN35" s="345"/>
      <c r="AO35" s="344"/>
      <c r="AP35" s="331" t="s">
        <v>2282</v>
      </c>
    </row>
    <row r="36" spans="2:42" ht="15" customHeight="1" x14ac:dyDescent="0.25">
      <c r="B36" s="196" t="s">
        <v>880</v>
      </c>
      <c r="C36" s="224" t="s">
        <v>1481</v>
      </c>
      <c r="D36" s="197" t="s">
        <v>928</v>
      </c>
      <c r="E36" s="224" t="s">
        <v>1588</v>
      </c>
      <c r="F36" s="196" t="s">
        <v>766</v>
      </c>
      <c r="G36" s="196" t="s">
        <v>2165</v>
      </c>
      <c r="H36" s="196" t="s">
        <v>767</v>
      </c>
      <c r="I36" s="284">
        <v>7</v>
      </c>
      <c r="J36" s="277"/>
      <c r="K36" s="277">
        <v>6</v>
      </c>
      <c r="L36" s="277">
        <v>1</v>
      </c>
      <c r="M36" s="277"/>
      <c r="N36" s="354"/>
      <c r="O36" s="277"/>
      <c r="P36" s="277"/>
      <c r="Q36" s="277"/>
      <c r="R36" s="277"/>
      <c r="S36" s="277"/>
      <c r="T36" s="278"/>
      <c r="U36" s="278"/>
      <c r="V36" s="232"/>
      <c r="W36" s="232"/>
      <c r="X36" s="232"/>
      <c r="Y36" s="232"/>
      <c r="Z36" s="232"/>
      <c r="AA36" s="232"/>
      <c r="AB36" s="232"/>
      <c r="AC36" s="232"/>
      <c r="AD36" s="232"/>
      <c r="AE36" s="232"/>
      <c r="AF36" s="232"/>
      <c r="AG36" s="232"/>
      <c r="AH36" s="232"/>
      <c r="AI36" s="232"/>
      <c r="AJ36" s="331"/>
      <c r="AK36" s="331"/>
      <c r="AL36" s="331"/>
      <c r="AM36" s="331"/>
      <c r="AN36" s="345"/>
      <c r="AO36" s="344"/>
      <c r="AP36" s="331" t="s">
        <v>2282</v>
      </c>
    </row>
    <row r="37" spans="2:42" ht="15" customHeight="1" x14ac:dyDescent="0.25">
      <c r="B37" s="196" t="s">
        <v>880</v>
      </c>
      <c r="C37" s="224" t="s">
        <v>1481</v>
      </c>
      <c r="D37" s="197" t="s">
        <v>928</v>
      </c>
      <c r="E37" s="224" t="s">
        <v>1589</v>
      </c>
      <c r="F37" s="196" t="s">
        <v>768</v>
      </c>
      <c r="G37" s="196" t="s">
        <v>2165</v>
      </c>
      <c r="H37" s="196" t="s">
        <v>1145</v>
      </c>
      <c r="I37" s="284">
        <v>4</v>
      </c>
      <c r="J37" s="272"/>
      <c r="K37" s="272">
        <v>4</v>
      </c>
      <c r="L37" s="272"/>
      <c r="M37" s="272"/>
      <c r="N37" s="351"/>
      <c r="O37" s="272"/>
      <c r="P37" s="272"/>
      <c r="Q37" s="272"/>
      <c r="R37" s="272"/>
      <c r="S37" s="272"/>
      <c r="T37" s="279"/>
      <c r="U37" s="279"/>
      <c r="V37" s="232"/>
      <c r="W37" s="232"/>
      <c r="X37" s="232"/>
      <c r="Y37" s="232"/>
      <c r="Z37" s="232"/>
      <c r="AA37" s="232"/>
      <c r="AB37" s="232"/>
      <c r="AC37" s="232"/>
      <c r="AD37" s="232"/>
      <c r="AE37" s="232"/>
      <c r="AF37" s="232"/>
      <c r="AG37" s="232"/>
      <c r="AH37" s="232"/>
      <c r="AI37" s="232"/>
      <c r="AJ37" s="331"/>
      <c r="AK37" s="331"/>
      <c r="AL37" s="331"/>
      <c r="AM37" s="331"/>
      <c r="AN37" s="345"/>
      <c r="AO37" s="344"/>
      <c r="AP37" s="331" t="s">
        <v>2283</v>
      </c>
    </row>
    <row r="38" spans="2:42" ht="15" customHeight="1" thickBot="1" x14ac:dyDescent="0.3">
      <c r="B38" s="196" t="s">
        <v>880</v>
      </c>
      <c r="C38" s="224" t="s">
        <v>1481</v>
      </c>
      <c r="D38" s="197" t="s">
        <v>928</v>
      </c>
      <c r="E38" s="224" t="s">
        <v>1590</v>
      </c>
      <c r="F38" s="196" t="s">
        <v>769</v>
      </c>
      <c r="G38" s="196" t="s">
        <v>2165</v>
      </c>
      <c r="H38" s="196" t="s">
        <v>770</v>
      </c>
      <c r="I38" s="284">
        <v>2</v>
      </c>
      <c r="J38" s="275">
        <v>1</v>
      </c>
      <c r="K38" s="275"/>
      <c r="L38" s="275">
        <v>1</v>
      </c>
      <c r="M38" s="275"/>
      <c r="N38" s="355"/>
      <c r="O38" s="275"/>
      <c r="P38" s="275"/>
      <c r="Q38" s="275"/>
      <c r="R38" s="275"/>
      <c r="S38" s="275"/>
      <c r="T38" s="280"/>
      <c r="U38" s="280"/>
      <c r="V38" s="232"/>
      <c r="W38" s="232"/>
      <c r="X38" s="232"/>
      <c r="Y38" s="232"/>
      <c r="Z38" s="232"/>
      <c r="AA38" s="232"/>
      <c r="AB38" s="232"/>
      <c r="AC38" s="232"/>
      <c r="AD38" s="232"/>
      <c r="AE38" s="232"/>
      <c r="AF38" s="232"/>
      <c r="AG38" s="232"/>
      <c r="AH38" s="232"/>
      <c r="AI38" s="232"/>
      <c r="AJ38" s="331"/>
      <c r="AK38" s="331"/>
      <c r="AL38" s="331"/>
      <c r="AM38" s="331"/>
      <c r="AN38" s="345"/>
      <c r="AO38" s="344"/>
      <c r="AP38" s="331" t="s">
        <v>2283</v>
      </c>
    </row>
    <row r="39" spans="2:42" ht="15" customHeight="1" x14ac:dyDescent="0.25">
      <c r="B39" s="196" t="s">
        <v>880</v>
      </c>
      <c r="C39" s="224" t="s">
        <v>1482</v>
      </c>
      <c r="D39" s="197" t="s">
        <v>929</v>
      </c>
      <c r="E39" s="33" t="s">
        <v>1591</v>
      </c>
      <c r="F39" s="196" t="s">
        <v>2171</v>
      </c>
      <c r="G39" s="196" t="s">
        <v>2108</v>
      </c>
      <c r="H39" s="196" t="s">
        <v>771</v>
      </c>
      <c r="I39" s="224">
        <v>1</v>
      </c>
      <c r="J39" s="270"/>
      <c r="K39" s="270"/>
      <c r="L39" s="270"/>
      <c r="M39" s="270"/>
      <c r="N39" s="350"/>
      <c r="O39" s="270">
        <v>1</v>
      </c>
      <c r="P39" s="270"/>
      <c r="Q39" s="270"/>
      <c r="R39" s="270"/>
      <c r="S39" s="270"/>
      <c r="T39" s="271"/>
      <c r="U39" s="271"/>
      <c r="V39" s="232"/>
      <c r="W39" s="232"/>
      <c r="X39" s="232"/>
      <c r="Y39" s="232"/>
      <c r="Z39" s="232"/>
      <c r="AA39" s="232"/>
      <c r="AB39" s="232"/>
      <c r="AC39" s="232"/>
      <c r="AD39" s="232"/>
      <c r="AE39" s="232"/>
      <c r="AF39" s="232"/>
      <c r="AG39" s="232"/>
      <c r="AH39" s="232"/>
      <c r="AI39" s="232"/>
      <c r="AJ39" s="331"/>
      <c r="AK39" s="331"/>
      <c r="AL39" s="331"/>
      <c r="AM39" s="331"/>
      <c r="AN39" s="345"/>
      <c r="AO39" s="344"/>
      <c r="AP39" s="331" t="s">
        <v>2283</v>
      </c>
    </row>
    <row r="40" spans="2:42" ht="15" customHeight="1" thickBot="1" x14ac:dyDescent="0.3">
      <c r="B40" s="196" t="s">
        <v>880</v>
      </c>
      <c r="C40" s="224" t="s">
        <v>1483</v>
      </c>
      <c r="D40" s="197" t="s">
        <v>930</v>
      </c>
      <c r="E40" s="224" t="s">
        <v>1594</v>
      </c>
      <c r="F40" s="196" t="s">
        <v>2109</v>
      </c>
      <c r="G40" s="196" t="s">
        <v>905</v>
      </c>
      <c r="H40" s="196" t="s">
        <v>2110</v>
      </c>
      <c r="I40" s="224">
        <v>1</v>
      </c>
      <c r="J40" s="277"/>
      <c r="K40" s="277"/>
      <c r="L40" s="277">
        <v>1</v>
      </c>
      <c r="M40" s="277"/>
      <c r="N40" s="354"/>
      <c r="O40" s="277"/>
      <c r="P40" s="277"/>
      <c r="Q40" s="277"/>
      <c r="R40" s="277"/>
      <c r="S40" s="277"/>
      <c r="T40" s="278"/>
      <c r="U40" s="278"/>
      <c r="V40" s="232"/>
      <c r="W40" s="232"/>
      <c r="X40" s="232"/>
      <c r="Y40" s="232"/>
      <c r="Z40" s="232"/>
      <c r="AA40" s="232"/>
      <c r="AB40" s="232"/>
      <c r="AC40" s="232"/>
      <c r="AD40" s="232"/>
      <c r="AE40" s="232"/>
      <c r="AF40" s="232"/>
      <c r="AG40" s="232"/>
      <c r="AH40" s="232"/>
      <c r="AI40" s="232"/>
      <c r="AJ40" s="331"/>
      <c r="AK40" s="331"/>
      <c r="AL40" s="331"/>
      <c r="AM40" s="331"/>
      <c r="AN40" s="345"/>
      <c r="AO40" s="344"/>
      <c r="AP40" s="331" t="s">
        <v>2283</v>
      </c>
    </row>
    <row r="41" spans="2:42" ht="15" customHeight="1" x14ac:dyDescent="0.25">
      <c r="B41" s="196" t="s">
        <v>880</v>
      </c>
      <c r="C41" s="224" t="s">
        <v>1484</v>
      </c>
      <c r="D41" s="225" t="s">
        <v>2098</v>
      </c>
      <c r="E41" s="224" t="s">
        <v>1596</v>
      </c>
      <c r="F41" s="196" t="s">
        <v>1148</v>
      </c>
      <c r="G41" s="196" t="s">
        <v>905</v>
      </c>
      <c r="H41" s="196" t="s">
        <v>1149</v>
      </c>
      <c r="I41" s="224">
        <v>9</v>
      </c>
      <c r="J41" s="270"/>
      <c r="K41" s="270">
        <v>5</v>
      </c>
      <c r="L41" s="270">
        <v>4</v>
      </c>
      <c r="M41" s="270"/>
      <c r="N41" s="350"/>
      <c r="O41" s="270"/>
      <c r="P41" s="270"/>
      <c r="Q41" s="270"/>
      <c r="R41" s="270"/>
      <c r="S41" s="270"/>
      <c r="T41" s="271"/>
      <c r="U41" s="271"/>
      <c r="V41" s="232"/>
      <c r="W41" s="232"/>
      <c r="X41" s="232"/>
      <c r="Y41" s="232"/>
      <c r="Z41" s="232"/>
      <c r="AA41" s="232"/>
      <c r="AB41" s="232"/>
      <c r="AC41" s="232"/>
      <c r="AD41" s="232"/>
      <c r="AE41" s="232"/>
      <c r="AF41" s="232"/>
      <c r="AG41" s="232"/>
      <c r="AH41" s="232"/>
      <c r="AI41" s="232"/>
      <c r="AJ41" s="331"/>
      <c r="AK41" s="331"/>
      <c r="AL41" s="331"/>
      <c r="AM41" s="331"/>
      <c r="AN41" s="345"/>
      <c r="AO41" s="344"/>
      <c r="AP41" s="331" t="s">
        <v>2283</v>
      </c>
    </row>
    <row r="42" spans="2:42" ht="15" customHeight="1" x14ac:dyDescent="0.25">
      <c r="B42" s="196" t="s">
        <v>880</v>
      </c>
      <c r="C42" s="224" t="s">
        <v>1484</v>
      </c>
      <c r="D42" s="225" t="s">
        <v>2098</v>
      </c>
      <c r="E42" s="224" t="s">
        <v>1597</v>
      </c>
      <c r="F42" s="196" t="s">
        <v>773</v>
      </c>
      <c r="G42" s="196" t="s">
        <v>905</v>
      </c>
      <c r="H42" s="196" t="s">
        <v>774</v>
      </c>
      <c r="I42" s="224">
        <v>3</v>
      </c>
      <c r="J42" s="272">
        <v>1</v>
      </c>
      <c r="K42" s="272">
        <v>1</v>
      </c>
      <c r="L42" s="272">
        <v>1</v>
      </c>
      <c r="M42" s="272"/>
      <c r="N42" s="351"/>
      <c r="O42" s="272"/>
      <c r="P42" s="272"/>
      <c r="Q42" s="272"/>
      <c r="R42" s="272"/>
      <c r="S42" s="272"/>
      <c r="T42" s="279"/>
      <c r="U42" s="279"/>
      <c r="V42" s="232"/>
      <c r="W42" s="232"/>
      <c r="X42" s="232"/>
      <c r="Y42" s="232"/>
      <c r="Z42" s="232"/>
      <c r="AA42" s="232"/>
      <c r="AB42" s="232"/>
      <c r="AC42" s="232"/>
      <c r="AD42" s="232"/>
      <c r="AE42" s="232"/>
      <c r="AF42" s="232"/>
      <c r="AG42" s="232"/>
      <c r="AH42" s="232"/>
      <c r="AI42" s="232"/>
      <c r="AJ42" s="331"/>
      <c r="AK42" s="331"/>
      <c r="AL42" s="331"/>
      <c r="AM42" s="331"/>
      <c r="AN42" s="345"/>
      <c r="AO42" s="344"/>
      <c r="AP42" s="331" t="s">
        <v>2283</v>
      </c>
    </row>
    <row r="43" spans="2:42" ht="15" customHeight="1" x14ac:dyDescent="0.25">
      <c r="B43" s="196" t="s">
        <v>880</v>
      </c>
      <c r="C43" s="224" t="s">
        <v>1485</v>
      </c>
      <c r="D43" s="197" t="s">
        <v>1770</v>
      </c>
      <c r="E43" s="224" t="s">
        <v>1598</v>
      </c>
      <c r="F43" s="196" t="s">
        <v>1150</v>
      </c>
      <c r="G43" s="196" t="s">
        <v>906</v>
      </c>
      <c r="H43" s="196" t="s">
        <v>1151</v>
      </c>
      <c r="I43" s="284">
        <v>2</v>
      </c>
      <c r="J43" s="272"/>
      <c r="K43" s="272"/>
      <c r="L43" s="272">
        <v>1</v>
      </c>
      <c r="M43" s="272"/>
      <c r="N43" s="351"/>
      <c r="O43" s="272"/>
      <c r="P43" s="272"/>
      <c r="Q43" s="272">
        <v>1</v>
      </c>
      <c r="R43" s="272"/>
      <c r="S43" s="272"/>
      <c r="T43" s="272"/>
      <c r="U43" s="272"/>
      <c r="V43" s="232"/>
      <c r="W43" s="232"/>
      <c r="X43" s="232"/>
      <c r="Y43" s="232"/>
      <c r="Z43" s="232"/>
      <c r="AA43" s="232"/>
      <c r="AB43" s="232"/>
      <c r="AC43" s="232"/>
      <c r="AD43" s="232"/>
      <c r="AE43" s="232"/>
      <c r="AF43" s="232"/>
      <c r="AG43" s="232"/>
      <c r="AH43" s="232"/>
      <c r="AI43" s="232"/>
      <c r="AJ43" s="331"/>
      <c r="AK43" s="331"/>
      <c r="AL43" s="331"/>
      <c r="AM43" s="331"/>
      <c r="AN43" s="345"/>
      <c r="AO43" s="344"/>
      <c r="AP43" s="331" t="s">
        <v>2283</v>
      </c>
    </row>
    <row r="44" spans="2:42" ht="15" customHeight="1" x14ac:dyDescent="0.25">
      <c r="B44" s="196" t="s">
        <v>880</v>
      </c>
      <c r="C44" s="224" t="s">
        <v>1485</v>
      </c>
      <c r="D44" s="197" t="s">
        <v>1770</v>
      </c>
      <c r="E44" s="224" t="s">
        <v>1599</v>
      </c>
      <c r="F44" s="283" t="s">
        <v>2178</v>
      </c>
      <c r="G44" s="196" t="s">
        <v>906</v>
      </c>
      <c r="H44" s="196" t="s">
        <v>1153</v>
      </c>
      <c r="I44" s="284">
        <v>1</v>
      </c>
      <c r="J44" s="272"/>
      <c r="K44" s="272"/>
      <c r="L44" s="272"/>
      <c r="M44" s="272"/>
      <c r="N44" s="351"/>
      <c r="O44" s="272"/>
      <c r="P44" s="272">
        <v>1</v>
      </c>
      <c r="Q44" s="272"/>
      <c r="R44" s="272"/>
      <c r="S44" s="272"/>
      <c r="T44" s="272"/>
      <c r="U44" s="272"/>
      <c r="V44" s="232"/>
      <c r="W44" s="232"/>
      <c r="X44" s="232"/>
      <c r="Y44" s="232"/>
      <c r="Z44" s="232"/>
      <c r="AA44" s="232"/>
      <c r="AB44" s="232"/>
      <c r="AC44" s="232"/>
      <c r="AD44" s="232"/>
      <c r="AE44" s="232"/>
      <c r="AF44" s="232"/>
      <c r="AG44" s="232"/>
      <c r="AH44" s="232"/>
      <c r="AI44" s="232"/>
      <c r="AJ44" s="331"/>
      <c r="AK44" s="331"/>
      <c r="AL44" s="331"/>
      <c r="AM44" s="331"/>
      <c r="AN44" s="345"/>
      <c r="AO44" s="344"/>
      <c r="AP44" s="331" t="s">
        <v>2283</v>
      </c>
    </row>
    <row r="45" spans="2:42" ht="15" customHeight="1" x14ac:dyDescent="0.25">
      <c r="B45" s="196" t="s">
        <v>880</v>
      </c>
      <c r="C45" s="224" t="s">
        <v>1486</v>
      </c>
      <c r="D45" s="197" t="s">
        <v>932</v>
      </c>
      <c r="E45" s="224" t="s">
        <v>1601</v>
      </c>
      <c r="F45" s="196" t="s">
        <v>1867</v>
      </c>
      <c r="G45" s="196" t="s">
        <v>907</v>
      </c>
      <c r="H45" s="196" t="s">
        <v>1868</v>
      </c>
      <c r="I45" s="284">
        <v>1</v>
      </c>
      <c r="J45" s="272"/>
      <c r="K45" s="272"/>
      <c r="L45" s="272"/>
      <c r="M45" s="272"/>
      <c r="N45" s="351"/>
      <c r="O45" s="272"/>
      <c r="P45" s="272"/>
      <c r="Q45" s="272">
        <v>1</v>
      </c>
      <c r="R45" s="272"/>
      <c r="S45" s="272"/>
      <c r="T45" s="272"/>
      <c r="U45" s="272"/>
      <c r="V45" s="232"/>
      <c r="W45" s="232"/>
      <c r="X45" s="232"/>
      <c r="Y45" s="232"/>
      <c r="Z45" s="232"/>
      <c r="AA45" s="232"/>
      <c r="AB45" s="232"/>
      <c r="AC45" s="232"/>
      <c r="AD45" s="232"/>
      <c r="AE45" s="232"/>
      <c r="AF45" s="232"/>
      <c r="AG45" s="232"/>
      <c r="AH45" s="232"/>
      <c r="AI45" s="232"/>
      <c r="AJ45" s="331"/>
      <c r="AK45" s="331"/>
      <c r="AL45" s="331"/>
      <c r="AM45" s="331"/>
      <c r="AN45" s="345"/>
      <c r="AO45" s="344"/>
      <c r="AP45" s="331" t="s">
        <v>2283</v>
      </c>
    </row>
    <row r="46" spans="2:42" ht="15" customHeight="1" x14ac:dyDescent="0.25">
      <c r="B46" s="196" t="s">
        <v>880</v>
      </c>
      <c r="C46" s="224" t="s">
        <v>1486</v>
      </c>
      <c r="D46" s="197" t="s">
        <v>932</v>
      </c>
      <c r="E46" s="224" t="s">
        <v>1602</v>
      </c>
      <c r="F46" s="196" t="s">
        <v>1154</v>
      </c>
      <c r="G46" s="196" t="s">
        <v>907</v>
      </c>
      <c r="H46" s="196" t="s">
        <v>1155</v>
      </c>
      <c r="I46" s="284">
        <v>1</v>
      </c>
      <c r="J46" s="272"/>
      <c r="K46" s="272"/>
      <c r="L46" s="272"/>
      <c r="M46" s="272"/>
      <c r="N46" s="351"/>
      <c r="O46" s="272"/>
      <c r="P46" s="272"/>
      <c r="Q46" s="272">
        <v>1</v>
      </c>
      <c r="R46" s="272"/>
      <c r="S46" s="272"/>
      <c r="T46" s="272"/>
      <c r="U46" s="272"/>
      <c r="V46" s="232"/>
      <c r="W46" s="232"/>
      <c r="X46" s="232"/>
      <c r="Y46" s="232"/>
      <c r="Z46" s="232"/>
      <c r="AA46" s="232"/>
      <c r="AB46" s="232"/>
      <c r="AC46" s="232"/>
      <c r="AD46" s="232"/>
      <c r="AE46" s="232"/>
      <c r="AF46" s="232"/>
      <c r="AG46" s="232"/>
      <c r="AH46" s="232"/>
      <c r="AI46" s="232"/>
      <c r="AJ46" s="331"/>
      <c r="AK46" s="331"/>
      <c r="AL46" s="331"/>
      <c r="AM46" s="331"/>
      <c r="AN46" s="345"/>
      <c r="AO46" s="344"/>
      <c r="AP46" s="331" t="s">
        <v>2283</v>
      </c>
    </row>
    <row r="47" spans="2:42" ht="15" customHeight="1" x14ac:dyDescent="0.25">
      <c r="B47" s="196" t="s">
        <v>880</v>
      </c>
      <c r="C47" s="224" t="s">
        <v>1487</v>
      </c>
      <c r="D47" s="197" t="s">
        <v>933</v>
      </c>
      <c r="E47" s="224" t="s">
        <v>1605</v>
      </c>
      <c r="F47" s="196" t="s">
        <v>1156</v>
      </c>
      <c r="G47" s="196" t="s">
        <v>907</v>
      </c>
      <c r="H47" s="196" t="s">
        <v>1155</v>
      </c>
      <c r="I47" s="284">
        <v>1</v>
      </c>
      <c r="J47" s="272"/>
      <c r="K47" s="272"/>
      <c r="L47" s="272"/>
      <c r="M47" s="272"/>
      <c r="N47" s="351"/>
      <c r="O47" s="272"/>
      <c r="P47" s="272"/>
      <c r="Q47" s="272">
        <v>1</v>
      </c>
      <c r="R47" s="272"/>
      <c r="S47" s="272"/>
      <c r="T47" s="272"/>
      <c r="U47" s="272"/>
      <c r="V47" s="232"/>
      <c r="W47" s="232"/>
      <c r="X47" s="232"/>
      <c r="Y47" s="232"/>
      <c r="Z47" s="232"/>
      <c r="AA47" s="232"/>
      <c r="AB47" s="232"/>
      <c r="AC47" s="232"/>
      <c r="AD47" s="232"/>
      <c r="AE47" s="232"/>
      <c r="AF47" s="232"/>
      <c r="AG47" s="232"/>
      <c r="AH47" s="232"/>
      <c r="AI47" s="232"/>
      <c r="AJ47" s="331"/>
      <c r="AK47" s="331"/>
      <c r="AL47" s="331"/>
      <c r="AM47" s="331"/>
      <c r="AN47" s="345"/>
      <c r="AO47" s="344"/>
      <c r="AP47" s="331" t="s">
        <v>2283</v>
      </c>
    </row>
    <row r="48" spans="2:42" ht="15" customHeight="1" x14ac:dyDescent="0.25">
      <c r="B48" s="196" t="s">
        <v>880</v>
      </c>
      <c r="C48" s="224" t="s">
        <v>1488</v>
      </c>
      <c r="D48" s="197" t="s">
        <v>934</v>
      </c>
      <c r="E48" s="224" t="s">
        <v>1608</v>
      </c>
      <c r="F48" s="196" t="s">
        <v>1157</v>
      </c>
      <c r="G48" s="196" t="s">
        <v>908</v>
      </c>
      <c r="H48" s="196" t="s">
        <v>1158</v>
      </c>
      <c r="I48" s="284">
        <v>4</v>
      </c>
      <c r="J48" s="272"/>
      <c r="K48" s="272"/>
      <c r="L48" s="272">
        <v>1</v>
      </c>
      <c r="M48" s="272"/>
      <c r="N48" s="351"/>
      <c r="O48" s="272">
        <v>1</v>
      </c>
      <c r="P48" s="272"/>
      <c r="Q48" s="272"/>
      <c r="R48" s="272">
        <v>1</v>
      </c>
      <c r="S48" s="272"/>
      <c r="T48" s="272"/>
      <c r="U48" s="272">
        <v>1</v>
      </c>
      <c r="V48" s="232"/>
      <c r="W48" s="232"/>
      <c r="X48" s="232"/>
      <c r="Y48" s="232"/>
      <c r="Z48" s="232"/>
      <c r="AA48" s="232"/>
      <c r="AB48" s="232"/>
      <c r="AC48" s="232"/>
      <c r="AD48" s="232"/>
      <c r="AE48" s="232"/>
      <c r="AF48" s="232"/>
      <c r="AG48" s="232"/>
      <c r="AH48" s="232"/>
      <c r="AI48" s="232"/>
      <c r="AJ48" s="331"/>
      <c r="AK48" s="331"/>
      <c r="AL48" s="331"/>
      <c r="AM48" s="331"/>
      <c r="AN48" s="345"/>
      <c r="AO48" s="344"/>
      <c r="AP48" s="331" t="s">
        <v>2283</v>
      </c>
    </row>
    <row r="49" spans="2:42" ht="15" customHeight="1" x14ac:dyDescent="0.25">
      <c r="B49" s="196" t="s">
        <v>880</v>
      </c>
      <c r="C49" s="224" t="s">
        <v>1489</v>
      </c>
      <c r="D49" s="197" t="s">
        <v>935</v>
      </c>
      <c r="E49" s="224" t="s">
        <v>1611</v>
      </c>
      <c r="F49" s="196" t="s">
        <v>1159</v>
      </c>
      <c r="G49" s="196" t="s">
        <v>907</v>
      </c>
      <c r="H49" s="196" t="s">
        <v>1160</v>
      </c>
      <c r="I49" s="284">
        <v>4</v>
      </c>
      <c r="J49" s="272"/>
      <c r="K49" s="272"/>
      <c r="L49" s="272">
        <v>1</v>
      </c>
      <c r="M49" s="272"/>
      <c r="N49" s="351"/>
      <c r="O49" s="272">
        <v>1</v>
      </c>
      <c r="P49" s="272"/>
      <c r="Q49" s="272"/>
      <c r="R49" s="272">
        <v>1</v>
      </c>
      <c r="S49" s="272"/>
      <c r="T49" s="272"/>
      <c r="U49" s="272">
        <v>1</v>
      </c>
      <c r="V49" s="301"/>
      <c r="W49" s="301"/>
      <c r="X49" s="301"/>
      <c r="Y49" s="301"/>
      <c r="Z49" s="301"/>
      <c r="AA49" s="301"/>
      <c r="AB49" s="301"/>
      <c r="AC49" s="301"/>
      <c r="AD49" s="301"/>
      <c r="AE49" s="301"/>
      <c r="AF49" s="301"/>
      <c r="AG49" s="301"/>
      <c r="AH49" s="301"/>
      <c r="AI49" s="301"/>
      <c r="AJ49" s="331"/>
      <c r="AK49" s="331"/>
      <c r="AL49" s="331"/>
      <c r="AM49" s="331"/>
      <c r="AN49" s="345"/>
      <c r="AO49" s="344"/>
      <c r="AP49" s="331" t="s">
        <v>2283</v>
      </c>
    </row>
    <row r="50" spans="2:42" ht="15" customHeight="1" x14ac:dyDescent="0.25">
      <c r="B50" s="196" t="s">
        <v>880</v>
      </c>
      <c r="C50" s="224" t="s">
        <v>1490</v>
      </c>
      <c r="D50" s="197" t="s">
        <v>936</v>
      </c>
      <c r="E50" s="224" t="s">
        <v>1614</v>
      </c>
      <c r="F50" s="196" t="s">
        <v>1869</v>
      </c>
      <c r="G50" s="196" t="s">
        <v>906</v>
      </c>
      <c r="H50" s="196" t="s">
        <v>1870</v>
      </c>
      <c r="I50" s="284">
        <v>1</v>
      </c>
      <c r="J50" s="272"/>
      <c r="K50" s="272"/>
      <c r="L50" s="272">
        <v>1</v>
      </c>
      <c r="M50" s="272"/>
      <c r="N50" s="351"/>
      <c r="O50" s="272"/>
      <c r="P50" s="272"/>
      <c r="Q50" s="272"/>
      <c r="R50" s="272"/>
      <c r="S50" s="272"/>
      <c r="T50" s="272"/>
      <c r="U50" s="272"/>
      <c r="V50" s="301"/>
      <c r="W50" s="301"/>
      <c r="X50" s="301"/>
      <c r="Y50" s="301"/>
      <c r="Z50" s="301"/>
      <c r="AA50" s="301"/>
      <c r="AB50" s="301"/>
      <c r="AC50" s="301"/>
      <c r="AD50" s="301"/>
      <c r="AE50" s="301"/>
      <c r="AF50" s="301"/>
      <c r="AG50" s="301"/>
      <c r="AH50" s="301"/>
      <c r="AI50" s="301"/>
      <c r="AJ50" s="331"/>
      <c r="AK50" s="331"/>
      <c r="AL50" s="331"/>
      <c r="AM50" s="331"/>
      <c r="AN50" s="345"/>
      <c r="AO50" s="344"/>
      <c r="AP50" s="331" t="s">
        <v>2283</v>
      </c>
    </row>
    <row r="51" spans="2:42" ht="15" customHeight="1" x14ac:dyDescent="0.25">
      <c r="B51" s="196" t="s">
        <v>1775</v>
      </c>
      <c r="C51" s="224" t="s">
        <v>1492</v>
      </c>
      <c r="D51" s="197" t="s">
        <v>938</v>
      </c>
      <c r="E51" s="224" t="s">
        <v>1618</v>
      </c>
      <c r="F51" s="196" t="s">
        <v>1161</v>
      </c>
      <c r="G51" s="196" t="s">
        <v>909</v>
      </c>
      <c r="H51" s="196" t="s">
        <v>1162</v>
      </c>
      <c r="I51" s="284">
        <v>2</v>
      </c>
      <c r="J51" s="272"/>
      <c r="K51" s="272"/>
      <c r="L51" s="272"/>
      <c r="M51" s="272"/>
      <c r="N51" s="351"/>
      <c r="O51" s="272"/>
      <c r="P51" s="272">
        <v>1</v>
      </c>
      <c r="Q51" s="272"/>
      <c r="R51" s="272"/>
      <c r="S51" s="272"/>
      <c r="T51" s="272">
        <v>1</v>
      </c>
      <c r="U51" s="272"/>
      <c r="V51" s="301"/>
      <c r="W51" s="301"/>
      <c r="X51" s="301"/>
      <c r="Y51" s="301"/>
      <c r="Z51" s="301"/>
      <c r="AA51" s="301"/>
      <c r="AB51" s="301"/>
      <c r="AC51" s="301"/>
      <c r="AD51" s="301"/>
      <c r="AE51" s="301"/>
      <c r="AF51" s="301"/>
      <c r="AG51" s="301"/>
      <c r="AH51" s="301"/>
      <c r="AI51" s="301"/>
      <c r="AJ51" s="331"/>
      <c r="AK51" s="331"/>
      <c r="AL51" s="331"/>
      <c r="AM51" s="331"/>
      <c r="AN51" s="345"/>
      <c r="AO51" s="344"/>
      <c r="AP51" s="331" t="s">
        <v>2283</v>
      </c>
    </row>
    <row r="52" spans="2:42" ht="15" customHeight="1" x14ac:dyDescent="0.25">
      <c r="B52" s="196" t="s">
        <v>883</v>
      </c>
      <c r="C52" s="224" t="s">
        <v>1495</v>
      </c>
      <c r="D52" s="197" t="s">
        <v>941</v>
      </c>
      <c r="E52" s="224" t="s">
        <v>1624</v>
      </c>
      <c r="F52" s="283" t="s">
        <v>1169</v>
      </c>
      <c r="G52" s="283" t="s">
        <v>1170</v>
      </c>
      <c r="H52" s="283" t="s">
        <v>1171</v>
      </c>
      <c r="I52" s="284">
        <v>2</v>
      </c>
      <c r="J52" s="272"/>
      <c r="K52" s="272"/>
      <c r="L52" s="272"/>
      <c r="M52" s="272"/>
      <c r="N52" s="351">
        <v>1</v>
      </c>
      <c r="O52" s="272"/>
      <c r="P52" s="272"/>
      <c r="Q52" s="272"/>
      <c r="R52" s="272">
        <v>1</v>
      </c>
      <c r="S52" s="272"/>
      <c r="T52" s="272"/>
      <c r="U52" s="272"/>
      <c r="V52" s="301"/>
      <c r="W52" s="301"/>
      <c r="X52" s="301"/>
      <c r="Y52" s="301"/>
      <c r="Z52" s="301"/>
      <c r="AA52" s="301"/>
      <c r="AB52" s="301"/>
      <c r="AC52" s="301"/>
      <c r="AD52" s="301"/>
      <c r="AE52" s="301"/>
      <c r="AF52" s="301"/>
      <c r="AG52" s="301"/>
      <c r="AH52" s="301"/>
      <c r="AI52" s="301"/>
      <c r="AJ52" s="331"/>
      <c r="AK52" s="331"/>
      <c r="AL52" s="331"/>
      <c r="AM52" s="331"/>
      <c r="AN52" s="345"/>
      <c r="AO52" s="344"/>
      <c r="AP52" s="331" t="s">
        <v>2283</v>
      </c>
    </row>
    <row r="53" spans="2:42" ht="15" customHeight="1" x14ac:dyDescent="0.25">
      <c r="B53" s="196" t="s">
        <v>883</v>
      </c>
      <c r="C53" s="224" t="s">
        <v>1495</v>
      </c>
      <c r="D53" s="197" t="s">
        <v>941</v>
      </c>
      <c r="E53" s="224" t="s">
        <v>1625</v>
      </c>
      <c r="F53" s="283" t="s">
        <v>2107</v>
      </c>
      <c r="G53" s="283" t="s">
        <v>1170</v>
      </c>
      <c r="H53" s="283" t="s">
        <v>1173</v>
      </c>
      <c r="I53" s="284">
        <v>3</v>
      </c>
      <c r="J53" s="272"/>
      <c r="K53" s="272"/>
      <c r="L53" s="272"/>
      <c r="M53" s="272"/>
      <c r="N53" s="351"/>
      <c r="O53" s="272"/>
      <c r="P53" s="272">
        <v>1</v>
      </c>
      <c r="Q53" s="272"/>
      <c r="R53" s="272">
        <v>1</v>
      </c>
      <c r="S53" s="272"/>
      <c r="T53" s="272">
        <v>1</v>
      </c>
      <c r="U53" s="272"/>
      <c r="V53" s="301"/>
      <c r="W53" s="301"/>
      <c r="X53" s="301"/>
      <c r="Y53" s="301"/>
      <c r="Z53" s="301"/>
      <c r="AA53" s="301"/>
      <c r="AB53" s="301"/>
      <c r="AC53" s="301"/>
      <c r="AD53" s="301"/>
      <c r="AE53" s="301"/>
      <c r="AF53" s="301"/>
      <c r="AG53" s="301"/>
      <c r="AH53" s="301"/>
      <c r="AI53" s="301"/>
      <c r="AJ53" s="331"/>
      <c r="AK53" s="331"/>
      <c r="AL53" s="331"/>
      <c r="AM53" s="331"/>
      <c r="AN53" s="345"/>
      <c r="AO53" s="344"/>
      <c r="AP53" s="331" t="s">
        <v>2283</v>
      </c>
    </row>
    <row r="54" spans="2:42" ht="15" customHeight="1" x14ac:dyDescent="0.25">
      <c r="B54" s="196" t="s">
        <v>883</v>
      </c>
      <c r="C54" s="224" t="s">
        <v>1496</v>
      </c>
      <c r="D54" s="197" t="s">
        <v>942</v>
      </c>
      <c r="E54" s="224" t="s">
        <v>1627</v>
      </c>
      <c r="F54" s="283" t="s">
        <v>1174</v>
      </c>
      <c r="G54" s="283" t="s">
        <v>1170</v>
      </c>
      <c r="H54" s="283" t="s">
        <v>1175</v>
      </c>
      <c r="I54" s="284">
        <v>3</v>
      </c>
      <c r="J54" s="272"/>
      <c r="K54" s="272"/>
      <c r="L54" s="272"/>
      <c r="M54" s="272"/>
      <c r="N54" s="351">
        <v>1</v>
      </c>
      <c r="O54" s="272"/>
      <c r="P54" s="272"/>
      <c r="Q54" s="272">
        <v>1</v>
      </c>
      <c r="R54" s="272"/>
      <c r="S54" s="272"/>
      <c r="T54" s="272">
        <v>1</v>
      </c>
      <c r="U54" s="272"/>
      <c r="V54" s="301"/>
      <c r="W54" s="301"/>
      <c r="X54" s="301"/>
      <c r="Y54" s="301"/>
      <c r="Z54" s="301"/>
      <c r="AA54" s="301"/>
      <c r="AB54" s="301"/>
      <c r="AC54" s="301"/>
      <c r="AD54" s="301"/>
      <c r="AE54" s="301"/>
      <c r="AF54" s="301"/>
      <c r="AG54" s="301"/>
      <c r="AH54" s="301"/>
      <c r="AI54" s="301"/>
      <c r="AJ54" s="331"/>
      <c r="AK54" s="331"/>
      <c r="AL54" s="331"/>
      <c r="AM54" s="331"/>
      <c r="AN54" s="345"/>
      <c r="AO54" s="344"/>
      <c r="AP54" s="331" t="s">
        <v>2283</v>
      </c>
    </row>
    <row r="55" spans="2:42" ht="15" customHeight="1" x14ac:dyDescent="0.25">
      <c r="B55" s="196" t="s">
        <v>883</v>
      </c>
      <c r="C55" s="224" t="s">
        <v>1497</v>
      </c>
      <c r="D55" s="197" t="s">
        <v>943</v>
      </c>
      <c r="E55" s="224" t="s">
        <v>1629</v>
      </c>
      <c r="F55" s="283" t="s">
        <v>1176</v>
      </c>
      <c r="G55" s="283" t="s">
        <v>1170</v>
      </c>
      <c r="H55" s="283" t="s">
        <v>1177</v>
      </c>
      <c r="I55" s="284">
        <v>1</v>
      </c>
      <c r="J55" s="272"/>
      <c r="K55" s="272"/>
      <c r="L55" s="272"/>
      <c r="M55" s="272"/>
      <c r="N55" s="351"/>
      <c r="O55" s="272"/>
      <c r="P55" s="272"/>
      <c r="Q55" s="272"/>
      <c r="R55" s="272">
        <v>1</v>
      </c>
      <c r="S55" s="272"/>
      <c r="T55" s="272"/>
      <c r="U55" s="272"/>
      <c r="V55" s="301"/>
      <c r="W55" s="301"/>
      <c r="X55" s="301"/>
      <c r="Y55" s="301"/>
      <c r="Z55" s="301"/>
      <c r="AA55" s="301"/>
      <c r="AB55" s="301"/>
      <c r="AC55" s="301"/>
      <c r="AD55" s="301"/>
      <c r="AE55" s="301"/>
      <c r="AF55" s="301"/>
      <c r="AG55" s="301"/>
      <c r="AH55" s="301"/>
      <c r="AI55" s="301"/>
      <c r="AJ55" s="331"/>
      <c r="AK55" s="331"/>
      <c r="AL55" s="331"/>
      <c r="AM55" s="331"/>
      <c r="AN55" s="345"/>
      <c r="AO55" s="344"/>
      <c r="AP55" s="331" t="s">
        <v>2283</v>
      </c>
    </row>
    <row r="56" spans="2:42" ht="15" customHeight="1" x14ac:dyDescent="0.25">
      <c r="B56" s="196" t="s">
        <v>886</v>
      </c>
      <c r="C56" s="224" t="s">
        <v>1498</v>
      </c>
      <c r="D56" s="197" t="s">
        <v>944</v>
      </c>
      <c r="E56" s="224" t="s">
        <v>1632</v>
      </c>
      <c r="F56" s="196" t="s">
        <v>1871</v>
      </c>
      <c r="G56" s="196" t="s">
        <v>1065</v>
      </c>
      <c r="H56" s="196" t="s">
        <v>1872</v>
      </c>
      <c r="I56" s="284">
        <v>2</v>
      </c>
      <c r="J56" s="272"/>
      <c r="K56" s="272"/>
      <c r="L56" s="272"/>
      <c r="M56" s="272"/>
      <c r="N56" s="351"/>
      <c r="O56" s="272">
        <v>1</v>
      </c>
      <c r="P56" s="272"/>
      <c r="Q56" s="272"/>
      <c r="R56" s="272"/>
      <c r="S56" s="272"/>
      <c r="T56" s="272"/>
      <c r="U56" s="272">
        <v>1</v>
      </c>
      <c r="V56" s="301"/>
      <c r="W56" s="301"/>
      <c r="X56" s="301"/>
      <c r="Y56" s="301"/>
      <c r="Z56" s="301"/>
      <c r="AA56" s="301"/>
      <c r="AB56" s="301"/>
      <c r="AC56" s="301"/>
      <c r="AD56" s="301"/>
      <c r="AE56" s="301"/>
      <c r="AF56" s="301"/>
      <c r="AG56" s="301"/>
      <c r="AH56" s="301"/>
      <c r="AI56" s="301"/>
      <c r="AJ56" s="331"/>
      <c r="AK56" s="331"/>
      <c r="AL56" s="331"/>
      <c r="AM56" s="331"/>
      <c r="AN56" s="345"/>
      <c r="AO56" s="344"/>
      <c r="AP56" s="331" t="s">
        <v>2283</v>
      </c>
    </row>
    <row r="57" spans="2:42" ht="15" customHeight="1" x14ac:dyDescent="0.25">
      <c r="B57" s="196" t="s">
        <v>886</v>
      </c>
      <c r="C57" s="224" t="s">
        <v>1499</v>
      </c>
      <c r="D57" s="197" t="s">
        <v>105</v>
      </c>
      <c r="E57" s="224" t="s">
        <v>1635</v>
      </c>
      <c r="F57" s="196" t="s">
        <v>1178</v>
      </c>
      <c r="G57" s="196" t="s">
        <v>1065</v>
      </c>
      <c r="H57" s="196" t="s">
        <v>1179</v>
      </c>
      <c r="I57" s="284">
        <v>2</v>
      </c>
      <c r="J57" s="272"/>
      <c r="K57" s="272"/>
      <c r="L57" s="272"/>
      <c r="M57" s="272"/>
      <c r="N57" s="351"/>
      <c r="O57" s="272">
        <v>1</v>
      </c>
      <c r="P57" s="272"/>
      <c r="Q57" s="272"/>
      <c r="R57" s="272"/>
      <c r="S57" s="272"/>
      <c r="T57" s="272"/>
      <c r="U57" s="272">
        <v>1</v>
      </c>
      <c r="V57" s="301"/>
      <c r="W57" s="301"/>
      <c r="X57" s="301"/>
      <c r="Y57" s="301"/>
      <c r="Z57" s="301"/>
      <c r="AA57" s="301"/>
      <c r="AB57" s="301"/>
      <c r="AC57" s="301"/>
      <c r="AD57" s="301"/>
      <c r="AE57" s="301"/>
      <c r="AF57" s="301"/>
      <c r="AG57" s="301"/>
      <c r="AH57" s="301"/>
      <c r="AI57" s="301"/>
      <c r="AJ57" s="331"/>
      <c r="AK57" s="331"/>
      <c r="AL57" s="331"/>
      <c r="AM57" s="331"/>
      <c r="AN57" s="345"/>
      <c r="AO57" s="344"/>
      <c r="AP57" s="331" t="s">
        <v>2283</v>
      </c>
    </row>
    <row r="58" spans="2:42" ht="15" customHeight="1" x14ac:dyDescent="0.25">
      <c r="B58" s="196" t="s">
        <v>886</v>
      </c>
      <c r="C58" s="224" t="s">
        <v>1500</v>
      </c>
      <c r="D58" s="197" t="s">
        <v>945</v>
      </c>
      <c r="E58" s="224" t="s">
        <v>1637</v>
      </c>
      <c r="F58" s="196" t="s">
        <v>1873</v>
      </c>
      <c r="G58" s="196" t="s">
        <v>1817</v>
      </c>
      <c r="H58" s="196" t="s">
        <v>2113</v>
      </c>
      <c r="I58" s="284">
        <v>3</v>
      </c>
      <c r="J58" s="272"/>
      <c r="K58" s="272"/>
      <c r="L58" s="272"/>
      <c r="M58" s="272">
        <v>1</v>
      </c>
      <c r="N58" s="351"/>
      <c r="O58" s="272"/>
      <c r="P58" s="272">
        <v>1</v>
      </c>
      <c r="Q58" s="272"/>
      <c r="R58" s="272"/>
      <c r="S58" s="272">
        <v>1</v>
      </c>
      <c r="T58" s="272"/>
      <c r="U58" s="272"/>
      <c r="V58" s="225"/>
      <c r="W58" s="225"/>
      <c r="X58" s="225"/>
      <c r="Y58" s="225"/>
      <c r="Z58" s="225"/>
      <c r="AA58" s="225"/>
      <c r="AB58" s="225"/>
      <c r="AC58" s="225"/>
      <c r="AD58" s="225"/>
      <c r="AE58" s="225"/>
      <c r="AF58" s="225"/>
      <c r="AG58" s="225"/>
      <c r="AH58" s="225"/>
      <c r="AI58" s="225"/>
      <c r="AJ58" s="331"/>
      <c r="AK58" s="331"/>
      <c r="AL58" s="331"/>
      <c r="AM58" s="331"/>
      <c r="AN58" s="345"/>
      <c r="AO58" s="344"/>
      <c r="AP58" s="331" t="s">
        <v>2283</v>
      </c>
    </row>
    <row r="59" spans="2:42" ht="15" customHeight="1" x14ac:dyDescent="0.25">
      <c r="B59" s="196" t="s">
        <v>886</v>
      </c>
      <c r="C59" s="224" t="s">
        <v>1501</v>
      </c>
      <c r="D59" s="197" t="s">
        <v>946</v>
      </c>
      <c r="E59" s="224" t="s">
        <v>1639</v>
      </c>
      <c r="F59" s="196" t="s">
        <v>1875</v>
      </c>
      <c r="G59" s="196" t="s">
        <v>1817</v>
      </c>
      <c r="H59" s="196" t="s">
        <v>2113</v>
      </c>
      <c r="I59" s="284">
        <v>3</v>
      </c>
      <c r="J59" s="272"/>
      <c r="K59" s="272"/>
      <c r="L59" s="272"/>
      <c r="M59" s="272">
        <v>1</v>
      </c>
      <c r="N59" s="351"/>
      <c r="O59" s="272"/>
      <c r="P59" s="272">
        <v>1</v>
      </c>
      <c r="Q59" s="272"/>
      <c r="R59" s="272"/>
      <c r="S59" s="272">
        <v>1</v>
      </c>
      <c r="T59" s="272"/>
      <c r="U59" s="272"/>
      <c r="V59" s="225"/>
      <c r="W59" s="225"/>
      <c r="X59" s="225"/>
      <c r="Y59" s="225"/>
      <c r="Z59" s="225"/>
      <c r="AA59" s="225"/>
      <c r="AB59" s="225"/>
      <c r="AC59" s="225"/>
      <c r="AD59" s="225"/>
      <c r="AE59" s="225"/>
      <c r="AF59" s="225"/>
      <c r="AG59" s="225"/>
      <c r="AH59" s="225"/>
      <c r="AI59" s="225"/>
      <c r="AJ59" s="331"/>
      <c r="AK59" s="331"/>
      <c r="AL59" s="331"/>
      <c r="AM59" s="331"/>
      <c r="AN59" s="345"/>
      <c r="AO59" s="344"/>
      <c r="AP59" s="331" t="s">
        <v>2283</v>
      </c>
    </row>
    <row r="60" spans="2:42" ht="15" customHeight="1" x14ac:dyDescent="0.25">
      <c r="B60" s="196" t="s">
        <v>887</v>
      </c>
      <c r="C60" s="224" t="s">
        <v>1503</v>
      </c>
      <c r="D60" s="197" t="s">
        <v>948</v>
      </c>
      <c r="E60" s="224" t="s">
        <v>1643</v>
      </c>
      <c r="F60" s="196" t="s">
        <v>1180</v>
      </c>
      <c r="G60" s="196" t="s">
        <v>911</v>
      </c>
      <c r="H60" s="196" t="s">
        <v>1181</v>
      </c>
      <c r="I60" s="284">
        <v>11</v>
      </c>
      <c r="J60" s="272"/>
      <c r="K60" s="272">
        <v>1</v>
      </c>
      <c r="L60" s="272">
        <v>1</v>
      </c>
      <c r="M60" s="272">
        <v>1</v>
      </c>
      <c r="N60" s="351">
        <v>1</v>
      </c>
      <c r="O60" s="272">
        <v>1</v>
      </c>
      <c r="P60" s="272">
        <v>1</v>
      </c>
      <c r="Q60" s="272">
        <v>1</v>
      </c>
      <c r="R60" s="272">
        <v>1</v>
      </c>
      <c r="S60" s="272">
        <v>1</v>
      </c>
      <c r="T60" s="272">
        <v>1</v>
      </c>
      <c r="U60" s="272">
        <v>1</v>
      </c>
      <c r="V60" s="301"/>
      <c r="W60" s="301"/>
      <c r="X60" s="301"/>
      <c r="Y60" s="301"/>
      <c r="Z60" s="301"/>
      <c r="AA60" s="301"/>
      <c r="AB60" s="301"/>
      <c r="AC60" s="301"/>
      <c r="AD60" s="301"/>
      <c r="AE60" s="301"/>
      <c r="AF60" s="301"/>
      <c r="AG60" s="301"/>
      <c r="AH60" s="301"/>
      <c r="AI60" s="301"/>
      <c r="AJ60" s="331"/>
      <c r="AK60" s="331"/>
      <c r="AL60" s="331"/>
      <c r="AM60" s="331"/>
      <c r="AN60" s="345"/>
      <c r="AO60" s="344"/>
      <c r="AP60" s="331" t="s">
        <v>2283</v>
      </c>
    </row>
    <row r="61" spans="2:42" ht="15" customHeight="1" x14ac:dyDescent="0.25">
      <c r="B61" s="196" t="s">
        <v>887</v>
      </c>
      <c r="C61" s="224" t="s">
        <v>1504</v>
      </c>
      <c r="D61" s="197" t="s">
        <v>949</v>
      </c>
      <c r="E61" s="224" t="s">
        <v>1645</v>
      </c>
      <c r="F61" s="196" t="s">
        <v>2116</v>
      </c>
      <c r="G61" s="196" t="s">
        <v>1183</v>
      </c>
      <c r="H61" s="196" t="s">
        <v>1184</v>
      </c>
      <c r="I61" s="284">
        <v>12</v>
      </c>
      <c r="J61" s="272">
        <v>1</v>
      </c>
      <c r="K61" s="272">
        <v>1</v>
      </c>
      <c r="L61" s="272">
        <v>1</v>
      </c>
      <c r="M61" s="272">
        <v>1</v>
      </c>
      <c r="N61" s="351">
        <v>1</v>
      </c>
      <c r="O61" s="272">
        <v>1</v>
      </c>
      <c r="P61" s="272">
        <v>1</v>
      </c>
      <c r="Q61" s="272">
        <v>1</v>
      </c>
      <c r="R61" s="272">
        <v>1</v>
      </c>
      <c r="S61" s="272">
        <v>1</v>
      </c>
      <c r="T61" s="272">
        <v>1</v>
      </c>
      <c r="U61" s="272">
        <v>1</v>
      </c>
      <c r="V61" s="301"/>
      <c r="W61" s="301"/>
      <c r="X61" s="301"/>
      <c r="Y61" s="301"/>
      <c r="Z61" s="301"/>
      <c r="AA61" s="301"/>
      <c r="AB61" s="301"/>
      <c r="AC61" s="301"/>
      <c r="AD61" s="301"/>
      <c r="AE61" s="301"/>
      <c r="AF61" s="301"/>
      <c r="AG61" s="301"/>
      <c r="AH61" s="301"/>
      <c r="AI61" s="301"/>
      <c r="AJ61" s="331"/>
      <c r="AK61" s="331"/>
      <c r="AL61" s="331"/>
      <c r="AM61" s="331"/>
      <c r="AN61" s="345"/>
      <c r="AO61" s="344"/>
      <c r="AP61" s="331" t="s">
        <v>2283</v>
      </c>
    </row>
    <row r="62" spans="2:42" ht="15" customHeight="1" x14ac:dyDescent="0.25">
      <c r="B62" s="196" t="s">
        <v>887</v>
      </c>
      <c r="C62" s="224" t="s">
        <v>1505</v>
      </c>
      <c r="D62" s="197" t="s">
        <v>950</v>
      </c>
      <c r="E62" s="224" t="s">
        <v>1648</v>
      </c>
      <c r="F62" s="196" t="s">
        <v>1185</v>
      </c>
      <c r="G62" s="196" t="s">
        <v>1183</v>
      </c>
      <c r="H62" s="283" t="s">
        <v>2117</v>
      </c>
      <c r="I62" s="284">
        <v>1</v>
      </c>
      <c r="J62" s="272"/>
      <c r="K62" s="272"/>
      <c r="L62" s="272">
        <v>1</v>
      </c>
      <c r="M62" s="272"/>
      <c r="N62" s="351"/>
      <c r="O62" s="272"/>
      <c r="P62" s="272"/>
      <c r="Q62" s="272"/>
      <c r="R62" s="272"/>
      <c r="S62" s="272"/>
      <c r="T62" s="272"/>
      <c r="U62" s="272"/>
      <c r="V62" s="301"/>
      <c r="W62" s="301"/>
      <c r="X62" s="301"/>
      <c r="Y62" s="301"/>
      <c r="Z62" s="301"/>
      <c r="AA62" s="301"/>
      <c r="AB62" s="301"/>
      <c r="AC62" s="301"/>
      <c r="AD62" s="301"/>
      <c r="AE62" s="301"/>
      <c r="AF62" s="301"/>
      <c r="AG62" s="301"/>
      <c r="AH62" s="301"/>
      <c r="AI62" s="301"/>
      <c r="AJ62" s="331"/>
      <c r="AK62" s="331"/>
      <c r="AL62" s="331"/>
      <c r="AM62" s="331"/>
      <c r="AN62" s="345"/>
      <c r="AO62" s="344"/>
      <c r="AP62" s="331" t="s">
        <v>2283</v>
      </c>
    </row>
    <row r="63" spans="2:42" ht="15" customHeight="1" x14ac:dyDescent="0.25">
      <c r="B63" s="196" t="s">
        <v>887</v>
      </c>
      <c r="C63" s="224" t="s">
        <v>1505</v>
      </c>
      <c r="D63" s="197" t="s">
        <v>950</v>
      </c>
      <c r="E63" s="224" t="s">
        <v>1649</v>
      </c>
      <c r="F63" s="196" t="s">
        <v>1186</v>
      </c>
      <c r="G63" s="196" t="s">
        <v>1183</v>
      </c>
      <c r="H63" s="196" t="s">
        <v>1187</v>
      </c>
      <c r="I63" s="284">
        <v>11</v>
      </c>
      <c r="J63" s="272"/>
      <c r="K63" s="272">
        <v>1</v>
      </c>
      <c r="L63" s="272">
        <v>1</v>
      </c>
      <c r="M63" s="272">
        <v>1</v>
      </c>
      <c r="N63" s="351">
        <v>1</v>
      </c>
      <c r="O63" s="272">
        <v>1</v>
      </c>
      <c r="P63" s="272">
        <v>1</v>
      </c>
      <c r="Q63" s="272">
        <v>1</v>
      </c>
      <c r="R63" s="272">
        <v>1</v>
      </c>
      <c r="S63" s="272">
        <v>1</v>
      </c>
      <c r="T63" s="272">
        <v>1</v>
      </c>
      <c r="U63" s="272">
        <v>1</v>
      </c>
      <c r="V63" s="301"/>
      <c r="W63" s="301"/>
      <c r="X63" s="301"/>
      <c r="Y63" s="301"/>
      <c r="Z63" s="301"/>
      <c r="AA63" s="301"/>
      <c r="AB63" s="301"/>
      <c r="AC63" s="301"/>
      <c r="AD63" s="301"/>
      <c r="AE63" s="301"/>
      <c r="AF63" s="301"/>
      <c r="AG63" s="301"/>
      <c r="AH63" s="301"/>
      <c r="AI63" s="301"/>
      <c r="AJ63" s="331"/>
      <c r="AK63" s="331"/>
      <c r="AL63" s="331"/>
      <c r="AM63" s="331"/>
      <c r="AN63" s="345"/>
      <c r="AO63" s="344"/>
      <c r="AP63" s="331" t="s">
        <v>2283</v>
      </c>
    </row>
    <row r="64" spans="2:42" ht="15" customHeight="1" x14ac:dyDescent="0.25">
      <c r="B64" s="196" t="s">
        <v>888</v>
      </c>
      <c r="C64" s="224" t="s">
        <v>1506</v>
      </c>
      <c r="D64" s="197" t="s">
        <v>951</v>
      </c>
      <c r="E64" s="224" t="s">
        <v>1650</v>
      </c>
      <c r="F64" s="196" t="s">
        <v>1880</v>
      </c>
      <c r="G64" s="196" t="s">
        <v>912</v>
      </c>
      <c r="H64" s="196" t="s">
        <v>1188</v>
      </c>
      <c r="I64" s="284">
        <v>3</v>
      </c>
      <c r="J64" s="272"/>
      <c r="K64" s="272"/>
      <c r="L64" s="272"/>
      <c r="M64" s="272"/>
      <c r="N64" s="351">
        <v>1</v>
      </c>
      <c r="O64" s="272"/>
      <c r="P64" s="272"/>
      <c r="Q64" s="272"/>
      <c r="R64" s="272">
        <v>1</v>
      </c>
      <c r="S64" s="272"/>
      <c r="T64" s="272"/>
      <c r="U64" s="272">
        <v>1</v>
      </c>
      <c r="V64" s="232"/>
      <c r="W64" s="232"/>
      <c r="X64" s="232"/>
      <c r="Y64" s="232"/>
      <c r="Z64" s="232"/>
      <c r="AA64" s="232"/>
      <c r="AB64" s="232"/>
      <c r="AC64" s="232"/>
      <c r="AD64" s="232"/>
      <c r="AE64" s="232"/>
      <c r="AF64" s="232"/>
      <c r="AG64" s="232"/>
      <c r="AH64" s="232"/>
      <c r="AI64" s="232"/>
      <c r="AJ64" s="331"/>
      <c r="AK64" s="331"/>
      <c r="AL64" s="331"/>
      <c r="AM64" s="331"/>
      <c r="AN64" s="345"/>
      <c r="AO64" s="344"/>
      <c r="AP64" s="331" t="s">
        <v>2283</v>
      </c>
    </row>
    <row r="65" spans="2:42" ht="15" customHeight="1" x14ac:dyDescent="0.25">
      <c r="B65" s="196" t="s">
        <v>888</v>
      </c>
      <c r="C65" s="224" t="s">
        <v>1507</v>
      </c>
      <c r="D65" s="197" t="s">
        <v>952</v>
      </c>
      <c r="E65" s="224" t="s">
        <v>1653</v>
      </c>
      <c r="F65" s="196" t="s">
        <v>1189</v>
      </c>
      <c r="G65" s="196" t="s">
        <v>912</v>
      </c>
      <c r="H65" s="196" t="s">
        <v>1190</v>
      </c>
      <c r="I65" s="284">
        <v>2</v>
      </c>
      <c r="J65" s="272"/>
      <c r="K65" s="272">
        <v>1</v>
      </c>
      <c r="L65" s="272"/>
      <c r="M65" s="272"/>
      <c r="N65" s="351"/>
      <c r="O65" s="272"/>
      <c r="P65" s="272"/>
      <c r="Q65" s="272">
        <v>1</v>
      </c>
      <c r="R65" s="272"/>
      <c r="S65" s="272"/>
      <c r="T65" s="272"/>
      <c r="U65" s="272"/>
      <c r="V65" s="232"/>
      <c r="W65" s="232"/>
      <c r="X65" s="232"/>
      <c r="Y65" s="232"/>
      <c r="Z65" s="232"/>
      <c r="AA65" s="232"/>
      <c r="AB65" s="232"/>
      <c r="AC65" s="232"/>
      <c r="AD65" s="232"/>
      <c r="AE65" s="232"/>
      <c r="AF65" s="232"/>
      <c r="AG65" s="232"/>
      <c r="AH65" s="232"/>
      <c r="AI65" s="232"/>
      <c r="AJ65" s="331"/>
      <c r="AK65" s="331"/>
      <c r="AL65" s="331"/>
      <c r="AM65" s="331"/>
      <c r="AN65" s="345"/>
      <c r="AO65" s="344"/>
      <c r="AP65" s="331" t="s">
        <v>2283</v>
      </c>
    </row>
    <row r="66" spans="2:42" ht="15" customHeight="1" x14ac:dyDescent="0.25">
      <c r="B66" s="196" t="s">
        <v>889</v>
      </c>
      <c r="C66" s="224" t="s">
        <v>1508</v>
      </c>
      <c r="D66" s="197" t="s">
        <v>953</v>
      </c>
      <c r="E66" s="224" t="s">
        <v>1956</v>
      </c>
      <c r="F66" s="196" t="s">
        <v>2135</v>
      </c>
      <c r="G66" s="196" t="s">
        <v>1881</v>
      </c>
      <c r="H66" s="196" t="s">
        <v>2134</v>
      </c>
      <c r="I66" s="33">
        <v>1</v>
      </c>
      <c r="J66" s="281"/>
      <c r="K66" s="281"/>
      <c r="L66" s="281"/>
      <c r="M66" s="281"/>
      <c r="N66" s="356"/>
      <c r="O66" s="281"/>
      <c r="P66" s="281"/>
      <c r="Q66" s="281"/>
      <c r="R66" s="281"/>
      <c r="S66" s="281">
        <v>1</v>
      </c>
      <c r="T66" s="281"/>
      <c r="U66" s="281"/>
      <c r="V66" s="232"/>
      <c r="W66" s="232"/>
      <c r="X66" s="232"/>
      <c r="Y66" s="232"/>
      <c r="Z66" s="232"/>
      <c r="AA66" s="232"/>
      <c r="AB66" s="232"/>
      <c r="AC66" s="232"/>
      <c r="AD66" s="232"/>
      <c r="AE66" s="232"/>
      <c r="AF66" s="232"/>
      <c r="AG66" s="232"/>
      <c r="AH66" s="232"/>
      <c r="AI66" s="232"/>
      <c r="AJ66" s="331"/>
      <c r="AK66" s="331"/>
      <c r="AL66" s="331"/>
      <c r="AM66" s="331"/>
      <c r="AN66" s="345"/>
      <c r="AO66" s="344"/>
      <c r="AP66" s="331" t="s">
        <v>2283</v>
      </c>
    </row>
    <row r="67" spans="2:42" ht="15" customHeight="1" x14ac:dyDescent="0.25">
      <c r="B67" s="196" t="s">
        <v>889</v>
      </c>
      <c r="C67" s="224" t="s">
        <v>1509</v>
      </c>
      <c r="D67" s="197" t="s">
        <v>954</v>
      </c>
      <c r="E67" s="224" t="s">
        <v>1655</v>
      </c>
      <c r="F67" s="196" t="s">
        <v>1193</v>
      </c>
      <c r="G67" s="196" t="s">
        <v>913</v>
      </c>
      <c r="H67" s="196" t="s">
        <v>1194</v>
      </c>
      <c r="I67" s="33">
        <v>1</v>
      </c>
      <c r="J67" s="282"/>
      <c r="K67" s="282"/>
      <c r="L67" s="282"/>
      <c r="M67" s="282"/>
      <c r="N67" s="357"/>
      <c r="O67" s="282"/>
      <c r="P67" s="282"/>
      <c r="Q67" s="282"/>
      <c r="R67" s="282"/>
      <c r="S67" s="282">
        <v>1</v>
      </c>
      <c r="T67" s="282"/>
      <c r="U67" s="282"/>
      <c r="V67" s="232"/>
      <c r="W67" s="232"/>
      <c r="X67" s="232"/>
      <c r="Y67" s="232"/>
      <c r="Z67" s="232"/>
      <c r="AA67" s="232"/>
      <c r="AB67" s="232"/>
      <c r="AC67" s="232"/>
      <c r="AD67" s="232"/>
      <c r="AE67" s="232"/>
      <c r="AF67" s="232"/>
      <c r="AG67" s="232"/>
      <c r="AH67" s="232"/>
      <c r="AI67" s="232"/>
      <c r="AJ67" s="331"/>
      <c r="AK67" s="331"/>
      <c r="AL67" s="331"/>
      <c r="AM67" s="331"/>
      <c r="AN67" s="345"/>
      <c r="AO67" s="344"/>
      <c r="AP67" s="331" t="s">
        <v>2283</v>
      </c>
    </row>
    <row r="68" spans="2:42" ht="15" customHeight="1" x14ac:dyDescent="0.25">
      <c r="B68" s="196" t="s">
        <v>889</v>
      </c>
      <c r="C68" s="224" t="s">
        <v>1510</v>
      </c>
      <c r="D68" s="197" t="s">
        <v>1782</v>
      </c>
      <c r="E68" s="224" t="s">
        <v>1657</v>
      </c>
      <c r="F68" s="196" t="s">
        <v>1882</v>
      </c>
      <c r="G68" s="196" t="s">
        <v>913</v>
      </c>
      <c r="H68" s="196" t="s">
        <v>1195</v>
      </c>
      <c r="I68" s="284">
        <v>4</v>
      </c>
      <c r="J68" s="282"/>
      <c r="K68" s="282"/>
      <c r="L68" s="282">
        <v>1</v>
      </c>
      <c r="M68" s="282"/>
      <c r="N68" s="357"/>
      <c r="O68" s="282">
        <v>1</v>
      </c>
      <c r="P68" s="282"/>
      <c r="Q68" s="282"/>
      <c r="R68" s="282">
        <v>1</v>
      </c>
      <c r="S68" s="282"/>
      <c r="T68" s="282"/>
      <c r="U68" s="282">
        <v>1</v>
      </c>
      <c r="V68" s="232"/>
      <c r="W68" s="232"/>
      <c r="X68" s="232"/>
      <c r="Y68" s="232"/>
      <c r="Z68" s="232"/>
      <c r="AA68" s="232"/>
      <c r="AB68" s="232"/>
      <c r="AC68" s="232"/>
      <c r="AD68" s="232"/>
      <c r="AE68" s="232"/>
      <c r="AF68" s="232"/>
      <c r="AG68" s="232"/>
      <c r="AH68" s="232"/>
      <c r="AI68" s="232"/>
      <c r="AJ68" s="331"/>
      <c r="AK68" s="331"/>
      <c r="AL68" s="331"/>
      <c r="AM68" s="331"/>
      <c r="AN68" s="345"/>
      <c r="AO68" s="344"/>
      <c r="AP68" s="331" t="s">
        <v>2283</v>
      </c>
    </row>
    <row r="69" spans="2:42" ht="15" customHeight="1" x14ac:dyDescent="0.25">
      <c r="B69" s="196" t="s">
        <v>889</v>
      </c>
      <c r="C69" s="224" t="s">
        <v>1510</v>
      </c>
      <c r="D69" s="197" t="s">
        <v>1782</v>
      </c>
      <c r="E69" s="224" t="s">
        <v>1658</v>
      </c>
      <c r="F69" s="196" t="s">
        <v>1196</v>
      </c>
      <c r="G69" s="196" t="s">
        <v>913</v>
      </c>
      <c r="H69" s="196" t="s">
        <v>770</v>
      </c>
      <c r="I69" s="284">
        <v>1</v>
      </c>
      <c r="J69" s="282"/>
      <c r="K69" s="282"/>
      <c r="L69" s="282"/>
      <c r="M69" s="282"/>
      <c r="N69" s="357"/>
      <c r="O69" s="282"/>
      <c r="P69" s="282"/>
      <c r="Q69" s="282"/>
      <c r="R69" s="282"/>
      <c r="S69" s="282">
        <v>1</v>
      </c>
      <c r="T69" s="282"/>
      <c r="U69" s="282"/>
      <c r="V69" s="232"/>
      <c r="W69" s="232"/>
      <c r="X69" s="232"/>
      <c r="Y69" s="232"/>
      <c r="Z69" s="232"/>
      <c r="AA69" s="232"/>
      <c r="AB69" s="232"/>
      <c r="AC69" s="232"/>
      <c r="AD69" s="232"/>
      <c r="AE69" s="232"/>
      <c r="AF69" s="232"/>
      <c r="AG69" s="232"/>
      <c r="AH69" s="232"/>
      <c r="AI69" s="232"/>
      <c r="AJ69" s="331"/>
      <c r="AK69" s="331"/>
      <c r="AL69" s="331"/>
      <c r="AM69" s="331"/>
      <c r="AN69" s="345"/>
      <c r="AO69" s="344"/>
      <c r="AP69" s="331" t="s">
        <v>2284</v>
      </c>
    </row>
    <row r="70" spans="2:42" ht="15" customHeight="1" x14ac:dyDescent="0.25">
      <c r="B70" s="196" t="s">
        <v>889</v>
      </c>
      <c r="C70" s="224" t="s">
        <v>1510</v>
      </c>
      <c r="D70" s="197" t="s">
        <v>1782</v>
      </c>
      <c r="E70" s="224" t="s">
        <v>1659</v>
      </c>
      <c r="F70" s="196" t="s">
        <v>1197</v>
      </c>
      <c r="G70" s="196" t="s">
        <v>913</v>
      </c>
      <c r="H70" s="196" t="s">
        <v>1198</v>
      </c>
      <c r="I70" s="284">
        <v>3</v>
      </c>
      <c r="J70" s="282"/>
      <c r="K70" s="282">
        <v>1</v>
      </c>
      <c r="L70" s="282"/>
      <c r="M70" s="282"/>
      <c r="N70" s="357"/>
      <c r="O70" s="282">
        <v>1</v>
      </c>
      <c r="P70" s="282"/>
      <c r="Q70" s="282"/>
      <c r="R70" s="282"/>
      <c r="S70" s="282">
        <v>1</v>
      </c>
      <c r="T70" s="282"/>
      <c r="U70" s="282"/>
      <c r="V70" s="232"/>
      <c r="W70" s="232"/>
      <c r="X70" s="232"/>
      <c r="Y70" s="232"/>
      <c r="Z70" s="232"/>
      <c r="AA70" s="232"/>
      <c r="AB70" s="232"/>
      <c r="AC70" s="232"/>
      <c r="AD70" s="232"/>
      <c r="AE70" s="232"/>
      <c r="AF70" s="232"/>
      <c r="AG70" s="232"/>
      <c r="AH70" s="232"/>
      <c r="AI70" s="232"/>
      <c r="AJ70" s="331"/>
      <c r="AK70" s="331"/>
      <c r="AL70" s="331"/>
      <c r="AM70" s="331"/>
      <c r="AN70" s="345"/>
      <c r="AO70" s="344"/>
      <c r="AP70" s="331" t="s">
        <v>2284</v>
      </c>
    </row>
    <row r="71" spans="2:42" ht="15" customHeight="1" x14ac:dyDescent="0.2">
      <c r="B71" s="196" t="s">
        <v>889</v>
      </c>
      <c r="C71" s="224" t="s">
        <v>1511</v>
      </c>
      <c r="D71" s="197" t="s">
        <v>107</v>
      </c>
      <c r="E71" s="224" t="s">
        <v>1660</v>
      </c>
      <c r="F71" s="286" t="s">
        <v>2126</v>
      </c>
      <c r="G71" s="287" t="s">
        <v>1199</v>
      </c>
      <c r="H71" s="287" t="s">
        <v>2127</v>
      </c>
      <c r="I71" s="288">
        <v>3</v>
      </c>
      <c r="J71" s="282"/>
      <c r="K71" s="282"/>
      <c r="L71" s="282"/>
      <c r="M71" s="282"/>
      <c r="N71" s="357"/>
      <c r="O71" s="282"/>
      <c r="P71" s="282"/>
      <c r="Q71" s="282">
        <v>1</v>
      </c>
      <c r="R71" s="282"/>
      <c r="S71" s="282">
        <v>1</v>
      </c>
      <c r="T71" s="282"/>
      <c r="U71" s="282">
        <v>1</v>
      </c>
      <c r="V71" s="232"/>
      <c r="W71" s="232"/>
      <c r="X71" s="232"/>
      <c r="Y71" s="232"/>
      <c r="Z71" s="232"/>
      <c r="AA71" s="232"/>
      <c r="AB71" s="232"/>
      <c r="AC71" s="232"/>
      <c r="AD71" s="232"/>
      <c r="AE71" s="232"/>
      <c r="AF71" s="232"/>
      <c r="AG71" s="232"/>
      <c r="AH71" s="232"/>
      <c r="AI71" s="232"/>
      <c r="AJ71" s="331"/>
      <c r="AK71" s="331"/>
      <c r="AL71" s="331"/>
      <c r="AM71" s="331"/>
      <c r="AN71" s="345"/>
      <c r="AO71" s="344"/>
      <c r="AP71" s="331" t="s">
        <v>2284</v>
      </c>
    </row>
    <row r="72" spans="2:42" ht="15" customHeight="1" x14ac:dyDescent="0.25">
      <c r="B72" s="196" t="s">
        <v>889</v>
      </c>
      <c r="C72" s="224" t="s">
        <v>1511</v>
      </c>
      <c r="D72" s="197" t="s">
        <v>107</v>
      </c>
      <c r="E72" s="224" t="s">
        <v>1661</v>
      </c>
      <c r="F72" s="289" t="s">
        <v>2128</v>
      </c>
      <c r="G72" s="290" t="s">
        <v>1199</v>
      </c>
      <c r="H72" s="290" t="s">
        <v>2129</v>
      </c>
      <c r="I72" s="291">
        <v>2</v>
      </c>
      <c r="J72" s="282"/>
      <c r="K72" s="282"/>
      <c r="L72" s="282"/>
      <c r="M72" s="282"/>
      <c r="N72" s="357"/>
      <c r="O72" s="282">
        <v>1</v>
      </c>
      <c r="P72" s="282"/>
      <c r="Q72" s="282"/>
      <c r="R72" s="282"/>
      <c r="S72" s="282"/>
      <c r="T72" s="282"/>
      <c r="U72" s="282">
        <v>1</v>
      </c>
      <c r="V72" s="232"/>
      <c r="W72" s="232"/>
      <c r="X72" s="232"/>
      <c r="Y72" s="232"/>
      <c r="Z72" s="232"/>
      <c r="AA72" s="232"/>
      <c r="AB72" s="232"/>
      <c r="AC72" s="232"/>
      <c r="AD72" s="232"/>
      <c r="AE72" s="232"/>
      <c r="AF72" s="232"/>
      <c r="AG72" s="232"/>
      <c r="AH72" s="232"/>
      <c r="AI72" s="232"/>
      <c r="AJ72" s="331"/>
      <c r="AK72" s="331"/>
      <c r="AL72" s="331"/>
      <c r="AM72" s="331"/>
      <c r="AN72" s="345"/>
      <c r="AO72" s="344"/>
      <c r="AP72" s="331" t="s">
        <v>2284</v>
      </c>
    </row>
    <row r="73" spans="2:42" ht="15" customHeight="1" x14ac:dyDescent="0.25">
      <c r="B73" s="196" t="s">
        <v>889</v>
      </c>
      <c r="C73" s="224" t="s">
        <v>1512</v>
      </c>
      <c r="D73" s="197" t="s">
        <v>955</v>
      </c>
      <c r="E73" s="224" t="s">
        <v>1664</v>
      </c>
      <c r="F73" s="196" t="s">
        <v>1203</v>
      </c>
      <c r="G73" s="196" t="s">
        <v>1199</v>
      </c>
      <c r="H73" s="196" t="s">
        <v>1204</v>
      </c>
      <c r="I73" s="284">
        <v>5</v>
      </c>
      <c r="J73" s="282">
        <v>1</v>
      </c>
      <c r="K73" s="282">
        <v>1</v>
      </c>
      <c r="L73" s="282">
        <v>1</v>
      </c>
      <c r="M73" s="282"/>
      <c r="N73" s="357"/>
      <c r="O73" s="282"/>
      <c r="P73" s="282">
        <v>1</v>
      </c>
      <c r="Q73" s="282">
        <v>1</v>
      </c>
      <c r="R73" s="282"/>
      <c r="S73" s="282"/>
      <c r="T73" s="282"/>
      <c r="U73" s="282"/>
      <c r="V73" s="232"/>
      <c r="W73" s="232"/>
      <c r="X73" s="232"/>
      <c r="Y73" s="232"/>
      <c r="Z73" s="232"/>
      <c r="AA73" s="232"/>
      <c r="AB73" s="232"/>
      <c r="AC73" s="232"/>
      <c r="AD73" s="232"/>
      <c r="AE73" s="232"/>
      <c r="AF73" s="232"/>
      <c r="AG73" s="232"/>
      <c r="AH73" s="232"/>
      <c r="AI73" s="232"/>
      <c r="AJ73" s="331"/>
      <c r="AK73" s="331"/>
      <c r="AL73" s="331"/>
      <c r="AM73" s="331"/>
      <c r="AN73" s="345"/>
      <c r="AO73" s="344"/>
      <c r="AP73" s="331" t="s">
        <v>2284</v>
      </c>
    </row>
    <row r="74" spans="2:42" ht="15" customHeight="1" x14ac:dyDescent="0.25">
      <c r="B74" s="196" t="s">
        <v>889</v>
      </c>
      <c r="C74" s="224" t="s">
        <v>1512</v>
      </c>
      <c r="D74" s="197" t="s">
        <v>955</v>
      </c>
      <c r="E74" s="224" t="s">
        <v>1665</v>
      </c>
      <c r="F74" s="196" t="s">
        <v>1205</v>
      </c>
      <c r="G74" s="196" t="s">
        <v>1199</v>
      </c>
      <c r="H74" s="196" t="s">
        <v>1206</v>
      </c>
      <c r="I74" s="284">
        <v>2</v>
      </c>
      <c r="J74" s="282"/>
      <c r="K74" s="282"/>
      <c r="L74" s="282"/>
      <c r="M74" s="282"/>
      <c r="N74" s="357"/>
      <c r="O74" s="282">
        <v>1</v>
      </c>
      <c r="P74" s="282"/>
      <c r="Q74" s="282"/>
      <c r="R74" s="282"/>
      <c r="S74" s="282"/>
      <c r="T74" s="282"/>
      <c r="U74" s="282">
        <v>1</v>
      </c>
      <c r="V74" s="232"/>
      <c r="W74" s="232"/>
      <c r="X74" s="232"/>
      <c r="Y74" s="232"/>
      <c r="Z74" s="232"/>
      <c r="AA74" s="232"/>
      <c r="AB74" s="232"/>
      <c r="AC74" s="232"/>
      <c r="AD74" s="232"/>
      <c r="AE74" s="232"/>
      <c r="AF74" s="232"/>
      <c r="AG74" s="232"/>
      <c r="AH74" s="232"/>
      <c r="AI74" s="232"/>
      <c r="AJ74" s="331"/>
      <c r="AK74" s="331"/>
      <c r="AL74" s="331"/>
      <c r="AM74" s="331"/>
      <c r="AN74" s="345"/>
      <c r="AO74" s="344"/>
      <c r="AP74" s="331" t="s">
        <v>2284</v>
      </c>
    </row>
    <row r="75" spans="2:42" ht="15" customHeight="1" x14ac:dyDescent="0.25">
      <c r="B75" s="196" t="s">
        <v>889</v>
      </c>
      <c r="C75" s="224" t="s">
        <v>1513</v>
      </c>
      <c r="D75" s="197" t="s">
        <v>956</v>
      </c>
      <c r="E75" s="224" t="s">
        <v>1667</v>
      </c>
      <c r="F75" s="283" t="s">
        <v>2136</v>
      </c>
      <c r="G75" s="287" t="s">
        <v>1199</v>
      </c>
      <c r="H75" s="287" t="s">
        <v>2137</v>
      </c>
      <c r="I75" s="292">
        <v>1</v>
      </c>
      <c r="J75" s="282"/>
      <c r="K75" s="282"/>
      <c r="L75" s="282"/>
      <c r="M75" s="282"/>
      <c r="N75" s="357"/>
      <c r="O75" s="282"/>
      <c r="P75" s="282"/>
      <c r="Q75" s="282"/>
      <c r="R75" s="282"/>
      <c r="S75" s="282">
        <v>1</v>
      </c>
      <c r="T75" s="282"/>
      <c r="U75" s="282"/>
      <c r="V75" s="232"/>
      <c r="W75" s="232"/>
      <c r="X75" s="232"/>
      <c r="Y75" s="232"/>
      <c r="Z75" s="232"/>
      <c r="AA75" s="232"/>
      <c r="AB75" s="232"/>
      <c r="AC75" s="232"/>
      <c r="AD75" s="232"/>
      <c r="AE75" s="232"/>
      <c r="AF75" s="232"/>
      <c r="AG75" s="232"/>
      <c r="AH75" s="232"/>
      <c r="AI75" s="232"/>
      <c r="AJ75" s="331"/>
      <c r="AK75" s="331"/>
      <c r="AL75" s="331"/>
      <c r="AM75" s="331"/>
      <c r="AN75" s="345"/>
      <c r="AO75" s="344"/>
      <c r="AP75" s="331" t="s">
        <v>2284</v>
      </c>
    </row>
    <row r="76" spans="2:42" ht="15" customHeight="1" x14ac:dyDescent="0.25">
      <c r="B76" s="196" t="s">
        <v>889</v>
      </c>
      <c r="C76" s="224" t="s">
        <v>1514</v>
      </c>
      <c r="D76" s="197" t="s">
        <v>957</v>
      </c>
      <c r="E76" s="224" t="s">
        <v>1669</v>
      </c>
      <c r="F76" s="196" t="s">
        <v>1208</v>
      </c>
      <c r="G76" s="196" t="s">
        <v>1076</v>
      </c>
      <c r="H76" s="196" t="s">
        <v>1884</v>
      </c>
      <c r="I76" s="284">
        <v>4</v>
      </c>
      <c r="J76" s="282"/>
      <c r="K76" s="282"/>
      <c r="L76" s="282">
        <v>1</v>
      </c>
      <c r="M76" s="282"/>
      <c r="N76" s="357"/>
      <c r="O76" s="282">
        <v>1</v>
      </c>
      <c r="P76" s="282"/>
      <c r="Q76" s="282"/>
      <c r="R76" s="282">
        <v>1</v>
      </c>
      <c r="S76" s="282"/>
      <c r="T76" s="282"/>
      <c r="U76" s="282">
        <v>1</v>
      </c>
      <c r="V76" s="232"/>
      <c r="W76" s="232"/>
      <c r="X76" s="232"/>
      <c r="Y76" s="232"/>
      <c r="Z76" s="232"/>
      <c r="AA76" s="232"/>
      <c r="AB76" s="232"/>
      <c r="AC76" s="232"/>
      <c r="AD76" s="232"/>
      <c r="AE76" s="232"/>
      <c r="AF76" s="232"/>
      <c r="AG76" s="232"/>
      <c r="AH76" s="232"/>
      <c r="AI76" s="232"/>
      <c r="AJ76" s="331"/>
      <c r="AK76" s="331"/>
      <c r="AL76" s="331"/>
      <c r="AM76" s="331"/>
      <c r="AN76" s="345"/>
      <c r="AO76" s="344"/>
      <c r="AP76" s="331" t="s">
        <v>2284</v>
      </c>
    </row>
    <row r="77" spans="2:42" ht="15" customHeight="1" x14ac:dyDescent="0.25">
      <c r="B77" s="196" t="s">
        <v>889</v>
      </c>
      <c r="C77" s="224" t="s">
        <v>1514</v>
      </c>
      <c r="D77" s="197" t="s">
        <v>957</v>
      </c>
      <c r="E77" s="224" t="s">
        <v>1670</v>
      </c>
      <c r="F77" s="283" t="s">
        <v>1209</v>
      </c>
      <c r="G77" s="283" t="s">
        <v>1076</v>
      </c>
      <c r="H77" s="283" t="s">
        <v>1210</v>
      </c>
      <c r="I77" s="284">
        <v>2</v>
      </c>
      <c r="J77" s="282"/>
      <c r="K77" s="282"/>
      <c r="L77" s="282"/>
      <c r="M77" s="282">
        <v>1</v>
      </c>
      <c r="N77" s="357"/>
      <c r="O77" s="282"/>
      <c r="P77" s="282"/>
      <c r="Q77" s="282"/>
      <c r="R77" s="282">
        <v>1</v>
      </c>
      <c r="S77" s="282"/>
      <c r="T77" s="282"/>
      <c r="U77" s="282"/>
      <c r="V77" s="232"/>
      <c r="W77" s="232"/>
      <c r="X77" s="232"/>
      <c r="Y77" s="232"/>
      <c r="Z77" s="232"/>
      <c r="AA77" s="232"/>
      <c r="AB77" s="232"/>
      <c r="AC77" s="232"/>
      <c r="AD77" s="232"/>
      <c r="AE77" s="232"/>
      <c r="AF77" s="232"/>
      <c r="AG77" s="232"/>
      <c r="AH77" s="232"/>
      <c r="AI77" s="232"/>
      <c r="AJ77" s="331"/>
      <c r="AK77" s="331"/>
      <c r="AL77" s="331"/>
      <c r="AM77" s="331"/>
      <c r="AN77" s="345"/>
      <c r="AO77" s="344"/>
      <c r="AP77" s="331" t="s">
        <v>2284</v>
      </c>
    </row>
    <row r="78" spans="2:42" ht="15" customHeight="1" x14ac:dyDescent="0.25">
      <c r="B78" s="196" t="s">
        <v>889</v>
      </c>
      <c r="C78" s="224" t="s">
        <v>1515</v>
      </c>
      <c r="D78" s="197" t="s">
        <v>958</v>
      </c>
      <c r="E78" s="224" t="s">
        <v>1671</v>
      </c>
      <c r="F78" s="283" t="s">
        <v>1211</v>
      </c>
      <c r="G78" s="283" t="s">
        <v>1076</v>
      </c>
      <c r="H78" s="283" t="s">
        <v>1212</v>
      </c>
      <c r="I78" s="284">
        <v>1</v>
      </c>
      <c r="J78" s="282"/>
      <c r="K78" s="282"/>
      <c r="L78" s="282"/>
      <c r="M78" s="282"/>
      <c r="N78" s="357"/>
      <c r="O78" s="282"/>
      <c r="P78" s="282"/>
      <c r="Q78" s="282"/>
      <c r="R78" s="282"/>
      <c r="S78" s="282">
        <v>1</v>
      </c>
      <c r="T78" s="282"/>
      <c r="U78" s="282"/>
      <c r="V78" s="232"/>
      <c r="W78" s="232"/>
      <c r="X78" s="232"/>
      <c r="Y78" s="232"/>
      <c r="Z78" s="232"/>
      <c r="AA78" s="232"/>
      <c r="AB78" s="232"/>
      <c r="AC78" s="232"/>
      <c r="AD78" s="232"/>
      <c r="AE78" s="232"/>
      <c r="AF78" s="232"/>
      <c r="AG78" s="232"/>
      <c r="AH78" s="232"/>
      <c r="AI78" s="232"/>
      <c r="AJ78" s="331"/>
      <c r="AK78" s="331"/>
      <c r="AL78" s="331"/>
      <c r="AM78" s="331"/>
      <c r="AN78" s="345"/>
      <c r="AO78" s="344"/>
      <c r="AP78" s="331" t="s">
        <v>2284</v>
      </c>
    </row>
    <row r="79" spans="2:42" ht="15" customHeight="1" x14ac:dyDescent="0.25">
      <c r="B79" s="196" t="s">
        <v>889</v>
      </c>
      <c r="C79" s="224" t="s">
        <v>1515</v>
      </c>
      <c r="D79" s="197" t="s">
        <v>958</v>
      </c>
      <c r="E79" s="224" t="s">
        <v>1672</v>
      </c>
      <c r="F79" s="283" t="s">
        <v>1213</v>
      </c>
      <c r="G79" s="283" t="s">
        <v>1076</v>
      </c>
      <c r="H79" s="283" t="s">
        <v>1210</v>
      </c>
      <c r="I79" s="284">
        <v>1</v>
      </c>
      <c r="J79" s="282"/>
      <c r="K79" s="282"/>
      <c r="L79" s="282"/>
      <c r="M79" s="282">
        <v>1</v>
      </c>
      <c r="N79" s="357"/>
      <c r="O79" s="282"/>
      <c r="P79" s="282"/>
      <c r="Q79" s="282"/>
      <c r="R79" s="282">
        <v>1</v>
      </c>
      <c r="S79" s="282"/>
      <c r="T79" s="282"/>
      <c r="U79" s="282"/>
      <c r="V79" s="232"/>
      <c r="W79" s="232"/>
      <c r="X79" s="232"/>
      <c r="Y79" s="232"/>
      <c r="Z79" s="232"/>
      <c r="AA79" s="232"/>
      <c r="AB79" s="232"/>
      <c r="AC79" s="232"/>
      <c r="AD79" s="232"/>
      <c r="AE79" s="232"/>
      <c r="AF79" s="232"/>
      <c r="AG79" s="232"/>
      <c r="AH79" s="232"/>
      <c r="AI79" s="232"/>
      <c r="AJ79" s="331"/>
      <c r="AK79" s="331"/>
      <c r="AL79" s="331"/>
      <c r="AM79" s="331"/>
      <c r="AN79" s="345"/>
      <c r="AO79" s="344"/>
      <c r="AP79" s="331" t="s">
        <v>2284</v>
      </c>
    </row>
    <row r="80" spans="2:42" ht="15" customHeight="1" x14ac:dyDescent="0.25">
      <c r="B80" s="196" t="s">
        <v>889</v>
      </c>
      <c r="C80" s="224" t="s">
        <v>1516</v>
      </c>
      <c r="D80" s="197" t="s">
        <v>959</v>
      </c>
      <c r="E80" s="224" t="s">
        <v>1673</v>
      </c>
      <c r="F80" s="283" t="s">
        <v>1214</v>
      </c>
      <c r="G80" s="283" t="s">
        <v>1076</v>
      </c>
      <c r="H80" s="283" t="s">
        <v>1215</v>
      </c>
      <c r="I80" s="284">
        <v>1</v>
      </c>
      <c r="J80" s="282"/>
      <c r="K80" s="282"/>
      <c r="L80" s="282"/>
      <c r="M80" s="282"/>
      <c r="N80" s="357"/>
      <c r="O80" s="282"/>
      <c r="P80" s="282"/>
      <c r="Q80" s="282"/>
      <c r="R80" s="282"/>
      <c r="S80" s="282">
        <v>1</v>
      </c>
      <c r="T80" s="282"/>
      <c r="U80" s="282"/>
      <c r="V80" s="232"/>
      <c r="W80" s="232"/>
      <c r="X80" s="232"/>
      <c r="Y80" s="232"/>
      <c r="Z80" s="232"/>
      <c r="AA80" s="232"/>
      <c r="AB80" s="232"/>
      <c r="AC80" s="232"/>
      <c r="AD80" s="232"/>
      <c r="AE80" s="232"/>
      <c r="AF80" s="232"/>
      <c r="AG80" s="232"/>
      <c r="AH80" s="232"/>
      <c r="AI80" s="232"/>
      <c r="AJ80" s="331"/>
      <c r="AK80" s="331"/>
      <c r="AL80" s="331"/>
      <c r="AM80" s="331"/>
      <c r="AN80" s="345"/>
      <c r="AO80" s="344"/>
      <c r="AP80" s="331" t="s">
        <v>2284</v>
      </c>
    </row>
    <row r="81" spans="2:42" ht="15" customHeight="1" x14ac:dyDescent="0.25">
      <c r="B81" s="196" t="s">
        <v>889</v>
      </c>
      <c r="C81" s="224" t="s">
        <v>1516</v>
      </c>
      <c r="D81" s="197" t="s">
        <v>959</v>
      </c>
      <c r="E81" s="224" t="s">
        <v>1674</v>
      </c>
      <c r="F81" s="283" t="s">
        <v>1216</v>
      </c>
      <c r="G81" s="283" t="s">
        <v>1076</v>
      </c>
      <c r="H81" s="283" t="s">
        <v>1210</v>
      </c>
      <c r="I81" s="284">
        <v>2</v>
      </c>
      <c r="J81" s="282"/>
      <c r="K81" s="282"/>
      <c r="L81" s="282"/>
      <c r="M81" s="282">
        <v>1</v>
      </c>
      <c r="N81" s="357"/>
      <c r="O81" s="282"/>
      <c r="P81" s="282"/>
      <c r="Q81" s="282"/>
      <c r="R81" s="282">
        <v>1</v>
      </c>
      <c r="S81" s="282"/>
      <c r="T81" s="282"/>
      <c r="U81" s="282"/>
      <c r="V81" s="232"/>
      <c r="W81" s="232"/>
      <c r="X81" s="232"/>
      <c r="Y81" s="232"/>
      <c r="Z81" s="232"/>
      <c r="AA81" s="232"/>
      <c r="AB81" s="232"/>
      <c r="AC81" s="232"/>
      <c r="AD81" s="232"/>
      <c r="AE81" s="232"/>
      <c r="AF81" s="232"/>
      <c r="AG81" s="232"/>
      <c r="AH81" s="232"/>
      <c r="AI81" s="232"/>
      <c r="AJ81" s="331"/>
      <c r="AK81" s="331"/>
      <c r="AL81" s="331"/>
      <c r="AM81" s="331"/>
      <c r="AN81" s="345"/>
      <c r="AO81" s="344"/>
      <c r="AP81" s="331" t="s">
        <v>2284</v>
      </c>
    </row>
    <row r="82" spans="2:42" ht="15" customHeight="1" x14ac:dyDescent="0.25">
      <c r="B82" s="196" t="s">
        <v>889</v>
      </c>
      <c r="C82" s="224" t="s">
        <v>1517</v>
      </c>
      <c r="D82" s="197" t="s">
        <v>960</v>
      </c>
      <c r="E82" s="224" t="s">
        <v>1675</v>
      </c>
      <c r="F82" s="283" t="s">
        <v>1217</v>
      </c>
      <c r="G82" s="283" t="s">
        <v>1076</v>
      </c>
      <c r="H82" s="283" t="s">
        <v>1210</v>
      </c>
      <c r="I82" s="284">
        <v>2</v>
      </c>
      <c r="J82" s="282"/>
      <c r="K82" s="282"/>
      <c r="L82" s="282"/>
      <c r="M82" s="282">
        <v>1</v>
      </c>
      <c r="N82" s="357"/>
      <c r="O82" s="282"/>
      <c r="P82" s="282"/>
      <c r="Q82" s="282"/>
      <c r="R82" s="282">
        <v>1</v>
      </c>
      <c r="S82" s="282"/>
      <c r="T82" s="282"/>
      <c r="U82" s="282"/>
      <c r="V82" s="232"/>
      <c r="W82" s="232"/>
      <c r="X82" s="232"/>
      <c r="Y82" s="232"/>
      <c r="Z82" s="232"/>
      <c r="AA82" s="232"/>
      <c r="AB82" s="232"/>
      <c r="AC82" s="232"/>
      <c r="AD82" s="232"/>
      <c r="AE82" s="232"/>
      <c r="AF82" s="232"/>
      <c r="AG82" s="232"/>
      <c r="AH82" s="232"/>
      <c r="AI82" s="232"/>
      <c r="AJ82" s="331"/>
      <c r="AK82" s="331"/>
      <c r="AL82" s="331"/>
      <c r="AM82" s="331"/>
      <c r="AN82" s="345"/>
      <c r="AO82" s="344"/>
      <c r="AP82" s="331" t="s">
        <v>2284</v>
      </c>
    </row>
    <row r="83" spans="2:42" ht="15" customHeight="1" x14ac:dyDescent="0.25">
      <c r="B83" s="196" t="s">
        <v>892</v>
      </c>
      <c r="C83" s="224" t="s">
        <v>1518</v>
      </c>
      <c r="D83" s="197" t="s">
        <v>961</v>
      </c>
      <c r="E83" s="224" t="s">
        <v>1676</v>
      </c>
      <c r="F83" s="196" t="s">
        <v>1218</v>
      </c>
      <c r="G83" s="196" t="s">
        <v>1850</v>
      </c>
      <c r="H83" s="196" t="s">
        <v>1219</v>
      </c>
      <c r="I83" s="284">
        <v>3</v>
      </c>
      <c r="J83" s="282"/>
      <c r="K83" s="282"/>
      <c r="L83" s="282"/>
      <c r="M83" s="282">
        <v>1</v>
      </c>
      <c r="N83" s="357"/>
      <c r="O83" s="282"/>
      <c r="P83" s="282"/>
      <c r="Q83" s="282">
        <v>1</v>
      </c>
      <c r="R83" s="282"/>
      <c r="S83" s="282"/>
      <c r="T83" s="282"/>
      <c r="U83" s="282">
        <v>1</v>
      </c>
      <c r="V83" s="232"/>
      <c r="W83" s="232"/>
      <c r="X83" s="232"/>
      <c r="Y83" s="232"/>
      <c r="Z83" s="232"/>
      <c r="AA83" s="232"/>
      <c r="AB83" s="232"/>
      <c r="AC83" s="232"/>
      <c r="AD83" s="232"/>
      <c r="AE83" s="232"/>
      <c r="AF83" s="232"/>
      <c r="AG83" s="232"/>
      <c r="AH83" s="232"/>
      <c r="AI83" s="232"/>
      <c r="AJ83" s="331"/>
      <c r="AK83" s="331"/>
      <c r="AL83" s="331"/>
      <c r="AM83" s="331"/>
      <c r="AN83" s="345"/>
      <c r="AO83" s="344"/>
      <c r="AP83" s="331" t="s">
        <v>2284</v>
      </c>
    </row>
    <row r="84" spans="2:42" ht="15" customHeight="1" x14ac:dyDescent="0.25">
      <c r="B84" s="196" t="s">
        <v>892</v>
      </c>
      <c r="C84" s="224" t="s">
        <v>1518</v>
      </c>
      <c r="D84" s="197" t="s">
        <v>961</v>
      </c>
      <c r="E84" s="224" t="s">
        <v>1677</v>
      </c>
      <c r="F84" s="196" t="s">
        <v>1220</v>
      </c>
      <c r="G84" s="196" t="s">
        <v>1850</v>
      </c>
      <c r="H84" s="196" t="s">
        <v>770</v>
      </c>
      <c r="I84" s="284">
        <v>3</v>
      </c>
      <c r="J84" s="282">
        <v>1</v>
      </c>
      <c r="K84" s="282">
        <v>1</v>
      </c>
      <c r="L84" s="282"/>
      <c r="M84" s="282"/>
      <c r="N84" s="357"/>
      <c r="O84" s="282"/>
      <c r="P84" s="282">
        <v>1</v>
      </c>
      <c r="Q84" s="282"/>
      <c r="R84" s="282"/>
      <c r="S84" s="282"/>
      <c r="T84" s="282"/>
      <c r="U84" s="282"/>
      <c r="V84" s="232"/>
      <c r="W84" s="232"/>
      <c r="X84" s="232"/>
      <c r="Y84" s="232"/>
      <c r="Z84" s="232"/>
      <c r="AA84" s="232"/>
      <c r="AB84" s="232"/>
      <c r="AC84" s="232"/>
      <c r="AD84" s="232"/>
      <c r="AE84" s="232"/>
      <c r="AF84" s="232"/>
      <c r="AG84" s="232"/>
      <c r="AH84" s="232"/>
      <c r="AI84" s="232"/>
      <c r="AJ84" s="331"/>
      <c r="AK84" s="331"/>
      <c r="AL84" s="331"/>
      <c r="AM84" s="331"/>
      <c r="AN84" s="345"/>
      <c r="AO84" s="344"/>
      <c r="AP84" s="331" t="s">
        <v>2284</v>
      </c>
    </row>
    <row r="85" spans="2:42" ht="15" customHeight="1" x14ac:dyDescent="0.25">
      <c r="B85" s="196" t="s">
        <v>892</v>
      </c>
      <c r="C85" s="224" t="s">
        <v>1519</v>
      </c>
      <c r="D85" s="197" t="s">
        <v>962</v>
      </c>
      <c r="E85" s="224" t="s">
        <v>1678</v>
      </c>
      <c r="F85" s="196" t="s">
        <v>1885</v>
      </c>
      <c r="G85" s="196" t="s">
        <v>1850</v>
      </c>
      <c r="H85" s="196" t="s">
        <v>770</v>
      </c>
      <c r="I85" s="284">
        <v>1</v>
      </c>
      <c r="J85" s="282"/>
      <c r="K85" s="282"/>
      <c r="L85" s="282"/>
      <c r="M85" s="282"/>
      <c r="N85" s="357"/>
      <c r="O85" s="282"/>
      <c r="P85" s="282"/>
      <c r="Q85" s="282"/>
      <c r="R85" s="282"/>
      <c r="S85" s="282">
        <v>1</v>
      </c>
      <c r="T85" s="282"/>
      <c r="U85" s="282"/>
      <c r="V85" s="232"/>
      <c r="W85" s="232"/>
      <c r="X85" s="232"/>
      <c r="Y85" s="232"/>
      <c r="Z85" s="232"/>
      <c r="AA85" s="232"/>
      <c r="AB85" s="232"/>
      <c r="AC85" s="232"/>
      <c r="AD85" s="232"/>
      <c r="AE85" s="232"/>
      <c r="AF85" s="232"/>
      <c r="AG85" s="232"/>
      <c r="AH85" s="232"/>
      <c r="AI85" s="232"/>
      <c r="AJ85" s="331"/>
      <c r="AK85" s="331"/>
      <c r="AL85" s="331"/>
      <c r="AM85" s="331"/>
      <c r="AN85" s="345"/>
      <c r="AO85" s="344"/>
      <c r="AP85" s="331" t="s">
        <v>2284</v>
      </c>
    </row>
    <row r="86" spans="2:42" ht="15" customHeight="1" x14ac:dyDescent="0.25">
      <c r="B86" s="196" t="s">
        <v>892</v>
      </c>
      <c r="C86" s="224" t="s">
        <v>1520</v>
      </c>
      <c r="D86" s="197" t="s">
        <v>2078</v>
      </c>
      <c r="E86" s="224" t="s">
        <v>1680</v>
      </c>
      <c r="F86" s="196" t="s">
        <v>2082</v>
      </c>
      <c r="G86" s="196" t="s">
        <v>1080</v>
      </c>
      <c r="H86" s="196" t="s">
        <v>2083</v>
      </c>
      <c r="I86" s="284">
        <v>5</v>
      </c>
      <c r="J86" s="282">
        <v>1</v>
      </c>
      <c r="K86" s="282">
        <v>1</v>
      </c>
      <c r="L86" s="282">
        <v>1</v>
      </c>
      <c r="M86" s="282">
        <v>1</v>
      </c>
      <c r="N86" s="357">
        <v>1</v>
      </c>
      <c r="O86" s="282">
        <v>1</v>
      </c>
      <c r="P86" s="282">
        <v>1</v>
      </c>
      <c r="Q86" s="282">
        <v>1</v>
      </c>
      <c r="R86" s="282">
        <v>1</v>
      </c>
      <c r="S86" s="282">
        <v>1</v>
      </c>
      <c r="T86" s="282"/>
      <c r="U86" s="282"/>
      <c r="V86" s="232"/>
      <c r="W86" s="232"/>
      <c r="X86" s="232"/>
      <c r="Y86" s="232"/>
      <c r="Z86" s="232"/>
      <c r="AA86" s="232"/>
      <c r="AB86" s="232"/>
      <c r="AC86" s="232"/>
      <c r="AD86" s="232"/>
      <c r="AE86" s="232"/>
      <c r="AF86" s="232"/>
      <c r="AG86" s="232"/>
      <c r="AH86" s="232"/>
      <c r="AI86" s="232"/>
      <c r="AJ86" s="331"/>
      <c r="AK86" s="331"/>
      <c r="AL86" s="331"/>
      <c r="AM86" s="331"/>
      <c r="AN86" s="345"/>
      <c r="AO86" s="344"/>
      <c r="AP86" s="331" t="s">
        <v>2284</v>
      </c>
    </row>
    <row r="87" spans="2:42" ht="15" customHeight="1" x14ac:dyDescent="0.25">
      <c r="B87" s="196" t="s">
        <v>892</v>
      </c>
      <c r="C87" s="224" t="s">
        <v>1521</v>
      </c>
      <c r="D87" s="197" t="s">
        <v>964</v>
      </c>
      <c r="E87" s="224" t="s">
        <v>1682</v>
      </c>
      <c r="F87" s="196" t="s">
        <v>2144</v>
      </c>
      <c r="G87" s="196" t="s">
        <v>1223</v>
      </c>
      <c r="H87" s="196" t="s">
        <v>2145</v>
      </c>
      <c r="I87" s="284">
        <v>3</v>
      </c>
      <c r="J87" s="282"/>
      <c r="K87" s="282"/>
      <c r="L87" s="282"/>
      <c r="M87" s="282">
        <v>1</v>
      </c>
      <c r="N87" s="357"/>
      <c r="O87" s="282"/>
      <c r="P87" s="282">
        <v>1</v>
      </c>
      <c r="Q87" s="282"/>
      <c r="R87" s="282"/>
      <c r="S87" s="282">
        <v>1</v>
      </c>
      <c r="T87" s="282"/>
      <c r="U87" s="282"/>
      <c r="V87" s="232"/>
      <c r="W87" s="232"/>
      <c r="X87" s="232"/>
      <c r="Y87" s="232"/>
      <c r="Z87" s="232"/>
      <c r="AA87" s="232"/>
      <c r="AB87" s="232"/>
      <c r="AC87" s="232"/>
      <c r="AD87" s="232"/>
      <c r="AE87" s="232"/>
      <c r="AF87" s="232"/>
      <c r="AG87" s="232"/>
      <c r="AH87" s="232"/>
      <c r="AI87" s="232"/>
      <c r="AJ87" s="331"/>
      <c r="AK87" s="331"/>
      <c r="AL87" s="331"/>
      <c r="AM87" s="331"/>
      <c r="AN87" s="345"/>
      <c r="AO87" s="344"/>
      <c r="AP87" s="331" t="s">
        <v>2284</v>
      </c>
    </row>
    <row r="88" spans="2:42" ht="15" customHeight="1" x14ac:dyDescent="0.25">
      <c r="B88" s="196" t="s">
        <v>892</v>
      </c>
      <c r="C88" s="224" t="s">
        <v>1521</v>
      </c>
      <c r="D88" s="197" t="s">
        <v>964</v>
      </c>
      <c r="E88" s="224" t="s">
        <v>1683</v>
      </c>
      <c r="F88" s="196" t="s">
        <v>1225</v>
      </c>
      <c r="G88" s="196" t="s">
        <v>1223</v>
      </c>
      <c r="H88" s="196" t="s">
        <v>2084</v>
      </c>
      <c r="I88" s="284">
        <v>1</v>
      </c>
      <c r="J88" s="282"/>
      <c r="K88" s="282"/>
      <c r="L88" s="282">
        <v>1</v>
      </c>
      <c r="M88" s="282"/>
      <c r="N88" s="357"/>
      <c r="O88" s="282"/>
      <c r="P88" s="282"/>
      <c r="Q88" s="282"/>
      <c r="R88" s="282"/>
      <c r="S88" s="282"/>
      <c r="T88" s="282"/>
      <c r="U88" s="282"/>
      <c r="V88" s="232"/>
      <c r="W88" s="232"/>
      <c r="X88" s="232"/>
      <c r="Y88" s="232"/>
      <c r="Z88" s="232"/>
      <c r="AA88" s="232"/>
      <c r="AB88" s="232"/>
      <c r="AC88" s="232"/>
      <c r="AD88" s="232"/>
      <c r="AE88" s="232"/>
      <c r="AF88" s="232"/>
      <c r="AG88" s="232"/>
      <c r="AH88" s="232"/>
      <c r="AI88" s="232"/>
      <c r="AJ88" s="331"/>
      <c r="AK88" s="331"/>
      <c r="AL88" s="331"/>
      <c r="AM88" s="331"/>
      <c r="AN88" s="345"/>
      <c r="AO88" s="344"/>
      <c r="AP88" s="331" t="s">
        <v>2284</v>
      </c>
    </row>
    <row r="89" spans="2:42" ht="15" customHeight="1" x14ac:dyDescent="0.25">
      <c r="B89" s="196" t="s">
        <v>892</v>
      </c>
      <c r="C89" s="224" t="s">
        <v>1521</v>
      </c>
      <c r="D89" s="197" t="s">
        <v>964</v>
      </c>
      <c r="E89" s="224" t="s">
        <v>1684</v>
      </c>
      <c r="F89" s="196" t="s">
        <v>1948</v>
      </c>
      <c r="G89" s="196" t="s">
        <v>1223</v>
      </c>
      <c r="H89" s="196" t="s">
        <v>1949</v>
      </c>
      <c r="I89" s="284">
        <v>7</v>
      </c>
      <c r="J89" s="282"/>
      <c r="K89" s="282"/>
      <c r="L89" s="282"/>
      <c r="M89" s="282">
        <v>1</v>
      </c>
      <c r="N89" s="357">
        <v>1</v>
      </c>
      <c r="O89" s="282">
        <v>1</v>
      </c>
      <c r="P89" s="282">
        <v>1</v>
      </c>
      <c r="Q89" s="282">
        <v>1</v>
      </c>
      <c r="R89" s="282">
        <v>1</v>
      </c>
      <c r="S89" s="282">
        <v>1</v>
      </c>
      <c r="T89" s="282">
        <v>1</v>
      </c>
      <c r="U89" s="282"/>
      <c r="V89" s="232"/>
      <c r="W89" s="232"/>
      <c r="X89" s="232"/>
      <c r="Y89" s="232"/>
      <c r="Z89" s="232"/>
      <c r="AA89" s="232"/>
      <c r="AB89" s="232"/>
      <c r="AC89" s="232"/>
      <c r="AD89" s="232"/>
      <c r="AE89" s="232"/>
      <c r="AF89" s="232"/>
      <c r="AG89" s="232"/>
      <c r="AH89" s="232"/>
      <c r="AI89" s="232"/>
      <c r="AJ89" s="331"/>
      <c r="AK89" s="331"/>
      <c r="AL89" s="331"/>
      <c r="AM89" s="331"/>
      <c r="AN89" s="345"/>
      <c r="AO89" s="344"/>
      <c r="AP89" s="331" t="s">
        <v>2284</v>
      </c>
    </row>
    <row r="90" spans="2:42" ht="15" customHeight="1" x14ac:dyDescent="0.25">
      <c r="B90" s="196" t="s">
        <v>892</v>
      </c>
      <c r="C90" s="224" t="s">
        <v>1522</v>
      </c>
      <c r="D90" s="197" t="s">
        <v>2085</v>
      </c>
      <c r="E90" s="224" t="s">
        <v>1685</v>
      </c>
      <c r="F90" s="196" t="s">
        <v>2091</v>
      </c>
      <c r="G90" s="196" t="s">
        <v>1227</v>
      </c>
      <c r="H90" s="196" t="s">
        <v>2092</v>
      </c>
      <c r="I90" s="284">
        <v>10</v>
      </c>
      <c r="J90" s="282">
        <v>1</v>
      </c>
      <c r="K90" s="282">
        <v>1</v>
      </c>
      <c r="L90" s="282">
        <v>1</v>
      </c>
      <c r="M90" s="282">
        <v>1</v>
      </c>
      <c r="N90" s="357">
        <v>1</v>
      </c>
      <c r="O90" s="282">
        <v>1</v>
      </c>
      <c r="P90" s="282">
        <v>1</v>
      </c>
      <c r="Q90" s="282">
        <v>1</v>
      </c>
      <c r="R90" s="282">
        <v>1</v>
      </c>
      <c r="S90" s="282">
        <v>1</v>
      </c>
      <c r="T90" s="282"/>
      <c r="U90" s="282"/>
      <c r="V90" s="225"/>
      <c r="W90" s="225"/>
      <c r="X90" s="225"/>
      <c r="Y90" s="225"/>
      <c r="Z90" s="225"/>
      <c r="AA90" s="225"/>
      <c r="AB90" s="225"/>
      <c r="AC90" s="225"/>
      <c r="AD90" s="225"/>
      <c r="AE90" s="225"/>
      <c r="AF90" s="225"/>
      <c r="AG90" s="225"/>
      <c r="AH90" s="225"/>
      <c r="AI90" s="267"/>
      <c r="AJ90" s="331"/>
      <c r="AK90" s="331"/>
      <c r="AL90" s="331"/>
      <c r="AM90" s="331"/>
      <c r="AN90" s="345"/>
      <c r="AO90" s="344"/>
      <c r="AP90" s="331" t="s">
        <v>2284</v>
      </c>
    </row>
    <row r="91" spans="2:42" ht="15" customHeight="1" x14ac:dyDescent="0.25">
      <c r="B91" s="196" t="s">
        <v>892</v>
      </c>
      <c r="C91" s="224" t="s">
        <v>1522</v>
      </c>
      <c r="D91" s="197" t="s">
        <v>2099</v>
      </c>
      <c r="E91" s="224" t="s">
        <v>1686</v>
      </c>
      <c r="F91" s="196" t="s">
        <v>2089</v>
      </c>
      <c r="G91" s="196" t="s">
        <v>1227</v>
      </c>
      <c r="H91" s="196" t="s">
        <v>2090</v>
      </c>
      <c r="I91" s="284">
        <v>10</v>
      </c>
      <c r="J91" s="282">
        <v>1</v>
      </c>
      <c r="K91" s="282">
        <v>1</v>
      </c>
      <c r="L91" s="282">
        <v>1</v>
      </c>
      <c r="M91" s="282">
        <v>1</v>
      </c>
      <c r="N91" s="357">
        <v>1</v>
      </c>
      <c r="O91" s="282">
        <v>1</v>
      </c>
      <c r="P91" s="282">
        <v>1</v>
      </c>
      <c r="Q91" s="282">
        <v>1</v>
      </c>
      <c r="R91" s="282">
        <v>1</v>
      </c>
      <c r="S91" s="282">
        <v>1</v>
      </c>
      <c r="T91" s="282"/>
      <c r="U91" s="282"/>
      <c r="V91" s="232"/>
      <c r="W91" s="232"/>
      <c r="X91" s="232"/>
      <c r="Y91" s="232"/>
      <c r="Z91" s="232"/>
      <c r="AA91" s="232"/>
      <c r="AB91" s="232"/>
      <c r="AC91" s="232"/>
      <c r="AD91" s="232"/>
      <c r="AE91" s="225"/>
      <c r="AF91" s="225"/>
      <c r="AG91" s="225"/>
      <c r="AH91" s="225"/>
      <c r="AI91" s="267"/>
      <c r="AJ91" s="331"/>
      <c r="AK91" s="331"/>
      <c r="AL91" s="331"/>
      <c r="AM91" s="331"/>
      <c r="AN91" s="345"/>
      <c r="AO91" s="344"/>
      <c r="AP91" s="331" t="s">
        <v>2284</v>
      </c>
    </row>
    <row r="92" spans="2:42" ht="15" customHeight="1" x14ac:dyDescent="0.25">
      <c r="B92" s="196" t="s">
        <v>892</v>
      </c>
      <c r="C92" s="224" t="s">
        <v>1523</v>
      </c>
      <c r="D92" s="197" t="s">
        <v>966</v>
      </c>
      <c r="E92" s="224" t="s">
        <v>1687</v>
      </c>
      <c r="F92" s="196" t="s">
        <v>1887</v>
      </c>
      <c r="G92" s="196" t="s">
        <v>1228</v>
      </c>
      <c r="H92" s="196" t="s">
        <v>1155</v>
      </c>
      <c r="I92" s="224">
        <v>1</v>
      </c>
      <c r="J92" s="282"/>
      <c r="K92" s="282"/>
      <c r="L92" s="282"/>
      <c r="M92" s="282"/>
      <c r="N92" s="357"/>
      <c r="O92" s="282"/>
      <c r="P92" s="282"/>
      <c r="Q92" s="282"/>
      <c r="R92" s="282"/>
      <c r="S92" s="282">
        <v>1</v>
      </c>
      <c r="T92" s="282"/>
      <c r="U92" s="282"/>
      <c r="V92" s="232"/>
      <c r="W92" s="232"/>
      <c r="X92" s="232"/>
      <c r="Y92" s="232"/>
      <c r="Z92" s="232"/>
      <c r="AA92" s="232"/>
      <c r="AB92" s="232"/>
      <c r="AC92" s="232"/>
      <c r="AD92" s="232"/>
      <c r="AE92" s="225"/>
      <c r="AF92" s="225"/>
      <c r="AG92" s="225"/>
      <c r="AH92" s="225"/>
      <c r="AI92" s="267"/>
      <c r="AJ92" s="331"/>
      <c r="AK92" s="331"/>
      <c r="AL92" s="331"/>
      <c r="AM92" s="331"/>
      <c r="AN92" s="345"/>
      <c r="AO92" s="344" t="s">
        <v>2277</v>
      </c>
      <c r="AP92" s="331" t="s">
        <v>2284</v>
      </c>
    </row>
    <row r="93" spans="2:42" ht="15" customHeight="1" x14ac:dyDescent="0.25">
      <c r="B93" s="196" t="s">
        <v>892</v>
      </c>
      <c r="C93" s="224" t="s">
        <v>1524</v>
      </c>
      <c r="D93" s="197" t="s">
        <v>967</v>
      </c>
      <c r="E93" s="224" t="s">
        <v>1690</v>
      </c>
      <c r="F93" s="196" t="s">
        <v>1229</v>
      </c>
      <c r="G93" s="196" t="s">
        <v>1228</v>
      </c>
      <c r="H93" s="196" t="s">
        <v>1230</v>
      </c>
      <c r="I93" s="224">
        <v>1</v>
      </c>
      <c r="J93" s="282"/>
      <c r="K93" s="282"/>
      <c r="L93" s="282"/>
      <c r="M93" s="282"/>
      <c r="N93" s="357"/>
      <c r="O93" s="282"/>
      <c r="P93" s="282"/>
      <c r="Q93" s="282"/>
      <c r="R93" s="282"/>
      <c r="S93" s="282">
        <v>1</v>
      </c>
      <c r="T93" s="282"/>
      <c r="U93" s="282"/>
      <c r="V93" s="268"/>
      <c r="W93" s="268"/>
      <c r="X93" s="268"/>
      <c r="Y93" s="268"/>
      <c r="Z93" s="268"/>
      <c r="AA93" s="268"/>
      <c r="AB93" s="268"/>
      <c r="AC93" s="268"/>
      <c r="AD93" s="268"/>
      <c r="AE93" s="268"/>
      <c r="AF93" s="268"/>
      <c r="AG93" s="268"/>
      <c r="AH93" s="268"/>
      <c r="AI93" s="267"/>
      <c r="AJ93" s="331"/>
      <c r="AK93" s="331"/>
      <c r="AL93" s="331"/>
      <c r="AM93" s="331"/>
      <c r="AN93" s="345"/>
      <c r="AO93" s="344"/>
      <c r="AP93" s="331" t="s">
        <v>2284</v>
      </c>
    </row>
    <row r="94" spans="2:42" ht="15" customHeight="1" x14ac:dyDescent="0.25">
      <c r="B94" s="196" t="s">
        <v>892</v>
      </c>
      <c r="C94" s="224" t="s">
        <v>1525</v>
      </c>
      <c r="D94" s="197" t="s">
        <v>968</v>
      </c>
      <c r="E94" s="224" t="s">
        <v>1692</v>
      </c>
      <c r="F94" s="196" t="s">
        <v>1231</v>
      </c>
      <c r="G94" s="196" t="s">
        <v>1228</v>
      </c>
      <c r="H94" s="196" t="s">
        <v>1232</v>
      </c>
      <c r="I94" s="224">
        <v>1</v>
      </c>
      <c r="J94" s="282"/>
      <c r="K94" s="282"/>
      <c r="L94" s="282"/>
      <c r="M94" s="282"/>
      <c r="N94" s="357"/>
      <c r="O94" s="282"/>
      <c r="P94" s="282"/>
      <c r="Q94" s="282"/>
      <c r="R94" s="282"/>
      <c r="S94" s="282">
        <v>1</v>
      </c>
      <c r="T94" s="282"/>
      <c r="U94" s="282"/>
      <c r="V94" s="232"/>
      <c r="W94" s="232"/>
      <c r="X94" s="232"/>
      <c r="Y94" s="232"/>
      <c r="Z94" s="232"/>
      <c r="AA94" s="232"/>
      <c r="AB94" s="232"/>
      <c r="AC94" s="232"/>
      <c r="AD94" s="232"/>
      <c r="AE94" s="232"/>
      <c r="AF94" s="232"/>
      <c r="AG94" s="232"/>
      <c r="AH94" s="232"/>
      <c r="AI94" s="267"/>
      <c r="AJ94" s="331"/>
      <c r="AK94" s="331">
        <v>1</v>
      </c>
      <c r="AL94" s="331">
        <v>1</v>
      </c>
      <c r="AM94" s="331"/>
      <c r="AN94" s="345"/>
      <c r="AO94" s="344"/>
      <c r="AP94" s="331" t="s">
        <v>2284</v>
      </c>
    </row>
    <row r="95" spans="2:42" ht="15" customHeight="1" x14ac:dyDescent="0.25">
      <c r="B95" s="196" t="s">
        <v>894</v>
      </c>
      <c r="C95" s="224" t="s">
        <v>1526</v>
      </c>
      <c r="D95" s="197" t="s">
        <v>969</v>
      </c>
      <c r="E95" s="224" t="s">
        <v>1694</v>
      </c>
      <c r="F95" s="283" t="s">
        <v>2248</v>
      </c>
      <c r="G95" s="283" t="s">
        <v>778</v>
      </c>
      <c r="H95" s="283" t="s">
        <v>2250</v>
      </c>
      <c r="I95" s="284">
        <v>2</v>
      </c>
      <c r="J95" s="40"/>
      <c r="K95" s="40"/>
      <c r="L95" s="40"/>
      <c r="M95" s="40"/>
      <c r="N95" s="349"/>
      <c r="O95" s="40"/>
      <c r="P95" s="40">
        <v>1</v>
      </c>
      <c r="Q95" s="40"/>
      <c r="R95" s="40">
        <v>1</v>
      </c>
      <c r="S95" s="40"/>
      <c r="T95" s="40"/>
      <c r="U95" s="40"/>
      <c r="V95" s="232"/>
      <c r="W95" s="232"/>
      <c r="X95" s="232"/>
      <c r="Y95" s="232"/>
      <c r="Z95" s="232"/>
      <c r="AA95" s="232"/>
      <c r="AB95" s="232"/>
      <c r="AC95" s="232"/>
      <c r="AD95" s="232"/>
      <c r="AE95" s="232"/>
      <c r="AF95" s="232"/>
      <c r="AG95" s="232"/>
      <c r="AH95" s="232"/>
      <c r="AI95" s="294" t="s">
        <v>2237</v>
      </c>
      <c r="AJ95" s="331"/>
      <c r="AK95" s="331">
        <v>2</v>
      </c>
      <c r="AL95" s="331">
        <v>2</v>
      </c>
      <c r="AM95" s="331"/>
      <c r="AN95" s="345"/>
      <c r="AO95" s="344"/>
      <c r="AP95" s="331" t="s">
        <v>2284</v>
      </c>
    </row>
    <row r="96" spans="2:42" ht="15" customHeight="1" x14ac:dyDescent="0.25">
      <c r="B96" s="196" t="s">
        <v>894</v>
      </c>
      <c r="C96" s="224" t="s">
        <v>1528</v>
      </c>
      <c r="D96" s="197" t="s">
        <v>971</v>
      </c>
      <c r="E96" s="224" t="s">
        <v>1698</v>
      </c>
      <c r="F96" s="196" t="s">
        <v>2247</v>
      </c>
      <c r="G96" s="196" t="s">
        <v>778</v>
      </c>
      <c r="H96" s="196" t="s">
        <v>2253</v>
      </c>
      <c r="I96" s="224">
        <v>1</v>
      </c>
      <c r="J96" s="40"/>
      <c r="K96" s="40"/>
      <c r="L96" s="40"/>
      <c r="M96" s="40"/>
      <c r="N96" s="349"/>
      <c r="O96" s="40"/>
      <c r="P96" s="40"/>
      <c r="Q96" s="40"/>
      <c r="R96" s="40"/>
      <c r="S96" s="40"/>
      <c r="T96" s="40">
        <v>1</v>
      </c>
      <c r="U96" s="40"/>
      <c r="V96" s="232"/>
      <c r="W96" s="232"/>
      <c r="X96" s="232"/>
      <c r="Y96" s="232"/>
      <c r="Z96" s="232"/>
      <c r="AA96" s="232"/>
      <c r="AB96" s="232"/>
      <c r="AC96" s="232"/>
      <c r="AD96" s="232"/>
      <c r="AE96" s="232"/>
      <c r="AF96" s="232"/>
      <c r="AG96" s="232"/>
      <c r="AH96" s="232"/>
      <c r="AI96" s="296" t="s">
        <v>2266</v>
      </c>
      <c r="AJ96" s="331"/>
      <c r="AK96" s="331">
        <v>3</v>
      </c>
      <c r="AL96" s="331">
        <v>3</v>
      </c>
      <c r="AM96" s="331"/>
      <c r="AN96" s="345"/>
      <c r="AO96" s="344"/>
      <c r="AP96" s="331" t="s">
        <v>2284</v>
      </c>
    </row>
    <row r="97" spans="2:42" ht="15" customHeight="1" x14ac:dyDescent="0.25">
      <c r="B97" s="196" t="s">
        <v>894</v>
      </c>
      <c r="C97" s="224" t="s">
        <v>1529</v>
      </c>
      <c r="D97" s="197" t="s">
        <v>972</v>
      </c>
      <c r="E97" s="224" t="s">
        <v>1700</v>
      </c>
      <c r="F97" s="196" t="s">
        <v>1238</v>
      </c>
      <c r="G97" s="196" t="s">
        <v>914</v>
      </c>
      <c r="H97" s="196" t="s">
        <v>1239</v>
      </c>
      <c r="I97" s="224">
        <v>1</v>
      </c>
      <c r="J97" s="272">
        <v>1</v>
      </c>
      <c r="K97" s="272"/>
      <c r="L97" s="272"/>
      <c r="M97" s="272"/>
      <c r="N97" s="351"/>
      <c r="O97" s="272"/>
      <c r="P97" s="272"/>
      <c r="Q97" s="272"/>
      <c r="R97" s="272"/>
      <c r="S97" s="272"/>
      <c r="T97" s="272"/>
      <c r="U97" s="272"/>
      <c r="V97" s="232"/>
      <c r="W97" s="232"/>
      <c r="X97" s="267"/>
      <c r="Y97" s="267"/>
      <c r="Z97" s="267"/>
      <c r="AA97" s="267"/>
      <c r="AB97" s="267"/>
      <c r="AC97" s="267"/>
      <c r="AD97" s="267"/>
      <c r="AE97" s="267"/>
      <c r="AF97" s="267"/>
      <c r="AG97" s="267"/>
      <c r="AH97" s="267"/>
      <c r="AI97" s="267"/>
      <c r="AJ97" s="331"/>
      <c r="AK97" s="331"/>
      <c r="AL97" s="331"/>
      <c r="AM97" s="331"/>
      <c r="AN97" s="345"/>
      <c r="AO97" s="344"/>
      <c r="AP97" s="331" t="s">
        <v>2284</v>
      </c>
    </row>
    <row r="98" spans="2:42" ht="15" customHeight="1" x14ac:dyDescent="0.25">
      <c r="B98" s="196" t="s">
        <v>894</v>
      </c>
      <c r="C98" s="224" t="s">
        <v>1529</v>
      </c>
      <c r="D98" s="197" t="s">
        <v>972</v>
      </c>
      <c r="E98" s="224" t="s">
        <v>1701</v>
      </c>
      <c r="F98" s="196" t="s">
        <v>1888</v>
      </c>
      <c r="G98" s="196" t="s">
        <v>914</v>
      </c>
      <c r="H98" s="196" t="s">
        <v>1889</v>
      </c>
      <c r="I98" s="224">
        <v>2</v>
      </c>
      <c r="J98" s="272"/>
      <c r="K98" s="272"/>
      <c r="L98" s="272"/>
      <c r="M98" s="272"/>
      <c r="N98" s="351">
        <v>1</v>
      </c>
      <c r="O98" s="272"/>
      <c r="P98" s="272"/>
      <c r="Q98" s="272"/>
      <c r="R98" s="272"/>
      <c r="S98" s="272">
        <v>1</v>
      </c>
      <c r="T98" s="272"/>
      <c r="U98" s="272"/>
      <c r="V98" s="232"/>
      <c r="W98" s="232"/>
      <c r="X98" s="267"/>
      <c r="Y98" s="267"/>
      <c r="Z98" s="267"/>
      <c r="AA98" s="267"/>
      <c r="AB98" s="267"/>
      <c r="AC98" s="267"/>
      <c r="AD98" s="267"/>
      <c r="AE98" s="267"/>
      <c r="AF98" s="267"/>
      <c r="AG98" s="267"/>
      <c r="AH98" s="267"/>
      <c r="AI98" s="267"/>
      <c r="AJ98" s="331"/>
      <c r="AK98" s="331"/>
      <c r="AL98" s="331"/>
      <c r="AM98" s="331"/>
      <c r="AN98" s="345"/>
      <c r="AO98" s="344" t="s">
        <v>2278</v>
      </c>
      <c r="AP98" s="331" t="s">
        <v>2284</v>
      </c>
    </row>
    <row r="99" spans="2:42" ht="15" customHeight="1" x14ac:dyDescent="0.25">
      <c r="B99" s="196" t="s">
        <v>894</v>
      </c>
      <c r="C99" s="224" t="s">
        <v>1530</v>
      </c>
      <c r="D99" s="197" t="s">
        <v>973</v>
      </c>
      <c r="E99" s="224" t="s">
        <v>1704</v>
      </c>
      <c r="F99" s="196" t="s">
        <v>1240</v>
      </c>
      <c r="G99" s="196" t="s">
        <v>914</v>
      </c>
      <c r="H99" s="196" t="s">
        <v>1890</v>
      </c>
      <c r="I99" s="224">
        <v>6</v>
      </c>
      <c r="J99" s="272"/>
      <c r="K99" s="272"/>
      <c r="L99" s="272"/>
      <c r="M99" s="272"/>
      <c r="N99" s="351"/>
      <c r="O99" s="272">
        <v>1</v>
      </c>
      <c r="P99" s="272">
        <v>1</v>
      </c>
      <c r="Q99" s="272">
        <v>1</v>
      </c>
      <c r="R99" s="272">
        <v>1</v>
      </c>
      <c r="S99" s="272">
        <v>1</v>
      </c>
      <c r="T99" s="272">
        <v>1</v>
      </c>
      <c r="U99" s="272"/>
      <c r="V99" s="268"/>
      <c r="W99" s="268"/>
      <c r="X99" s="268"/>
      <c r="Y99" s="268"/>
      <c r="Z99" s="268"/>
      <c r="AA99" s="268"/>
      <c r="AB99" s="268"/>
      <c r="AC99" s="268"/>
      <c r="AD99" s="268"/>
      <c r="AE99" s="268"/>
      <c r="AF99" s="268"/>
      <c r="AG99" s="268"/>
      <c r="AH99" s="268"/>
      <c r="AI99" s="268"/>
      <c r="AJ99" s="331"/>
      <c r="AK99" s="331"/>
      <c r="AL99" s="331"/>
      <c r="AM99" s="331"/>
      <c r="AN99" s="345"/>
      <c r="AO99" s="344"/>
      <c r="AP99" s="331" t="s">
        <v>2284</v>
      </c>
    </row>
    <row r="100" spans="2:42" ht="15" customHeight="1" x14ac:dyDescent="0.25">
      <c r="B100" s="196" t="s">
        <v>894</v>
      </c>
      <c r="C100" s="224" t="s">
        <v>1530</v>
      </c>
      <c r="D100" s="197" t="s">
        <v>973</v>
      </c>
      <c r="E100" s="224" t="s">
        <v>1705</v>
      </c>
      <c r="F100" s="196" t="s">
        <v>1891</v>
      </c>
      <c r="G100" s="196" t="s">
        <v>914</v>
      </c>
      <c r="H100" s="196" t="s">
        <v>1892</v>
      </c>
      <c r="I100" s="224">
        <v>1</v>
      </c>
      <c r="J100" s="272"/>
      <c r="K100" s="272"/>
      <c r="L100" s="272"/>
      <c r="M100" s="272"/>
      <c r="N100" s="351"/>
      <c r="O100" s="272"/>
      <c r="P100" s="272"/>
      <c r="Q100" s="272"/>
      <c r="R100" s="272"/>
      <c r="S100" s="272"/>
      <c r="T100" s="272"/>
      <c r="U100" s="272">
        <v>1</v>
      </c>
      <c r="V100" s="232"/>
      <c r="W100" s="232"/>
      <c r="X100" s="232"/>
      <c r="Y100" s="232"/>
      <c r="Z100" s="232"/>
      <c r="AA100" s="232"/>
      <c r="AB100" s="232"/>
      <c r="AC100" s="232"/>
      <c r="AD100" s="232"/>
      <c r="AE100" s="232"/>
      <c r="AF100" s="232"/>
      <c r="AG100" s="232"/>
      <c r="AH100" s="232"/>
      <c r="AI100" s="268"/>
      <c r="AJ100" s="331"/>
      <c r="AK100" s="331"/>
      <c r="AL100" s="331"/>
      <c r="AM100" s="331"/>
      <c r="AN100" s="345"/>
      <c r="AO100" s="344"/>
      <c r="AP100" s="331" t="s">
        <v>2284</v>
      </c>
    </row>
    <row r="101" spans="2:42" ht="15" customHeight="1" x14ac:dyDescent="0.25">
      <c r="B101" s="196" t="s">
        <v>894</v>
      </c>
      <c r="C101" s="224" t="s">
        <v>1530</v>
      </c>
      <c r="D101" s="197" t="s">
        <v>973</v>
      </c>
      <c r="E101" s="224" t="s">
        <v>1706</v>
      </c>
      <c r="F101" s="196" t="s">
        <v>1241</v>
      </c>
      <c r="G101" s="196" t="s">
        <v>914</v>
      </c>
      <c r="H101" s="196" t="s">
        <v>1242</v>
      </c>
      <c r="I101" s="224">
        <v>4</v>
      </c>
      <c r="J101" s="272">
        <v>1</v>
      </c>
      <c r="K101" s="272"/>
      <c r="L101" s="272"/>
      <c r="M101" s="272">
        <v>1</v>
      </c>
      <c r="N101" s="351"/>
      <c r="O101" s="272"/>
      <c r="P101" s="272">
        <v>1</v>
      </c>
      <c r="Q101" s="272"/>
      <c r="R101" s="272"/>
      <c r="S101" s="272">
        <v>1</v>
      </c>
      <c r="T101" s="272"/>
      <c r="U101" s="272"/>
      <c r="V101" s="232"/>
      <c r="W101" s="232"/>
      <c r="X101" s="232"/>
      <c r="Y101" s="232"/>
      <c r="Z101" s="232"/>
      <c r="AA101" s="232"/>
      <c r="AB101" s="232"/>
      <c r="AC101" s="232"/>
      <c r="AD101" s="232"/>
      <c r="AE101" s="232"/>
      <c r="AF101" s="232"/>
      <c r="AG101" s="232"/>
      <c r="AH101" s="232"/>
      <c r="AI101" s="268"/>
      <c r="AJ101" s="331"/>
      <c r="AK101" s="331"/>
      <c r="AL101" s="331"/>
      <c r="AM101" s="331"/>
      <c r="AN101" s="345"/>
      <c r="AO101" s="344"/>
      <c r="AP101" s="331" t="s">
        <v>2284</v>
      </c>
    </row>
    <row r="102" spans="2:42" ht="30" customHeight="1" x14ac:dyDescent="0.25">
      <c r="AI102" s="320" t="s">
        <v>2287</v>
      </c>
      <c r="AJ102" s="321">
        <f>COUNTIF(AJ4:AJ101,"Si")</f>
        <v>0</v>
      </c>
      <c r="AK102" s="347">
        <f>SUM(AK4:AK101)</f>
        <v>6</v>
      </c>
      <c r="AL102" s="347">
        <f>SUM(AL4:AL101)</f>
        <v>6</v>
      </c>
      <c r="AM102" s="321">
        <f>AL102/AK102</f>
        <v>1</v>
      </c>
      <c r="AN102" s="321"/>
      <c r="AO102" s="321">
        <f>COUNTIF(AO4:AO101,"Cumple")</f>
        <v>1</v>
      </c>
    </row>
    <row r="103" spans="2:42" ht="30" customHeight="1" x14ac:dyDescent="0.25">
      <c r="AI103" s="320" t="s">
        <v>2288</v>
      </c>
      <c r="AJ103" s="321">
        <f>AJ102/98</f>
        <v>0</v>
      </c>
      <c r="AK103" s="347"/>
      <c r="AL103" s="321"/>
      <c r="AM103" s="321"/>
      <c r="AN103" s="321"/>
      <c r="AO103" s="321"/>
    </row>
    <row r="104" spans="2:42" ht="30" customHeight="1" x14ac:dyDescent="0.25">
      <c r="AI104" s="320" t="s">
        <v>2286</v>
      </c>
      <c r="AJ104" s="321">
        <f>COUNTIF(AJ4:AJ101,"No")</f>
        <v>0</v>
      </c>
      <c r="AK104" s="347"/>
      <c r="AL104" s="321"/>
      <c r="AM104" s="321"/>
      <c r="AN104" s="321"/>
      <c r="AO104" s="321">
        <f>COUNTIF(AO4:AO101,"No Cumple")</f>
        <v>1</v>
      </c>
    </row>
    <row r="105" spans="2:42" ht="30" customHeight="1" x14ac:dyDescent="0.25">
      <c r="AI105" s="320" t="s">
        <v>2288</v>
      </c>
      <c r="AJ105" s="321">
        <f>AJ104/98</f>
        <v>0</v>
      </c>
      <c r="AK105" s="347"/>
      <c r="AL105" s="321"/>
      <c r="AM105" s="321"/>
      <c r="AN105" s="321"/>
      <c r="AO105" s="321"/>
    </row>
  </sheetData>
  <autoFilter ref="B3:AI101" xr:uid="{00000000-0009-0000-0000-000011000000}"/>
  <mergeCells count="5">
    <mergeCell ref="AJ1:AP2"/>
    <mergeCell ref="B1:AI1"/>
    <mergeCell ref="B2:D2"/>
    <mergeCell ref="V2:AI2"/>
    <mergeCell ref="E2:U2"/>
  </mergeCells>
  <conditionalFormatting sqref="F43 F45:F51">
    <cfRule type="cellIs" dxfId="934" priority="12" operator="equal">
      <formula>0</formula>
    </cfRule>
  </conditionalFormatting>
  <conditionalFormatting sqref="F83:H94">
    <cfRule type="cellIs" dxfId="933" priority="4" operator="equal">
      <formula>0</formula>
    </cfRule>
  </conditionalFormatting>
  <conditionalFormatting sqref="F15:I18">
    <cfRule type="cellIs" dxfId="932" priority="2" operator="equal">
      <formula>0</formula>
    </cfRule>
  </conditionalFormatting>
  <conditionalFormatting sqref="G8 F56:G70">
    <cfRule type="cellIs" dxfId="931" priority="9" operator="equal">
      <formula>0</formula>
    </cfRule>
  </conditionalFormatting>
  <conditionalFormatting sqref="H56:H57 H60:H61 H63:H70">
    <cfRule type="cellIs" dxfId="930" priority="6" operator="equal">
      <formula>0</formula>
    </cfRule>
  </conditionalFormatting>
  <conditionalFormatting sqref="I8 I11 F24:I24 F31:I38 G43:I51 I56:I70 F73:I74 F76:I76 I86:I88 I90:I94 F96:I101">
    <cfRule type="cellIs" dxfId="929" priority="3" operator="equal">
      <formula>0</formula>
    </cfRule>
  </conditionalFormatting>
  <conditionalFormatting sqref="AI11:AI14">
    <cfRule type="cellIs" dxfId="928" priority="1" operator="equal">
      <formula>0</formula>
    </cfRule>
  </conditionalFormatting>
  <pageMargins left="0.7" right="0.7" top="0.75" bottom="0.75" header="0.3" footer="0.3"/>
  <pageSetup orientation="portrait" verticalDpi="0" r:id="rId1"/>
  <ignoredErrors>
    <ignoredError sqref="AJ102:AJ105" unlockedFormula="1"/>
  </ignoredErrors>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100-000000000000}">
          <x14:formula1>
            <xm:f>'0 - Criterios'!$O$53:$O$55</xm:f>
          </x14:formula1>
          <xm:sqref>I5:I14</xm:sqref>
        </x14:dataValidation>
        <x14:dataValidation type="list" allowBlank="1" showInputMessage="1" showErrorMessage="1" xr:uid="{00000000-0002-0000-1100-000001000000}">
          <x14:formula1>
            <xm:f>Listas!$A$2:$A$3</xm:f>
          </x14:formula1>
          <xm:sqref>AJ4:AJ101</xm:sqref>
        </x14:dataValidation>
        <x14:dataValidation type="list" allowBlank="1" showInputMessage="1" showErrorMessage="1" xr:uid="{00000000-0002-0000-1100-000002000000}">
          <x14:formula1>
            <xm:f>Listas!$B$2:$B$3</xm:f>
          </x14:formula1>
          <xm:sqref>AO4:AO101</xm:sqref>
        </x14:dataValidation>
        <x14:dataValidation type="list" allowBlank="1" showInputMessage="1" showErrorMessage="1" xr:uid="{00000000-0002-0000-1100-000003000000}">
          <x14:formula1>
            <xm:f>Listas!$C$2:$C$4</xm:f>
          </x14:formula1>
          <xm:sqref>AP4:AP101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9"/>
  <sheetViews>
    <sheetView workbookViewId="0">
      <selection activeCell="B4" sqref="B4"/>
    </sheetView>
  </sheetViews>
  <sheetFormatPr baseColWidth="10" defaultRowHeight="15" x14ac:dyDescent="0.25"/>
  <cols>
    <col min="1" max="1" width="17.7109375" customWidth="1"/>
    <col min="2" max="2" width="16.85546875" customWidth="1"/>
    <col min="3" max="3" width="15.7109375" customWidth="1"/>
    <col min="4" max="4" width="20.7109375" customWidth="1"/>
    <col min="5" max="5" width="19.7109375" customWidth="1"/>
    <col min="6" max="7" width="23.140625" customWidth="1"/>
  </cols>
  <sheetData>
    <row r="1" spans="1:7" ht="60" x14ac:dyDescent="0.25">
      <c r="A1" s="361" t="s">
        <v>2321</v>
      </c>
      <c r="B1" s="361" t="s">
        <v>2318</v>
      </c>
      <c r="C1" s="361" t="s">
        <v>170</v>
      </c>
      <c r="D1" s="361" t="s">
        <v>171</v>
      </c>
      <c r="E1" s="361" t="s">
        <v>492</v>
      </c>
      <c r="F1" s="361" t="s">
        <v>2319</v>
      </c>
      <c r="G1" s="360" t="s">
        <v>2320</v>
      </c>
    </row>
    <row r="2" spans="1:7" x14ac:dyDescent="0.25">
      <c r="A2" s="359" t="s">
        <v>2415</v>
      </c>
      <c r="B2" s="359" t="s">
        <v>2415</v>
      </c>
      <c r="C2" s="359" t="s">
        <v>2415</v>
      </c>
      <c r="D2" s="359" t="s">
        <v>2415</v>
      </c>
      <c r="E2" s="359" t="s">
        <v>2415</v>
      </c>
      <c r="F2" s="359" t="s">
        <v>2415</v>
      </c>
      <c r="G2" s="359" t="s">
        <v>2415</v>
      </c>
    </row>
    <row r="3" spans="1:7" x14ac:dyDescent="0.25">
      <c r="A3" s="359"/>
      <c r="B3" s="359"/>
      <c r="C3" s="359"/>
      <c r="D3" s="359"/>
      <c r="E3" s="359"/>
      <c r="F3" s="359"/>
      <c r="G3" s="359"/>
    </row>
    <row r="4" spans="1:7" x14ac:dyDescent="0.25">
      <c r="A4" s="359"/>
      <c r="B4" s="359"/>
      <c r="C4" s="359"/>
      <c r="D4" s="359"/>
      <c r="E4" s="359"/>
      <c r="F4" s="359"/>
      <c r="G4" s="359"/>
    </row>
    <row r="5" spans="1:7" x14ac:dyDescent="0.25">
      <c r="A5" s="359"/>
      <c r="B5" s="359"/>
      <c r="C5" s="359"/>
      <c r="D5" s="359"/>
      <c r="E5" s="359"/>
      <c r="F5" s="359"/>
      <c r="G5" s="359"/>
    </row>
    <row r="6" spans="1:7" x14ac:dyDescent="0.25">
      <c r="A6" s="359"/>
      <c r="B6" s="359"/>
      <c r="C6" s="359"/>
      <c r="D6" s="359"/>
      <c r="E6" s="359"/>
      <c r="F6" s="359"/>
      <c r="G6" s="359"/>
    </row>
    <row r="7" spans="1:7" x14ac:dyDescent="0.25">
      <c r="A7" s="359"/>
      <c r="B7" s="359"/>
      <c r="C7" s="359"/>
      <c r="D7" s="359"/>
      <c r="E7" s="359"/>
      <c r="F7" s="359"/>
      <c r="G7" s="359"/>
    </row>
    <row r="8" spans="1:7" x14ac:dyDescent="0.25">
      <c r="A8" s="359"/>
      <c r="B8" s="359"/>
      <c r="C8" s="359"/>
      <c r="D8" s="359"/>
      <c r="E8" s="359"/>
      <c r="F8" s="359"/>
      <c r="G8" s="359"/>
    </row>
    <row r="9" spans="1:7" x14ac:dyDescent="0.25">
      <c r="A9" s="359"/>
      <c r="B9" s="359"/>
      <c r="C9" s="359"/>
      <c r="D9" s="359"/>
      <c r="E9" s="359"/>
      <c r="F9" s="359"/>
      <c r="G9" s="35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B3:G19"/>
  <sheetViews>
    <sheetView zoomScaleNormal="100" workbookViewId="0">
      <selection activeCell="D24" sqref="D24"/>
    </sheetView>
  </sheetViews>
  <sheetFormatPr baseColWidth="10" defaultColWidth="11.42578125" defaultRowHeight="15" x14ac:dyDescent="0.25"/>
  <cols>
    <col min="1" max="1" width="10.5703125" style="29" customWidth="1"/>
    <col min="2" max="2" width="30.5703125" style="29" customWidth="1"/>
    <col min="3" max="6" width="60.5703125" style="29" customWidth="1"/>
    <col min="7" max="7" width="30.5703125" style="29" customWidth="1"/>
    <col min="8" max="16384" width="11.42578125" style="29"/>
  </cols>
  <sheetData>
    <row r="3" spans="2:7" ht="30" customHeight="1" x14ac:dyDescent="0.25">
      <c r="B3" s="475"/>
      <c r="C3" s="22" t="s">
        <v>30</v>
      </c>
      <c r="D3" s="473" t="s">
        <v>75</v>
      </c>
      <c r="E3" s="474"/>
      <c r="F3" s="22" t="s">
        <v>31</v>
      </c>
      <c r="G3" s="171" t="s">
        <v>78</v>
      </c>
    </row>
    <row r="4" spans="2:7" ht="30" customHeight="1" x14ac:dyDescent="0.25">
      <c r="B4" s="476"/>
      <c r="C4" s="22" t="s">
        <v>32</v>
      </c>
      <c r="D4" s="419" t="s">
        <v>76</v>
      </c>
      <c r="E4" s="420"/>
      <c r="F4" s="22" t="s">
        <v>33</v>
      </c>
      <c r="G4" s="171">
        <v>4</v>
      </c>
    </row>
    <row r="5" spans="2:7" ht="30" customHeight="1" x14ac:dyDescent="0.25">
      <c r="B5" s="477"/>
      <c r="C5" s="22" t="s">
        <v>34</v>
      </c>
      <c r="D5" s="419" t="s">
        <v>77</v>
      </c>
      <c r="E5" s="420"/>
      <c r="F5" s="22" t="s">
        <v>74</v>
      </c>
      <c r="G5" s="173">
        <v>44636</v>
      </c>
    </row>
    <row r="6" spans="2:7" ht="30" customHeight="1" x14ac:dyDescent="0.25">
      <c r="B6" s="446" t="s">
        <v>633</v>
      </c>
      <c r="C6" s="447"/>
      <c r="D6" s="447"/>
      <c r="E6" s="447"/>
      <c r="F6" s="447"/>
      <c r="G6" s="448"/>
    </row>
    <row r="7" spans="2:7" ht="30" customHeight="1" x14ac:dyDescent="0.25">
      <c r="B7" s="481" t="s">
        <v>629</v>
      </c>
      <c r="C7" s="482"/>
      <c r="D7" s="482"/>
      <c r="E7" s="482"/>
      <c r="F7" s="482"/>
      <c r="G7" s="483"/>
    </row>
    <row r="8" spans="2:7" ht="30" customHeight="1" x14ac:dyDescent="0.25">
      <c r="B8" s="484" t="s">
        <v>1765</v>
      </c>
      <c r="C8" s="485"/>
      <c r="D8" s="485"/>
      <c r="E8" s="485"/>
      <c r="F8" s="485"/>
      <c r="G8" s="486"/>
    </row>
    <row r="9" spans="2:7" ht="30" customHeight="1" x14ac:dyDescent="0.25">
      <c r="B9" s="478"/>
      <c r="C9" s="479"/>
      <c r="D9" s="479"/>
      <c r="E9" s="479"/>
      <c r="F9" s="479"/>
      <c r="G9" s="480"/>
    </row>
    <row r="10" spans="2:7" ht="45" customHeight="1" x14ac:dyDescent="0.25">
      <c r="B10" s="61" t="s">
        <v>473</v>
      </c>
      <c r="C10" s="470" t="s">
        <v>490</v>
      </c>
      <c r="D10" s="471"/>
      <c r="E10" s="471"/>
      <c r="F10" s="471"/>
      <c r="G10" s="472"/>
    </row>
    <row r="11" spans="2:7" ht="45" customHeight="1" x14ac:dyDescent="0.25">
      <c r="B11" s="61" t="s">
        <v>474</v>
      </c>
      <c r="C11" s="470" t="s">
        <v>489</v>
      </c>
      <c r="D11" s="471"/>
      <c r="E11" s="471"/>
      <c r="F11" s="471"/>
      <c r="G11" s="472"/>
    </row>
    <row r="12" spans="2:7" ht="45" customHeight="1" x14ac:dyDescent="0.25">
      <c r="B12" s="61" t="s">
        <v>475</v>
      </c>
      <c r="C12" s="470" t="s">
        <v>488</v>
      </c>
      <c r="D12" s="471"/>
      <c r="E12" s="471"/>
      <c r="F12" s="471"/>
      <c r="G12" s="472"/>
    </row>
    <row r="13" spans="2:7" ht="45" customHeight="1" x14ac:dyDescent="0.25">
      <c r="B13" s="61" t="s">
        <v>476</v>
      </c>
      <c r="C13" s="460" t="s">
        <v>487</v>
      </c>
      <c r="D13" s="461"/>
      <c r="E13" s="461"/>
      <c r="F13" s="461"/>
      <c r="G13" s="462"/>
    </row>
    <row r="14" spans="2:7" ht="390" customHeight="1" x14ac:dyDescent="0.25">
      <c r="B14" s="61" t="s">
        <v>477</v>
      </c>
      <c r="C14" s="463" t="s">
        <v>1766</v>
      </c>
      <c r="D14" s="464"/>
      <c r="E14" s="464"/>
      <c r="F14" s="464"/>
      <c r="G14" s="465"/>
    </row>
    <row r="15" spans="2:7" ht="90" customHeight="1" x14ac:dyDescent="0.25">
      <c r="B15" s="61" t="s">
        <v>478</v>
      </c>
      <c r="C15" s="466" t="s">
        <v>486</v>
      </c>
      <c r="D15" s="467"/>
      <c r="E15" s="467"/>
      <c r="F15" s="467"/>
      <c r="G15" s="468"/>
    </row>
    <row r="16" spans="2:7" ht="45" customHeight="1" x14ac:dyDescent="0.25">
      <c r="B16" s="61" t="s">
        <v>479</v>
      </c>
      <c r="C16" s="469" t="s">
        <v>480</v>
      </c>
      <c r="D16" s="467"/>
      <c r="E16" s="467"/>
      <c r="F16" s="467"/>
      <c r="G16" s="468"/>
    </row>
    <row r="17" spans="2:7" ht="90" customHeight="1" x14ac:dyDescent="0.25">
      <c r="B17" s="61" t="s">
        <v>1767</v>
      </c>
      <c r="C17" s="466" t="s">
        <v>481</v>
      </c>
      <c r="D17" s="467"/>
      <c r="E17" s="467"/>
      <c r="F17" s="467"/>
      <c r="G17" s="468"/>
    </row>
    <row r="18" spans="2:7" ht="90" customHeight="1" x14ac:dyDescent="0.25">
      <c r="B18" s="61" t="s">
        <v>482</v>
      </c>
      <c r="C18" s="459" t="s">
        <v>483</v>
      </c>
      <c r="D18" s="459"/>
      <c r="E18" s="459"/>
      <c r="F18" s="459"/>
      <c r="G18" s="459"/>
    </row>
    <row r="19" spans="2:7" ht="60" customHeight="1" x14ac:dyDescent="0.25">
      <c r="B19" s="61" t="s">
        <v>484</v>
      </c>
      <c r="C19" s="459" t="s">
        <v>485</v>
      </c>
      <c r="D19" s="459"/>
      <c r="E19" s="459"/>
      <c r="F19" s="459"/>
      <c r="G19" s="459"/>
    </row>
  </sheetData>
  <sheetProtection algorithmName="SHA-512" hashValue="YLCkYFhrelm3q5oaHHg0j6ftqfJ63DKYaBT2gbpDbPHDDSFLzA7gYJ0xmsnTc/yicw2xVXdjpb1bmkNWYiSzTw==" saltValue="/AUCQoDZaKCVJacCXdHRvg==" spinCount="100000" sheet="1" selectLockedCells="1" autoFilter="0" pivotTables="0" selectUnlockedCells="1"/>
  <mergeCells count="18">
    <mergeCell ref="C12:G12"/>
    <mergeCell ref="D3:E3"/>
    <mergeCell ref="B3:B5"/>
    <mergeCell ref="B9:G9"/>
    <mergeCell ref="C10:G10"/>
    <mergeCell ref="C11:G11"/>
    <mergeCell ref="D4:E4"/>
    <mergeCell ref="D5:E5"/>
    <mergeCell ref="B6:G6"/>
    <mergeCell ref="B7:G7"/>
    <mergeCell ref="B8:G8"/>
    <mergeCell ref="C18:G18"/>
    <mergeCell ref="C19:G19"/>
    <mergeCell ref="C13:G13"/>
    <mergeCell ref="C14:G14"/>
    <mergeCell ref="C15:G15"/>
    <mergeCell ref="C16:G16"/>
    <mergeCell ref="C17:G17"/>
  </mergeCells>
  <pageMargins left="0.7" right="0.7" top="0.75" bottom="0.75" header="0.3" footer="0.3"/>
  <pageSetup paperSize="14"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C7"/>
  <sheetViews>
    <sheetView workbookViewId="0">
      <selection activeCell="C11" sqref="C11"/>
    </sheetView>
  </sheetViews>
  <sheetFormatPr baseColWidth="10" defaultRowHeight="15" x14ac:dyDescent="0.25"/>
  <cols>
    <col min="3" max="3" width="29.28515625" customWidth="1"/>
  </cols>
  <sheetData>
    <row r="1" spans="1:3" x14ac:dyDescent="0.25">
      <c r="A1" s="319" t="s">
        <v>2285</v>
      </c>
      <c r="B1" s="319" t="s">
        <v>2275</v>
      </c>
      <c r="C1" s="319" t="s">
        <v>2281</v>
      </c>
    </row>
    <row r="2" spans="1:3" x14ac:dyDescent="0.25">
      <c r="A2" t="s">
        <v>1955</v>
      </c>
      <c r="B2" t="s">
        <v>2277</v>
      </c>
      <c r="C2" t="s">
        <v>2282</v>
      </c>
    </row>
    <row r="3" spans="1:3" x14ac:dyDescent="0.25">
      <c r="A3" t="s">
        <v>1960</v>
      </c>
      <c r="B3" t="s">
        <v>2278</v>
      </c>
      <c r="C3" t="s">
        <v>2283</v>
      </c>
    </row>
    <row r="4" spans="1:3" x14ac:dyDescent="0.25">
      <c r="A4" t="s">
        <v>2314</v>
      </c>
      <c r="B4" t="s">
        <v>2279</v>
      </c>
      <c r="C4" t="s">
        <v>2284</v>
      </c>
    </row>
    <row r="5" spans="1:3" x14ac:dyDescent="0.25">
      <c r="A5" t="s">
        <v>2315</v>
      </c>
      <c r="B5" t="s">
        <v>2331</v>
      </c>
    </row>
    <row r="6" spans="1:3" x14ac:dyDescent="0.25">
      <c r="B6" t="s">
        <v>2385</v>
      </c>
    </row>
    <row r="7" spans="1:3" x14ac:dyDescent="0.25">
      <c r="B7" t="s">
        <v>2416</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T240"/>
  <sheetViews>
    <sheetView zoomScaleNormal="100" workbookViewId="0"/>
  </sheetViews>
  <sheetFormatPr baseColWidth="10" defaultColWidth="11.42578125" defaultRowHeight="15" x14ac:dyDescent="0.25"/>
  <cols>
    <col min="1" max="1" width="2.140625" style="29" customWidth="1"/>
    <col min="2" max="3" width="30.5703125" style="31" customWidth="1"/>
    <col min="4" max="5" width="60.5703125" style="29" customWidth="1"/>
    <col min="6" max="7" width="30.5703125" style="26" customWidth="1"/>
    <col min="8" max="8" width="30.5703125" style="29" customWidth="1"/>
    <col min="9" max="11" width="60.5703125" style="31" customWidth="1"/>
    <col min="12" max="12" width="60.5703125" style="29" customWidth="1"/>
    <col min="13" max="15" width="30.5703125" style="30" customWidth="1"/>
    <col min="16" max="16" width="30.5703125" style="26" customWidth="1"/>
    <col min="17" max="19" width="30.5703125" style="30" customWidth="1"/>
    <col min="20" max="20" width="60.5703125" style="30" customWidth="1"/>
    <col min="21" max="16384" width="11.42578125" style="29"/>
  </cols>
  <sheetData>
    <row r="1" spans="2:20" ht="15" customHeight="1" x14ac:dyDescent="0.25"/>
    <row r="2" spans="2:20" ht="30" customHeight="1" x14ac:dyDescent="0.25">
      <c r="B2" s="597"/>
      <c r="C2" s="598"/>
      <c r="D2" s="22" t="s">
        <v>30</v>
      </c>
      <c r="E2" s="504" t="s">
        <v>75</v>
      </c>
      <c r="F2" s="504"/>
      <c r="G2" s="504"/>
      <c r="H2" s="504"/>
      <c r="I2" s="504"/>
      <c r="J2" s="504"/>
      <c r="K2" s="504"/>
      <c r="L2" s="504"/>
      <c r="M2" s="504"/>
      <c r="N2" s="504"/>
      <c r="O2" s="504"/>
      <c r="P2" s="504"/>
      <c r="Q2" s="504"/>
      <c r="R2" s="504"/>
      <c r="S2" s="22" t="s">
        <v>31</v>
      </c>
      <c r="T2" s="57" t="s">
        <v>78</v>
      </c>
    </row>
    <row r="3" spans="2:20" ht="30" customHeight="1" x14ac:dyDescent="0.25">
      <c r="B3" s="563"/>
      <c r="C3" s="564"/>
      <c r="D3" s="22" t="s">
        <v>32</v>
      </c>
      <c r="E3" s="494" t="s">
        <v>76</v>
      </c>
      <c r="F3" s="494"/>
      <c r="G3" s="494"/>
      <c r="H3" s="494"/>
      <c r="I3" s="494"/>
      <c r="J3" s="494"/>
      <c r="K3" s="494"/>
      <c r="L3" s="494"/>
      <c r="M3" s="494"/>
      <c r="N3" s="494"/>
      <c r="O3" s="494"/>
      <c r="P3" s="494"/>
      <c r="Q3" s="494"/>
      <c r="R3" s="494"/>
      <c r="S3" s="22" t="s">
        <v>33</v>
      </c>
      <c r="T3" s="125">
        <v>3</v>
      </c>
    </row>
    <row r="4" spans="2:20" ht="30" customHeight="1" x14ac:dyDescent="0.25">
      <c r="B4" s="565"/>
      <c r="C4" s="566"/>
      <c r="D4" s="22" t="s">
        <v>34</v>
      </c>
      <c r="E4" s="505" t="s">
        <v>77</v>
      </c>
      <c r="F4" s="505"/>
      <c r="G4" s="505"/>
      <c r="H4" s="505"/>
      <c r="I4" s="505"/>
      <c r="J4" s="505"/>
      <c r="K4" s="505"/>
      <c r="L4" s="505"/>
      <c r="M4" s="505"/>
      <c r="N4" s="505"/>
      <c r="O4" s="505"/>
      <c r="P4" s="505"/>
      <c r="Q4" s="505"/>
      <c r="R4" s="505"/>
      <c r="S4" s="22" t="s">
        <v>104</v>
      </c>
      <c r="T4" s="65">
        <v>44320</v>
      </c>
    </row>
    <row r="5" spans="2:20" ht="30" customHeight="1" x14ac:dyDescent="0.25">
      <c r="B5" s="599" t="s">
        <v>760</v>
      </c>
      <c r="C5" s="600"/>
      <c r="D5" s="600"/>
      <c r="E5" s="600"/>
      <c r="F5" s="600"/>
      <c r="G5" s="600"/>
      <c r="H5" s="600"/>
      <c r="I5" s="600"/>
      <c r="J5" s="600"/>
      <c r="K5" s="600"/>
      <c r="L5" s="600"/>
      <c r="M5" s="600"/>
      <c r="N5" s="600"/>
      <c r="O5" s="600"/>
      <c r="P5" s="600"/>
      <c r="Q5" s="600"/>
      <c r="R5" s="600"/>
      <c r="S5" s="600"/>
      <c r="T5" s="600"/>
    </row>
    <row r="6" spans="2:20" ht="30" customHeight="1" x14ac:dyDescent="0.25">
      <c r="B6" s="491" t="s">
        <v>110</v>
      </c>
      <c r="C6" s="491"/>
      <c r="D6" s="491"/>
      <c r="E6" s="491"/>
      <c r="F6" s="491"/>
      <c r="G6" s="491"/>
      <c r="H6" s="491"/>
      <c r="I6" s="491"/>
      <c r="J6" s="491"/>
      <c r="K6" s="491"/>
      <c r="L6" s="491"/>
      <c r="M6" s="491"/>
      <c r="N6" s="491"/>
      <c r="O6" s="491"/>
      <c r="P6" s="491"/>
      <c r="Q6" s="491"/>
      <c r="R6" s="491"/>
      <c r="S6" s="491"/>
      <c r="T6" s="491"/>
    </row>
    <row r="7" spans="2:20" ht="27.75" customHeight="1" x14ac:dyDescent="0.25">
      <c r="B7" s="596" t="s">
        <v>173</v>
      </c>
      <c r="C7" s="596"/>
      <c r="D7" s="596"/>
      <c r="E7" s="596"/>
      <c r="F7" s="596"/>
      <c r="G7" s="596"/>
      <c r="H7" s="596"/>
      <c r="I7" s="596"/>
      <c r="J7" s="596"/>
      <c r="K7" s="596"/>
      <c r="L7" s="596"/>
      <c r="M7" s="596"/>
      <c r="N7" s="596"/>
      <c r="O7" s="596"/>
      <c r="P7" s="596"/>
      <c r="Q7" s="596"/>
      <c r="R7" s="596"/>
      <c r="S7" s="596"/>
      <c r="T7" s="596"/>
    </row>
    <row r="8" spans="2:20" ht="150" customHeight="1" x14ac:dyDescent="0.25">
      <c r="B8" s="567" t="s">
        <v>34</v>
      </c>
      <c r="C8" s="601" t="s">
        <v>702</v>
      </c>
      <c r="D8" s="509" t="s">
        <v>137</v>
      </c>
      <c r="E8" s="509" t="s">
        <v>596</v>
      </c>
      <c r="F8" s="457" t="s">
        <v>155</v>
      </c>
      <c r="G8" s="509" t="s">
        <v>703</v>
      </c>
      <c r="H8" s="509"/>
      <c r="I8" s="509"/>
      <c r="J8" s="509"/>
      <c r="K8" s="509"/>
      <c r="L8" s="509"/>
      <c r="M8" s="497" t="s">
        <v>701</v>
      </c>
      <c r="N8" s="497"/>
      <c r="O8" s="497"/>
      <c r="P8" s="497"/>
      <c r="Q8" s="497"/>
      <c r="R8" s="497"/>
      <c r="S8" s="497"/>
      <c r="T8" s="497"/>
    </row>
    <row r="9" spans="2:20" ht="180" customHeight="1" x14ac:dyDescent="0.25">
      <c r="B9" s="568"/>
      <c r="C9" s="601"/>
      <c r="D9" s="509"/>
      <c r="E9" s="509"/>
      <c r="F9" s="457"/>
      <c r="G9" s="124" t="s">
        <v>433</v>
      </c>
      <c r="H9" s="124" t="s">
        <v>726</v>
      </c>
      <c r="I9" s="124" t="s">
        <v>727</v>
      </c>
      <c r="J9" s="124" t="s">
        <v>731</v>
      </c>
      <c r="K9" s="124" t="s">
        <v>716</v>
      </c>
      <c r="L9" s="124" t="s">
        <v>625</v>
      </c>
      <c r="M9" s="124" t="s">
        <v>675</v>
      </c>
      <c r="N9" s="127" t="s">
        <v>676</v>
      </c>
      <c r="O9" s="127" t="s">
        <v>677</v>
      </c>
      <c r="P9" s="124" t="s">
        <v>678</v>
      </c>
      <c r="Q9" s="124" t="s">
        <v>679</v>
      </c>
      <c r="R9" s="131" t="s">
        <v>680</v>
      </c>
      <c r="S9" s="124" t="s">
        <v>681</v>
      </c>
      <c r="T9" s="126" t="s">
        <v>690</v>
      </c>
    </row>
    <row r="10" spans="2:20" s="26" customFormat="1" ht="150" customHeight="1" x14ac:dyDescent="0.25">
      <c r="B10" s="43"/>
      <c r="C10" s="32"/>
      <c r="D10" s="18"/>
      <c r="E10" s="32"/>
      <c r="F10" s="43"/>
      <c r="G10" s="43" t="s">
        <v>202</v>
      </c>
      <c r="H10" s="42"/>
      <c r="I10" s="42"/>
      <c r="J10" s="42"/>
      <c r="K10" s="42"/>
      <c r="L10" s="181" t="str">
        <f>CONCATENATE(H10," ",I10," ",J10," ",K10)</f>
        <v xml:space="preserve">   </v>
      </c>
      <c r="M10" s="42"/>
      <c r="N10" s="62" t="str">
        <f>IF(OR(M10="Correctivo",M10="Detectivo"),"Impacto",IF(M10="Preventivo","Probabilidad",""))</f>
        <v/>
      </c>
      <c r="O10" s="42"/>
      <c r="P10" s="62" t="str">
        <f t="shared" ref="P10:P74" si="0">IF(AND(M10="Preventivo",O10="Automático"),"50%",IF(AND(M10="Preventivo",O10="Manual"),"40%",IF(AND(M10="Detectivo",O10="Automático"),"40%",IF(AND(M10="Detectivo",O10="Manual"),"30%",IF(AND(M10="Correctivo",O10="Automático"),"35%",IF(AND(M10="Correctivo",O10="Manual"),"25%",""))))))</f>
        <v/>
      </c>
      <c r="Q10" s="42"/>
      <c r="R10" s="62"/>
      <c r="S10" s="42"/>
      <c r="T10" s="42"/>
    </row>
    <row r="11" spans="2:20" s="26" customFormat="1" ht="150" customHeight="1" x14ac:dyDescent="0.25">
      <c r="B11" s="43"/>
      <c r="C11" s="32"/>
      <c r="D11" s="18"/>
      <c r="E11" s="32"/>
      <c r="F11" s="43"/>
      <c r="G11" s="43" t="s">
        <v>203</v>
      </c>
      <c r="H11" s="42"/>
      <c r="I11" s="42"/>
      <c r="J11" s="42"/>
      <c r="K11" s="42"/>
      <c r="L11" s="181" t="str">
        <f t="shared" ref="L11:L74" si="1">CONCATENATE(H11," ",I11," ",J11," ",K11)</f>
        <v xml:space="preserve">   </v>
      </c>
      <c r="M11" s="42"/>
      <c r="N11" s="62" t="str">
        <f t="shared" ref="N11:N74" si="2">IF(OR(M11="Correctivo",M11="Detectivo"),"Impacto",IF(M11="Preventivo","Probabilidad",""))</f>
        <v/>
      </c>
      <c r="O11" s="42"/>
      <c r="P11" s="62" t="str">
        <f t="shared" si="0"/>
        <v/>
      </c>
      <c r="Q11" s="42"/>
      <c r="R11" s="62"/>
      <c r="S11" s="42"/>
      <c r="T11" s="42"/>
    </row>
    <row r="12" spans="2:20" s="26" customFormat="1" ht="150" customHeight="1" x14ac:dyDescent="0.25">
      <c r="B12" s="43"/>
      <c r="C12" s="32"/>
      <c r="D12" s="18"/>
      <c r="E12" s="32"/>
      <c r="F12" s="43"/>
      <c r="G12" s="43" t="s">
        <v>204</v>
      </c>
      <c r="H12" s="42"/>
      <c r="I12" s="42"/>
      <c r="J12" s="42"/>
      <c r="K12" s="42"/>
      <c r="L12" s="181" t="str">
        <f t="shared" si="1"/>
        <v xml:space="preserve">   </v>
      </c>
      <c r="M12" s="42"/>
      <c r="N12" s="62" t="str">
        <f t="shared" si="2"/>
        <v/>
      </c>
      <c r="O12" s="42"/>
      <c r="P12" s="62" t="str">
        <f t="shared" si="0"/>
        <v/>
      </c>
      <c r="Q12" s="42"/>
      <c r="R12" s="62"/>
      <c r="S12" s="42"/>
      <c r="T12" s="42"/>
    </row>
    <row r="13" spans="2:20" s="26" customFormat="1" ht="150" customHeight="1" x14ac:dyDescent="0.25">
      <c r="B13" s="43"/>
      <c r="C13" s="32"/>
      <c r="D13" s="18"/>
      <c r="E13" s="32"/>
      <c r="F13" s="43"/>
      <c r="G13" s="43" t="s">
        <v>205</v>
      </c>
      <c r="H13" s="42"/>
      <c r="I13" s="42"/>
      <c r="J13" s="42"/>
      <c r="K13" s="42"/>
      <c r="L13" s="181" t="str">
        <f t="shared" si="1"/>
        <v xml:space="preserve">   </v>
      </c>
      <c r="M13" s="42"/>
      <c r="N13" s="62" t="str">
        <f t="shared" si="2"/>
        <v/>
      </c>
      <c r="O13" s="42"/>
      <c r="P13" s="62" t="str">
        <f t="shared" si="0"/>
        <v/>
      </c>
      <c r="Q13" s="42"/>
      <c r="R13" s="62"/>
      <c r="S13" s="42"/>
      <c r="T13" s="42"/>
    </row>
    <row r="14" spans="2:20" s="26" customFormat="1" ht="150" customHeight="1" x14ac:dyDescent="0.25">
      <c r="B14" s="43"/>
      <c r="C14" s="32"/>
      <c r="D14" s="18"/>
      <c r="E14" s="32"/>
      <c r="F14" s="43"/>
      <c r="G14" s="43" t="s">
        <v>206</v>
      </c>
      <c r="H14" s="42"/>
      <c r="I14" s="42"/>
      <c r="J14" s="42"/>
      <c r="K14" s="42"/>
      <c r="L14" s="181" t="str">
        <f t="shared" si="1"/>
        <v xml:space="preserve">   </v>
      </c>
      <c r="M14" s="42"/>
      <c r="N14" s="62" t="str">
        <f t="shared" si="2"/>
        <v/>
      </c>
      <c r="O14" s="42"/>
      <c r="P14" s="62" t="str">
        <f t="shared" si="0"/>
        <v/>
      </c>
      <c r="Q14" s="42"/>
      <c r="R14" s="62"/>
      <c r="S14" s="42"/>
      <c r="T14" s="42"/>
    </row>
    <row r="15" spans="2:20" s="26" customFormat="1" ht="150" customHeight="1" x14ac:dyDescent="0.25">
      <c r="B15" s="43"/>
      <c r="C15" s="32"/>
      <c r="D15" s="18"/>
      <c r="E15" s="32"/>
      <c r="F15" s="43"/>
      <c r="G15" s="43" t="s">
        <v>207</v>
      </c>
      <c r="H15" s="42"/>
      <c r="I15" s="42"/>
      <c r="J15" s="42"/>
      <c r="K15" s="42"/>
      <c r="L15" s="181" t="str">
        <f t="shared" si="1"/>
        <v xml:space="preserve">   </v>
      </c>
      <c r="M15" s="42"/>
      <c r="N15" s="62" t="str">
        <f t="shared" si="2"/>
        <v/>
      </c>
      <c r="O15" s="42"/>
      <c r="P15" s="62" t="str">
        <f t="shared" si="0"/>
        <v/>
      </c>
      <c r="Q15" s="42"/>
      <c r="R15" s="62"/>
      <c r="S15" s="42"/>
      <c r="T15" s="42"/>
    </row>
    <row r="16" spans="2:20" s="26" customFormat="1" ht="150" customHeight="1" x14ac:dyDescent="0.25">
      <c r="B16" s="43"/>
      <c r="C16" s="32"/>
      <c r="D16" s="18"/>
      <c r="E16" s="32"/>
      <c r="F16" s="43"/>
      <c r="G16" s="43" t="s">
        <v>208</v>
      </c>
      <c r="H16" s="42"/>
      <c r="I16" s="42"/>
      <c r="J16" s="42"/>
      <c r="K16" s="42"/>
      <c r="L16" s="181" t="str">
        <f t="shared" si="1"/>
        <v xml:space="preserve">   </v>
      </c>
      <c r="M16" s="42"/>
      <c r="N16" s="62" t="str">
        <f t="shared" si="2"/>
        <v/>
      </c>
      <c r="O16" s="42"/>
      <c r="P16" s="62" t="str">
        <f t="shared" si="0"/>
        <v/>
      </c>
      <c r="Q16" s="42"/>
      <c r="R16" s="62"/>
      <c r="S16" s="42"/>
      <c r="T16" s="42"/>
    </row>
    <row r="17" spans="2:20" s="26" customFormat="1" ht="150" customHeight="1" x14ac:dyDescent="0.25">
      <c r="B17" s="43"/>
      <c r="C17" s="32"/>
      <c r="D17" s="18"/>
      <c r="E17" s="32"/>
      <c r="F17" s="43"/>
      <c r="G17" s="43" t="s">
        <v>209</v>
      </c>
      <c r="H17" s="42"/>
      <c r="I17" s="42"/>
      <c r="J17" s="42"/>
      <c r="K17" s="42"/>
      <c r="L17" s="181" t="str">
        <f t="shared" si="1"/>
        <v xml:space="preserve">   </v>
      </c>
      <c r="M17" s="42"/>
      <c r="N17" s="62" t="str">
        <f t="shared" si="2"/>
        <v/>
      </c>
      <c r="O17" s="42"/>
      <c r="P17" s="62" t="str">
        <f t="shared" si="0"/>
        <v/>
      </c>
      <c r="Q17" s="42"/>
      <c r="R17" s="62"/>
      <c r="S17" s="42"/>
      <c r="T17" s="42"/>
    </row>
    <row r="18" spans="2:20" s="26" customFormat="1" ht="150" customHeight="1" x14ac:dyDescent="0.25">
      <c r="B18" s="43"/>
      <c r="C18" s="32"/>
      <c r="D18" s="18"/>
      <c r="E18" s="32"/>
      <c r="F18" s="43"/>
      <c r="G18" s="43" t="s">
        <v>210</v>
      </c>
      <c r="H18" s="42"/>
      <c r="I18" s="42"/>
      <c r="J18" s="42"/>
      <c r="K18" s="42"/>
      <c r="L18" s="181" t="str">
        <f t="shared" si="1"/>
        <v xml:space="preserve">   </v>
      </c>
      <c r="M18" s="42"/>
      <c r="N18" s="62" t="str">
        <f t="shared" si="2"/>
        <v/>
      </c>
      <c r="O18" s="42"/>
      <c r="P18" s="62" t="str">
        <f t="shared" si="0"/>
        <v/>
      </c>
      <c r="Q18" s="42"/>
      <c r="R18" s="62"/>
      <c r="S18" s="42"/>
      <c r="T18" s="42"/>
    </row>
    <row r="19" spans="2:20" s="26" customFormat="1" ht="150" customHeight="1" x14ac:dyDescent="0.25">
      <c r="B19" s="43"/>
      <c r="C19" s="32"/>
      <c r="D19" s="18"/>
      <c r="E19" s="32"/>
      <c r="F19" s="43"/>
      <c r="G19" s="43" t="s">
        <v>211</v>
      </c>
      <c r="H19" s="42"/>
      <c r="I19" s="42"/>
      <c r="J19" s="42"/>
      <c r="K19" s="42"/>
      <c r="L19" s="181" t="str">
        <f t="shared" si="1"/>
        <v xml:space="preserve">   </v>
      </c>
      <c r="M19" s="42"/>
      <c r="N19" s="62" t="str">
        <f t="shared" si="2"/>
        <v/>
      </c>
      <c r="O19" s="42"/>
      <c r="P19" s="62" t="str">
        <f t="shared" si="0"/>
        <v/>
      </c>
      <c r="Q19" s="42"/>
      <c r="R19" s="62"/>
      <c r="S19" s="42"/>
      <c r="T19" s="42"/>
    </row>
    <row r="20" spans="2:20" s="26" customFormat="1" ht="150" customHeight="1" x14ac:dyDescent="0.25">
      <c r="B20" s="43"/>
      <c r="C20" s="32"/>
      <c r="D20" s="18"/>
      <c r="E20" s="32"/>
      <c r="F20" s="43"/>
      <c r="G20" s="43" t="s">
        <v>212</v>
      </c>
      <c r="H20" s="42"/>
      <c r="I20" s="42"/>
      <c r="J20" s="42"/>
      <c r="K20" s="42"/>
      <c r="L20" s="181" t="str">
        <f t="shared" si="1"/>
        <v xml:space="preserve">   </v>
      </c>
      <c r="M20" s="42"/>
      <c r="N20" s="62" t="str">
        <f t="shared" si="2"/>
        <v/>
      </c>
      <c r="O20" s="42"/>
      <c r="P20" s="62" t="str">
        <f t="shared" si="0"/>
        <v/>
      </c>
      <c r="Q20" s="42"/>
      <c r="R20" s="62"/>
      <c r="S20" s="42"/>
      <c r="T20" s="42"/>
    </row>
    <row r="21" spans="2:20" s="26" customFormat="1" ht="150" customHeight="1" x14ac:dyDescent="0.25">
      <c r="B21" s="43"/>
      <c r="C21" s="32"/>
      <c r="D21" s="18"/>
      <c r="E21" s="32"/>
      <c r="F21" s="43"/>
      <c r="G21" s="43" t="s">
        <v>213</v>
      </c>
      <c r="H21" s="42"/>
      <c r="I21" s="42"/>
      <c r="J21" s="42"/>
      <c r="K21" s="42"/>
      <c r="L21" s="181" t="str">
        <f t="shared" si="1"/>
        <v xml:space="preserve">   </v>
      </c>
      <c r="M21" s="42"/>
      <c r="N21" s="62" t="str">
        <f t="shared" si="2"/>
        <v/>
      </c>
      <c r="O21" s="42"/>
      <c r="P21" s="62" t="str">
        <f t="shared" si="0"/>
        <v/>
      </c>
      <c r="Q21" s="42"/>
      <c r="R21" s="62"/>
      <c r="S21" s="42"/>
      <c r="T21" s="42"/>
    </row>
    <row r="22" spans="2:20" s="26" customFormat="1" ht="150" customHeight="1" x14ac:dyDescent="0.25">
      <c r="B22" s="43"/>
      <c r="C22" s="32"/>
      <c r="D22" s="18"/>
      <c r="E22" s="32"/>
      <c r="F22" s="43"/>
      <c r="G22" s="43" t="s">
        <v>214</v>
      </c>
      <c r="H22" s="42"/>
      <c r="I22" s="42"/>
      <c r="J22" s="42"/>
      <c r="K22" s="42"/>
      <c r="L22" s="181" t="str">
        <f t="shared" si="1"/>
        <v xml:space="preserve">   </v>
      </c>
      <c r="M22" s="42"/>
      <c r="N22" s="62" t="str">
        <f t="shared" si="2"/>
        <v/>
      </c>
      <c r="O22" s="42"/>
      <c r="P22" s="62" t="str">
        <f t="shared" si="0"/>
        <v/>
      </c>
      <c r="Q22" s="42"/>
      <c r="R22" s="62"/>
      <c r="S22" s="42"/>
      <c r="T22" s="42"/>
    </row>
    <row r="23" spans="2:20" s="26" customFormat="1" ht="150" customHeight="1" x14ac:dyDescent="0.25">
      <c r="B23" s="43"/>
      <c r="C23" s="32"/>
      <c r="D23" s="18"/>
      <c r="E23" s="32"/>
      <c r="F23" s="43"/>
      <c r="G23" s="43" t="s">
        <v>215</v>
      </c>
      <c r="H23" s="42"/>
      <c r="I23" s="42"/>
      <c r="J23" s="42"/>
      <c r="K23" s="42"/>
      <c r="L23" s="181" t="str">
        <f t="shared" si="1"/>
        <v xml:space="preserve">   </v>
      </c>
      <c r="M23" s="42"/>
      <c r="N23" s="62" t="str">
        <f t="shared" si="2"/>
        <v/>
      </c>
      <c r="O23" s="42"/>
      <c r="P23" s="62" t="str">
        <f t="shared" si="0"/>
        <v/>
      </c>
      <c r="Q23" s="42"/>
      <c r="R23" s="62"/>
      <c r="S23" s="42"/>
      <c r="T23" s="42"/>
    </row>
    <row r="24" spans="2:20" s="26" customFormat="1" ht="150" customHeight="1" x14ac:dyDescent="0.25">
      <c r="B24" s="43"/>
      <c r="C24" s="32"/>
      <c r="D24" s="18"/>
      <c r="E24" s="32"/>
      <c r="F24" s="43"/>
      <c r="G24" s="43" t="s">
        <v>216</v>
      </c>
      <c r="H24" s="42"/>
      <c r="I24" s="42"/>
      <c r="J24" s="42"/>
      <c r="K24" s="42"/>
      <c r="L24" s="181" t="str">
        <f t="shared" si="1"/>
        <v xml:space="preserve">   </v>
      </c>
      <c r="M24" s="42"/>
      <c r="N24" s="62" t="str">
        <f t="shared" si="2"/>
        <v/>
      </c>
      <c r="O24" s="42"/>
      <c r="P24" s="62" t="str">
        <f t="shared" si="0"/>
        <v/>
      </c>
      <c r="Q24" s="42"/>
      <c r="R24" s="62"/>
      <c r="S24" s="42"/>
      <c r="T24" s="42"/>
    </row>
    <row r="25" spans="2:20" s="26" customFormat="1" ht="150" customHeight="1" x14ac:dyDescent="0.25">
      <c r="B25" s="43"/>
      <c r="C25" s="32"/>
      <c r="D25" s="18"/>
      <c r="E25" s="32"/>
      <c r="F25" s="43"/>
      <c r="G25" s="43" t="s">
        <v>217</v>
      </c>
      <c r="H25" s="42"/>
      <c r="I25" s="42"/>
      <c r="J25" s="42"/>
      <c r="K25" s="42"/>
      <c r="L25" s="181" t="str">
        <f t="shared" si="1"/>
        <v xml:space="preserve">   </v>
      </c>
      <c r="M25" s="42"/>
      <c r="N25" s="62" t="str">
        <f t="shared" si="2"/>
        <v/>
      </c>
      <c r="O25" s="42"/>
      <c r="P25" s="62" t="str">
        <f t="shared" si="0"/>
        <v/>
      </c>
      <c r="Q25" s="42"/>
      <c r="R25" s="62"/>
      <c r="S25" s="42"/>
      <c r="T25" s="42"/>
    </row>
    <row r="26" spans="2:20" s="26" customFormat="1" ht="150" customHeight="1" x14ac:dyDescent="0.25">
      <c r="B26" s="43"/>
      <c r="C26" s="32"/>
      <c r="D26" s="18"/>
      <c r="E26" s="32"/>
      <c r="F26" s="43"/>
      <c r="G26" s="43" t="s">
        <v>218</v>
      </c>
      <c r="H26" s="42"/>
      <c r="I26" s="42"/>
      <c r="J26" s="42"/>
      <c r="K26" s="42"/>
      <c r="L26" s="181" t="str">
        <f t="shared" si="1"/>
        <v xml:space="preserve">   </v>
      </c>
      <c r="M26" s="42"/>
      <c r="N26" s="62" t="str">
        <f t="shared" si="2"/>
        <v/>
      </c>
      <c r="O26" s="42"/>
      <c r="P26" s="62" t="str">
        <f t="shared" si="0"/>
        <v/>
      </c>
      <c r="Q26" s="42"/>
      <c r="R26" s="62"/>
      <c r="S26" s="42"/>
      <c r="T26" s="42"/>
    </row>
    <row r="27" spans="2:20" s="26" customFormat="1" ht="150" customHeight="1" x14ac:dyDescent="0.25">
      <c r="B27" s="43"/>
      <c r="C27" s="32"/>
      <c r="D27" s="18"/>
      <c r="E27" s="32"/>
      <c r="F27" s="43"/>
      <c r="G27" s="43" t="s">
        <v>219</v>
      </c>
      <c r="H27" s="42"/>
      <c r="I27" s="42"/>
      <c r="J27" s="42"/>
      <c r="K27" s="42"/>
      <c r="L27" s="181" t="str">
        <f t="shared" si="1"/>
        <v xml:space="preserve">   </v>
      </c>
      <c r="M27" s="42"/>
      <c r="N27" s="62" t="str">
        <f t="shared" si="2"/>
        <v/>
      </c>
      <c r="O27" s="42"/>
      <c r="P27" s="62" t="str">
        <f t="shared" si="0"/>
        <v/>
      </c>
      <c r="Q27" s="42"/>
      <c r="R27" s="62"/>
      <c r="S27" s="42"/>
      <c r="T27" s="42"/>
    </row>
    <row r="28" spans="2:20" s="26" customFormat="1" ht="150" customHeight="1" x14ac:dyDescent="0.25">
      <c r="B28" s="43"/>
      <c r="C28" s="32"/>
      <c r="D28" s="18"/>
      <c r="E28" s="32"/>
      <c r="F28" s="43"/>
      <c r="G28" s="43" t="s">
        <v>220</v>
      </c>
      <c r="H28" s="42"/>
      <c r="I28" s="42"/>
      <c r="J28" s="42"/>
      <c r="K28" s="42"/>
      <c r="L28" s="181" t="str">
        <f t="shared" si="1"/>
        <v xml:space="preserve">   </v>
      </c>
      <c r="M28" s="42"/>
      <c r="N28" s="62" t="str">
        <f t="shared" si="2"/>
        <v/>
      </c>
      <c r="O28" s="42"/>
      <c r="P28" s="62" t="str">
        <f t="shared" si="0"/>
        <v/>
      </c>
      <c r="Q28" s="42"/>
      <c r="R28" s="62"/>
      <c r="S28" s="42"/>
      <c r="T28" s="42"/>
    </row>
    <row r="29" spans="2:20" s="26" customFormat="1" ht="150" customHeight="1" x14ac:dyDescent="0.25">
      <c r="B29" s="43"/>
      <c r="C29" s="32"/>
      <c r="D29" s="18"/>
      <c r="E29" s="32"/>
      <c r="F29" s="43"/>
      <c r="G29" s="43" t="s">
        <v>221</v>
      </c>
      <c r="H29" s="42"/>
      <c r="I29" s="42"/>
      <c r="J29" s="42"/>
      <c r="K29" s="42"/>
      <c r="L29" s="181" t="str">
        <f t="shared" si="1"/>
        <v xml:space="preserve">   </v>
      </c>
      <c r="M29" s="42"/>
      <c r="N29" s="62" t="str">
        <f t="shared" si="2"/>
        <v/>
      </c>
      <c r="O29" s="42"/>
      <c r="P29" s="62" t="str">
        <f t="shared" si="0"/>
        <v/>
      </c>
      <c r="Q29" s="42"/>
      <c r="R29" s="62"/>
      <c r="S29" s="42"/>
      <c r="T29" s="42"/>
    </row>
    <row r="30" spans="2:20" s="26" customFormat="1" ht="150" customHeight="1" x14ac:dyDescent="0.25">
      <c r="B30" s="43"/>
      <c r="C30" s="32"/>
      <c r="D30" s="18"/>
      <c r="E30" s="32"/>
      <c r="F30" s="43"/>
      <c r="G30" s="43" t="s">
        <v>222</v>
      </c>
      <c r="H30" s="42"/>
      <c r="I30" s="42"/>
      <c r="J30" s="42"/>
      <c r="K30" s="42"/>
      <c r="L30" s="181" t="str">
        <f t="shared" si="1"/>
        <v xml:space="preserve">   </v>
      </c>
      <c r="M30" s="42"/>
      <c r="N30" s="62" t="str">
        <f t="shared" si="2"/>
        <v/>
      </c>
      <c r="O30" s="42"/>
      <c r="P30" s="62" t="str">
        <f t="shared" si="0"/>
        <v/>
      </c>
      <c r="Q30" s="42"/>
      <c r="R30" s="62"/>
      <c r="S30" s="42"/>
      <c r="T30" s="42"/>
    </row>
    <row r="31" spans="2:20" s="26" customFormat="1" ht="150" customHeight="1" x14ac:dyDescent="0.25">
      <c r="B31" s="43"/>
      <c r="C31" s="32"/>
      <c r="D31" s="18"/>
      <c r="E31" s="32"/>
      <c r="F31" s="43"/>
      <c r="G31" s="43" t="s">
        <v>223</v>
      </c>
      <c r="H31" s="42"/>
      <c r="I31" s="42"/>
      <c r="J31" s="42"/>
      <c r="K31" s="42"/>
      <c r="L31" s="181" t="str">
        <f t="shared" si="1"/>
        <v xml:space="preserve">   </v>
      </c>
      <c r="M31" s="42"/>
      <c r="N31" s="62" t="str">
        <f t="shared" si="2"/>
        <v/>
      </c>
      <c r="O31" s="42"/>
      <c r="P31" s="62" t="str">
        <f t="shared" si="0"/>
        <v/>
      </c>
      <c r="Q31" s="42"/>
      <c r="R31" s="62"/>
      <c r="S31" s="42"/>
      <c r="T31" s="42"/>
    </row>
    <row r="32" spans="2:20" s="26" customFormat="1" ht="150" customHeight="1" x14ac:dyDescent="0.25">
      <c r="B32" s="43"/>
      <c r="C32" s="32"/>
      <c r="D32" s="18"/>
      <c r="E32" s="32"/>
      <c r="F32" s="43"/>
      <c r="G32" s="43" t="s">
        <v>224</v>
      </c>
      <c r="H32" s="42"/>
      <c r="I32" s="42"/>
      <c r="J32" s="42"/>
      <c r="K32" s="42"/>
      <c r="L32" s="181" t="str">
        <f t="shared" si="1"/>
        <v xml:space="preserve">   </v>
      </c>
      <c r="M32" s="42"/>
      <c r="N32" s="62" t="str">
        <f t="shared" si="2"/>
        <v/>
      </c>
      <c r="O32" s="42"/>
      <c r="P32" s="62" t="str">
        <f t="shared" si="0"/>
        <v/>
      </c>
      <c r="Q32" s="42"/>
      <c r="R32" s="62"/>
      <c r="S32" s="42"/>
      <c r="T32" s="42"/>
    </row>
    <row r="33" spans="2:20" s="26" customFormat="1" ht="150" customHeight="1" x14ac:dyDescent="0.25">
      <c r="B33" s="43"/>
      <c r="C33" s="32"/>
      <c r="D33" s="18"/>
      <c r="E33" s="32"/>
      <c r="F33" s="43"/>
      <c r="G33" s="43" t="s">
        <v>225</v>
      </c>
      <c r="H33" s="42"/>
      <c r="I33" s="42"/>
      <c r="J33" s="42"/>
      <c r="K33" s="42"/>
      <c r="L33" s="181" t="str">
        <f t="shared" si="1"/>
        <v xml:space="preserve">   </v>
      </c>
      <c r="M33" s="42"/>
      <c r="N33" s="62" t="str">
        <f t="shared" si="2"/>
        <v/>
      </c>
      <c r="O33" s="42"/>
      <c r="P33" s="62" t="str">
        <f t="shared" si="0"/>
        <v/>
      </c>
      <c r="Q33" s="42"/>
      <c r="R33" s="62"/>
      <c r="S33" s="42"/>
      <c r="T33" s="42"/>
    </row>
    <row r="34" spans="2:20" s="26" customFormat="1" ht="150" customHeight="1" x14ac:dyDescent="0.25">
      <c r="B34" s="43"/>
      <c r="C34" s="32"/>
      <c r="D34" s="18"/>
      <c r="E34" s="32"/>
      <c r="F34" s="43"/>
      <c r="G34" s="43" t="s">
        <v>226</v>
      </c>
      <c r="H34" s="42"/>
      <c r="I34" s="42"/>
      <c r="J34" s="42"/>
      <c r="K34" s="42"/>
      <c r="L34" s="181" t="str">
        <f t="shared" si="1"/>
        <v xml:space="preserve">   </v>
      </c>
      <c r="M34" s="42"/>
      <c r="N34" s="62" t="str">
        <f t="shared" si="2"/>
        <v/>
      </c>
      <c r="O34" s="42"/>
      <c r="P34" s="62" t="str">
        <f t="shared" si="0"/>
        <v/>
      </c>
      <c r="Q34" s="42"/>
      <c r="R34" s="62"/>
      <c r="S34" s="42"/>
      <c r="T34" s="42"/>
    </row>
    <row r="35" spans="2:20" s="26" customFormat="1" ht="150" customHeight="1" x14ac:dyDescent="0.25">
      <c r="B35" s="43"/>
      <c r="C35" s="32"/>
      <c r="D35" s="18"/>
      <c r="E35" s="32"/>
      <c r="F35" s="43"/>
      <c r="G35" s="43" t="s">
        <v>227</v>
      </c>
      <c r="H35" s="42"/>
      <c r="I35" s="42"/>
      <c r="J35" s="42"/>
      <c r="K35" s="42"/>
      <c r="L35" s="181" t="str">
        <f t="shared" si="1"/>
        <v xml:space="preserve">   </v>
      </c>
      <c r="M35" s="42"/>
      <c r="N35" s="62" t="str">
        <f t="shared" si="2"/>
        <v/>
      </c>
      <c r="O35" s="42"/>
      <c r="P35" s="62" t="str">
        <f t="shared" si="0"/>
        <v/>
      </c>
      <c r="Q35" s="42"/>
      <c r="R35" s="62"/>
      <c r="S35" s="42"/>
      <c r="T35" s="42"/>
    </row>
    <row r="36" spans="2:20" s="26" customFormat="1" ht="150" customHeight="1" x14ac:dyDescent="0.25">
      <c r="B36" s="43"/>
      <c r="C36" s="32"/>
      <c r="D36" s="18"/>
      <c r="E36" s="32"/>
      <c r="F36" s="43"/>
      <c r="G36" s="43" t="s">
        <v>228</v>
      </c>
      <c r="H36" s="42"/>
      <c r="I36" s="42"/>
      <c r="J36" s="42"/>
      <c r="K36" s="42"/>
      <c r="L36" s="181" t="str">
        <f t="shared" si="1"/>
        <v xml:space="preserve">   </v>
      </c>
      <c r="M36" s="42"/>
      <c r="N36" s="62" t="str">
        <f t="shared" si="2"/>
        <v/>
      </c>
      <c r="O36" s="42"/>
      <c r="P36" s="62" t="str">
        <f t="shared" si="0"/>
        <v/>
      </c>
      <c r="Q36" s="42"/>
      <c r="R36" s="62"/>
      <c r="S36" s="42"/>
      <c r="T36" s="42"/>
    </row>
    <row r="37" spans="2:20" s="26" customFormat="1" ht="150" customHeight="1" x14ac:dyDescent="0.25">
      <c r="B37" s="43"/>
      <c r="C37" s="32"/>
      <c r="D37" s="18"/>
      <c r="E37" s="32"/>
      <c r="F37" s="43"/>
      <c r="G37" s="43" t="s">
        <v>229</v>
      </c>
      <c r="H37" s="42"/>
      <c r="I37" s="42"/>
      <c r="J37" s="42"/>
      <c r="K37" s="42"/>
      <c r="L37" s="181" t="str">
        <f t="shared" si="1"/>
        <v xml:space="preserve">   </v>
      </c>
      <c r="M37" s="42"/>
      <c r="N37" s="62" t="str">
        <f t="shared" si="2"/>
        <v/>
      </c>
      <c r="O37" s="42"/>
      <c r="P37" s="62" t="str">
        <f t="shared" si="0"/>
        <v/>
      </c>
      <c r="Q37" s="42"/>
      <c r="R37" s="62"/>
      <c r="S37" s="42"/>
      <c r="T37" s="42"/>
    </row>
    <row r="38" spans="2:20" s="26" customFormat="1" ht="150" customHeight="1" x14ac:dyDescent="0.25">
      <c r="B38" s="43"/>
      <c r="C38" s="32"/>
      <c r="D38" s="18"/>
      <c r="E38" s="32"/>
      <c r="F38" s="43"/>
      <c r="G38" s="43" t="s">
        <v>230</v>
      </c>
      <c r="H38" s="42"/>
      <c r="I38" s="42"/>
      <c r="J38" s="42"/>
      <c r="K38" s="42"/>
      <c r="L38" s="181" t="str">
        <f t="shared" si="1"/>
        <v xml:space="preserve">   </v>
      </c>
      <c r="M38" s="42"/>
      <c r="N38" s="62" t="str">
        <f t="shared" si="2"/>
        <v/>
      </c>
      <c r="O38" s="42"/>
      <c r="P38" s="62" t="str">
        <f t="shared" si="0"/>
        <v/>
      </c>
      <c r="Q38" s="42"/>
      <c r="R38" s="62"/>
      <c r="S38" s="42"/>
      <c r="T38" s="42"/>
    </row>
    <row r="39" spans="2:20" s="26" customFormat="1" ht="150" customHeight="1" x14ac:dyDescent="0.25">
      <c r="B39" s="43"/>
      <c r="C39" s="32"/>
      <c r="D39" s="18"/>
      <c r="E39" s="32"/>
      <c r="F39" s="43"/>
      <c r="G39" s="43" t="s">
        <v>231</v>
      </c>
      <c r="H39" s="42"/>
      <c r="I39" s="42"/>
      <c r="J39" s="42"/>
      <c r="K39" s="42"/>
      <c r="L39" s="181" t="str">
        <f t="shared" si="1"/>
        <v xml:space="preserve">   </v>
      </c>
      <c r="M39" s="42"/>
      <c r="N39" s="62" t="str">
        <f t="shared" si="2"/>
        <v/>
      </c>
      <c r="O39" s="42"/>
      <c r="P39" s="62" t="str">
        <f t="shared" si="0"/>
        <v/>
      </c>
      <c r="Q39" s="42"/>
      <c r="R39" s="62"/>
      <c r="S39" s="42"/>
      <c r="T39" s="42"/>
    </row>
    <row r="40" spans="2:20" s="26" customFormat="1" ht="150" customHeight="1" x14ac:dyDescent="0.25">
      <c r="B40" s="43"/>
      <c r="C40" s="32"/>
      <c r="D40" s="18"/>
      <c r="E40" s="32"/>
      <c r="F40" s="43"/>
      <c r="G40" s="43" t="s">
        <v>232</v>
      </c>
      <c r="H40" s="42"/>
      <c r="I40" s="42"/>
      <c r="J40" s="42"/>
      <c r="K40" s="42"/>
      <c r="L40" s="181" t="str">
        <f t="shared" si="1"/>
        <v xml:space="preserve">   </v>
      </c>
      <c r="M40" s="42"/>
      <c r="N40" s="62" t="str">
        <f t="shared" si="2"/>
        <v/>
      </c>
      <c r="O40" s="42"/>
      <c r="P40" s="62" t="str">
        <f t="shared" si="0"/>
        <v/>
      </c>
      <c r="Q40" s="42"/>
      <c r="R40" s="62"/>
      <c r="S40" s="42"/>
      <c r="T40" s="42"/>
    </row>
    <row r="41" spans="2:20" s="26" customFormat="1" ht="150" customHeight="1" x14ac:dyDescent="0.25">
      <c r="B41" s="43"/>
      <c r="C41" s="32"/>
      <c r="D41" s="18"/>
      <c r="E41" s="32"/>
      <c r="F41" s="43"/>
      <c r="G41" s="43" t="s">
        <v>233</v>
      </c>
      <c r="H41" s="42"/>
      <c r="I41" s="42"/>
      <c r="J41" s="42"/>
      <c r="K41" s="42"/>
      <c r="L41" s="181" t="str">
        <f t="shared" si="1"/>
        <v xml:space="preserve">   </v>
      </c>
      <c r="M41" s="42"/>
      <c r="N41" s="62" t="str">
        <f t="shared" si="2"/>
        <v/>
      </c>
      <c r="O41" s="42"/>
      <c r="P41" s="62" t="str">
        <f t="shared" si="0"/>
        <v/>
      </c>
      <c r="Q41" s="42"/>
      <c r="R41" s="62"/>
      <c r="S41" s="42"/>
      <c r="T41" s="42"/>
    </row>
    <row r="42" spans="2:20" s="26" customFormat="1" ht="150" customHeight="1" x14ac:dyDescent="0.25">
      <c r="B42" s="43"/>
      <c r="C42" s="32"/>
      <c r="D42" s="18"/>
      <c r="E42" s="32"/>
      <c r="F42" s="43"/>
      <c r="G42" s="43" t="s">
        <v>234</v>
      </c>
      <c r="H42" s="42"/>
      <c r="I42" s="42"/>
      <c r="J42" s="42"/>
      <c r="K42" s="42"/>
      <c r="L42" s="181" t="str">
        <f t="shared" si="1"/>
        <v xml:space="preserve">   </v>
      </c>
      <c r="M42" s="42"/>
      <c r="N42" s="62" t="str">
        <f t="shared" si="2"/>
        <v/>
      </c>
      <c r="O42" s="42"/>
      <c r="P42" s="62" t="str">
        <f t="shared" si="0"/>
        <v/>
      </c>
      <c r="Q42" s="42"/>
      <c r="R42" s="62"/>
      <c r="S42" s="42"/>
      <c r="T42" s="42"/>
    </row>
    <row r="43" spans="2:20" s="26" customFormat="1" ht="150" customHeight="1" x14ac:dyDescent="0.25">
      <c r="B43" s="43"/>
      <c r="C43" s="32"/>
      <c r="D43" s="18"/>
      <c r="E43" s="32"/>
      <c r="F43" s="43"/>
      <c r="G43" s="43" t="s">
        <v>235</v>
      </c>
      <c r="H43" s="42"/>
      <c r="I43" s="42"/>
      <c r="J43" s="42"/>
      <c r="K43" s="42"/>
      <c r="L43" s="181" t="str">
        <f t="shared" si="1"/>
        <v xml:space="preserve">   </v>
      </c>
      <c r="M43" s="42"/>
      <c r="N43" s="62" t="str">
        <f t="shared" si="2"/>
        <v/>
      </c>
      <c r="O43" s="42"/>
      <c r="P43" s="62" t="str">
        <f t="shared" si="0"/>
        <v/>
      </c>
      <c r="Q43" s="42"/>
      <c r="R43" s="62"/>
      <c r="S43" s="42"/>
      <c r="T43" s="42"/>
    </row>
    <row r="44" spans="2:20" s="26" customFormat="1" ht="150" customHeight="1" x14ac:dyDescent="0.25">
      <c r="B44" s="43"/>
      <c r="C44" s="32"/>
      <c r="D44" s="18"/>
      <c r="E44" s="32"/>
      <c r="F44" s="43"/>
      <c r="G44" s="43" t="s">
        <v>236</v>
      </c>
      <c r="H44" s="42"/>
      <c r="I44" s="42"/>
      <c r="J44" s="42"/>
      <c r="K44" s="42"/>
      <c r="L44" s="181" t="str">
        <f t="shared" si="1"/>
        <v xml:space="preserve">   </v>
      </c>
      <c r="M44" s="42"/>
      <c r="N44" s="62" t="str">
        <f t="shared" si="2"/>
        <v/>
      </c>
      <c r="O44" s="42"/>
      <c r="P44" s="62" t="str">
        <f t="shared" si="0"/>
        <v/>
      </c>
      <c r="Q44" s="42"/>
      <c r="R44" s="62"/>
      <c r="S44" s="42"/>
      <c r="T44" s="42"/>
    </row>
    <row r="45" spans="2:20" s="26" customFormat="1" ht="150" customHeight="1" x14ac:dyDescent="0.25">
      <c r="B45" s="43"/>
      <c r="C45" s="32"/>
      <c r="D45" s="18"/>
      <c r="E45" s="32"/>
      <c r="F45" s="43"/>
      <c r="G45" s="43" t="s">
        <v>237</v>
      </c>
      <c r="H45" s="42"/>
      <c r="I45" s="42"/>
      <c r="J45" s="42"/>
      <c r="K45" s="42"/>
      <c r="L45" s="181" t="str">
        <f t="shared" si="1"/>
        <v xml:space="preserve">   </v>
      </c>
      <c r="M45" s="42"/>
      <c r="N45" s="62" t="str">
        <f t="shared" si="2"/>
        <v/>
      </c>
      <c r="O45" s="42"/>
      <c r="P45" s="62" t="str">
        <f t="shared" si="0"/>
        <v/>
      </c>
      <c r="Q45" s="42"/>
      <c r="R45" s="62"/>
      <c r="S45" s="42"/>
      <c r="T45" s="42"/>
    </row>
    <row r="46" spans="2:20" s="26" customFormat="1" ht="150" customHeight="1" x14ac:dyDescent="0.25">
      <c r="B46" s="43"/>
      <c r="C46" s="32"/>
      <c r="D46" s="18"/>
      <c r="E46" s="32"/>
      <c r="F46" s="43"/>
      <c r="G46" s="43" t="s">
        <v>238</v>
      </c>
      <c r="H46" s="42"/>
      <c r="I46" s="42"/>
      <c r="J46" s="42"/>
      <c r="K46" s="42"/>
      <c r="L46" s="181" t="str">
        <f t="shared" si="1"/>
        <v xml:space="preserve">   </v>
      </c>
      <c r="M46" s="42"/>
      <c r="N46" s="62" t="str">
        <f t="shared" si="2"/>
        <v/>
      </c>
      <c r="O46" s="42"/>
      <c r="P46" s="62" t="str">
        <f t="shared" si="0"/>
        <v/>
      </c>
      <c r="Q46" s="42"/>
      <c r="R46" s="62"/>
      <c r="S46" s="42"/>
      <c r="T46" s="42"/>
    </row>
    <row r="47" spans="2:20" s="26" customFormat="1" ht="150" customHeight="1" x14ac:dyDescent="0.25">
      <c r="B47" s="43"/>
      <c r="C47" s="32"/>
      <c r="D47" s="18"/>
      <c r="E47" s="32"/>
      <c r="F47" s="43"/>
      <c r="G47" s="43" t="s">
        <v>239</v>
      </c>
      <c r="H47" s="42"/>
      <c r="I47" s="42"/>
      <c r="J47" s="42"/>
      <c r="K47" s="42"/>
      <c r="L47" s="181" t="str">
        <f t="shared" si="1"/>
        <v xml:space="preserve">   </v>
      </c>
      <c r="M47" s="42"/>
      <c r="N47" s="62" t="str">
        <f t="shared" si="2"/>
        <v/>
      </c>
      <c r="O47" s="42"/>
      <c r="P47" s="62" t="str">
        <f t="shared" si="0"/>
        <v/>
      </c>
      <c r="Q47" s="42"/>
      <c r="R47" s="62"/>
      <c r="S47" s="42"/>
      <c r="T47" s="42"/>
    </row>
    <row r="48" spans="2:20" s="26" customFormat="1" ht="150" customHeight="1" x14ac:dyDescent="0.25">
      <c r="B48" s="43"/>
      <c r="C48" s="32"/>
      <c r="D48" s="18"/>
      <c r="E48" s="32"/>
      <c r="F48" s="43"/>
      <c r="G48" s="43" t="s">
        <v>240</v>
      </c>
      <c r="H48" s="42"/>
      <c r="I48" s="42"/>
      <c r="J48" s="42"/>
      <c r="K48" s="42"/>
      <c r="L48" s="181" t="str">
        <f t="shared" si="1"/>
        <v xml:space="preserve">   </v>
      </c>
      <c r="M48" s="42"/>
      <c r="N48" s="62" t="str">
        <f t="shared" si="2"/>
        <v/>
      </c>
      <c r="O48" s="42"/>
      <c r="P48" s="62" t="str">
        <f t="shared" si="0"/>
        <v/>
      </c>
      <c r="Q48" s="42"/>
      <c r="R48" s="62"/>
      <c r="S48" s="42"/>
      <c r="T48" s="42"/>
    </row>
    <row r="49" spans="2:20" s="26" customFormat="1" ht="150" customHeight="1" x14ac:dyDescent="0.25">
      <c r="B49" s="43"/>
      <c r="C49" s="32"/>
      <c r="D49" s="18"/>
      <c r="E49" s="32"/>
      <c r="F49" s="43"/>
      <c r="G49" s="43" t="s">
        <v>241</v>
      </c>
      <c r="H49" s="42"/>
      <c r="I49" s="42"/>
      <c r="J49" s="42"/>
      <c r="K49" s="42"/>
      <c r="L49" s="181" t="str">
        <f t="shared" si="1"/>
        <v xml:space="preserve">   </v>
      </c>
      <c r="M49" s="42"/>
      <c r="N49" s="62" t="str">
        <f t="shared" si="2"/>
        <v/>
      </c>
      <c r="O49" s="42"/>
      <c r="P49" s="62" t="str">
        <f t="shared" si="0"/>
        <v/>
      </c>
      <c r="Q49" s="42"/>
      <c r="R49" s="62"/>
      <c r="S49" s="42"/>
      <c r="T49" s="42"/>
    </row>
    <row r="50" spans="2:20" s="26" customFormat="1" ht="150" customHeight="1" x14ac:dyDescent="0.25">
      <c r="B50" s="43"/>
      <c r="C50" s="32"/>
      <c r="D50" s="18"/>
      <c r="E50" s="32"/>
      <c r="F50" s="43"/>
      <c r="G50" s="43" t="s">
        <v>242</v>
      </c>
      <c r="H50" s="42"/>
      <c r="I50" s="42"/>
      <c r="J50" s="42"/>
      <c r="K50" s="42"/>
      <c r="L50" s="181" t="str">
        <f t="shared" si="1"/>
        <v xml:space="preserve">   </v>
      </c>
      <c r="M50" s="42"/>
      <c r="N50" s="62" t="str">
        <f t="shared" si="2"/>
        <v/>
      </c>
      <c r="O50" s="42"/>
      <c r="P50" s="62" t="str">
        <f t="shared" si="0"/>
        <v/>
      </c>
      <c r="Q50" s="42"/>
      <c r="R50" s="62"/>
      <c r="S50" s="42"/>
      <c r="T50" s="42"/>
    </row>
    <row r="51" spans="2:20" s="26" customFormat="1" ht="150" customHeight="1" x14ac:dyDescent="0.25">
      <c r="B51" s="43"/>
      <c r="C51" s="32"/>
      <c r="D51" s="18"/>
      <c r="E51" s="32"/>
      <c r="F51" s="43"/>
      <c r="G51" s="43" t="s">
        <v>243</v>
      </c>
      <c r="H51" s="42"/>
      <c r="I51" s="42"/>
      <c r="J51" s="42"/>
      <c r="K51" s="42"/>
      <c r="L51" s="181" t="str">
        <f t="shared" si="1"/>
        <v xml:space="preserve">   </v>
      </c>
      <c r="M51" s="42"/>
      <c r="N51" s="62" t="str">
        <f t="shared" si="2"/>
        <v/>
      </c>
      <c r="O51" s="42"/>
      <c r="P51" s="62" t="str">
        <f t="shared" si="0"/>
        <v/>
      </c>
      <c r="Q51" s="42"/>
      <c r="R51" s="62"/>
      <c r="S51" s="42"/>
      <c r="T51" s="42"/>
    </row>
    <row r="52" spans="2:20" s="26" customFormat="1" ht="150" customHeight="1" x14ac:dyDescent="0.25">
      <c r="B52" s="43"/>
      <c r="C52" s="32"/>
      <c r="D52" s="18"/>
      <c r="E52" s="32"/>
      <c r="F52" s="43"/>
      <c r="G52" s="43" t="s">
        <v>244</v>
      </c>
      <c r="H52" s="42"/>
      <c r="I52" s="42"/>
      <c r="J52" s="42"/>
      <c r="K52" s="42"/>
      <c r="L52" s="181" t="str">
        <f t="shared" si="1"/>
        <v xml:space="preserve">   </v>
      </c>
      <c r="M52" s="42"/>
      <c r="N52" s="62" t="str">
        <f t="shared" si="2"/>
        <v/>
      </c>
      <c r="O52" s="42"/>
      <c r="P52" s="62" t="str">
        <f t="shared" si="0"/>
        <v/>
      </c>
      <c r="Q52" s="42"/>
      <c r="R52" s="62"/>
      <c r="S52" s="42"/>
      <c r="T52" s="42"/>
    </row>
    <row r="53" spans="2:20" s="26" customFormat="1" ht="150" customHeight="1" x14ac:dyDescent="0.25">
      <c r="B53" s="43"/>
      <c r="C53" s="32"/>
      <c r="D53" s="18"/>
      <c r="E53" s="32"/>
      <c r="F53" s="43"/>
      <c r="G53" s="43" t="s">
        <v>245</v>
      </c>
      <c r="H53" s="42"/>
      <c r="I53" s="42"/>
      <c r="J53" s="42"/>
      <c r="K53" s="42"/>
      <c r="L53" s="181" t="str">
        <f t="shared" si="1"/>
        <v xml:space="preserve">   </v>
      </c>
      <c r="M53" s="42"/>
      <c r="N53" s="62" t="str">
        <f t="shared" si="2"/>
        <v/>
      </c>
      <c r="O53" s="42"/>
      <c r="P53" s="62" t="str">
        <f t="shared" si="0"/>
        <v/>
      </c>
      <c r="Q53" s="42"/>
      <c r="R53" s="62"/>
      <c r="S53" s="42"/>
      <c r="T53" s="42"/>
    </row>
    <row r="54" spans="2:20" s="26" customFormat="1" ht="150" customHeight="1" x14ac:dyDescent="0.25">
      <c r="B54" s="43"/>
      <c r="C54" s="32"/>
      <c r="D54" s="18"/>
      <c r="E54" s="32"/>
      <c r="F54" s="43"/>
      <c r="G54" s="43" t="s">
        <v>246</v>
      </c>
      <c r="H54" s="42"/>
      <c r="I54" s="42"/>
      <c r="J54" s="42"/>
      <c r="K54" s="42"/>
      <c r="L54" s="181" t="str">
        <f t="shared" si="1"/>
        <v xml:space="preserve">   </v>
      </c>
      <c r="M54" s="42"/>
      <c r="N54" s="62" t="str">
        <f t="shared" si="2"/>
        <v/>
      </c>
      <c r="O54" s="42"/>
      <c r="P54" s="62" t="str">
        <f t="shared" si="0"/>
        <v/>
      </c>
      <c r="Q54" s="42"/>
      <c r="R54" s="62"/>
      <c r="S54" s="42"/>
      <c r="T54" s="42"/>
    </row>
    <row r="55" spans="2:20" s="26" customFormat="1" ht="150" customHeight="1" x14ac:dyDescent="0.25">
      <c r="B55" s="43"/>
      <c r="C55" s="32"/>
      <c r="D55" s="18"/>
      <c r="E55" s="32"/>
      <c r="F55" s="43"/>
      <c r="G55" s="43" t="s">
        <v>247</v>
      </c>
      <c r="H55" s="42"/>
      <c r="I55" s="42"/>
      <c r="J55" s="42"/>
      <c r="K55" s="42"/>
      <c r="L55" s="181" t="str">
        <f t="shared" si="1"/>
        <v xml:space="preserve">   </v>
      </c>
      <c r="M55" s="42"/>
      <c r="N55" s="62" t="str">
        <f t="shared" si="2"/>
        <v/>
      </c>
      <c r="O55" s="42"/>
      <c r="P55" s="62" t="str">
        <f t="shared" si="0"/>
        <v/>
      </c>
      <c r="Q55" s="42"/>
      <c r="R55" s="62"/>
      <c r="S55" s="42"/>
      <c r="T55" s="42"/>
    </row>
    <row r="56" spans="2:20" s="26" customFormat="1" ht="150" customHeight="1" x14ac:dyDescent="0.25">
      <c r="B56" s="43"/>
      <c r="C56" s="32"/>
      <c r="D56" s="18"/>
      <c r="E56" s="32"/>
      <c r="F56" s="43"/>
      <c r="G56" s="43" t="s">
        <v>248</v>
      </c>
      <c r="H56" s="42"/>
      <c r="I56" s="42"/>
      <c r="J56" s="42"/>
      <c r="K56" s="42"/>
      <c r="L56" s="181" t="str">
        <f t="shared" si="1"/>
        <v xml:space="preserve">   </v>
      </c>
      <c r="M56" s="42"/>
      <c r="N56" s="62" t="str">
        <f t="shared" si="2"/>
        <v/>
      </c>
      <c r="O56" s="42"/>
      <c r="P56" s="62" t="str">
        <f t="shared" si="0"/>
        <v/>
      </c>
      <c r="Q56" s="42"/>
      <c r="R56" s="62"/>
      <c r="S56" s="42"/>
      <c r="T56" s="42"/>
    </row>
    <row r="57" spans="2:20" s="26" customFormat="1" ht="150" customHeight="1" x14ac:dyDescent="0.25">
      <c r="B57" s="43"/>
      <c r="C57" s="32"/>
      <c r="D57" s="18"/>
      <c r="E57" s="32"/>
      <c r="F57" s="43"/>
      <c r="G57" s="43" t="s">
        <v>249</v>
      </c>
      <c r="H57" s="42"/>
      <c r="I57" s="42"/>
      <c r="J57" s="42"/>
      <c r="K57" s="42"/>
      <c r="L57" s="181" t="str">
        <f t="shared" si="1"/>
        <v xml:space="preserve">   </v>
      </c>
      <c r="M57" s="42"/>
      <c r="N57" s="62" t="str">
        <f t="shared" si="2"/>
        <v/>
      </c>
      <c r="O57" s="42"/>
      <c r="P57" s="62" t="str">
        <f t="shared" si="0"/>
        <v/>
      </c>
      <c r="Q57" s="42"/>
      <c r="R57" s="62"/>
      <c r="S57" s="42"/>
      <c r="T57" s="42"/>
    </row>
    <row r="58" spans="2:20" s="26" customFormat="1" ht="150" customHeight="1" x14ac:dyDescent="0.25">
      <c r="B58" s="43"/>
      <c r="C58" s="32"/>
      <c r="D58" s="18"/>
      <c r="E58" s="32"/>
      <c r="F58" s="43"/>
      <c r="G58" s="43" t="s">
        <v>250</v>
      </c>
      <c r="H58" s="42"/>
      <c r="I58" s="42"/>
      <c r="J58" s="42"/>
      <c r="K58" s="42"/>
      <c r="L58" s="181" t="str">
        <f t="shared" si="1"/>
        <v xml:space="preserve">   </v>
      </c>
      <c r="M58" s="42"/>
      <c r="N58" s="62" t="str">
        <f t="shared" si="2"/>
        <v/>
      </c>
      <c r="O58" s="42"/>
      <c r="P58" s="62" t="str">
        <f t="shared" si="0"/>
        <v/>
      </c>
      <c r="Q58" s="42"/>
      <c r="R58" s="62"/>
      <c r="S58" s="42"/>
      <c r="T58" s="42"/>
    </row>
    <row r="59" spans="2:20" s="26" customFormat="1" ht="150" customHeight="1" x14ac:dyDescent="0.25">
      <c r="B59" s="43"/>
      <c r="C59" s="32"/>
      <c r="D59" s="18"/>
      <c r="E59" s="32"/>
      <c r="F59" s="43"/>
      <c r="G59" s="43" t="s">
        <v>251</v>
      </c>
      <c r="H59" s="42"/>
      <c r="I59" s="42"/>
      <c r="J59" s="42"/>
      <c r="K59" s="42"/>
      <c r="L59" s="181" t="str">
        <f t="shared" si="1"/>
        <v xml:space="preserve">   </v>
      </c>
      <c r="M59" s="42"/>
      <c r="N59" s="62" t="str">
        <f t="shared" si="2"/>
        <v/>
      </c>
      <c r="O59" s="42"/>
      <c r="P59" s="62" t="str">
        <f t="shared" si="0"/>
        <v/>
      </c>
      <c r="Q59" s="42"/>
      <c r="R59" s="62"/>
      <c r="S59" s="42"/>
      <c r="T59" s="42"/>
    </row>
    <row r="60" spans="2:20" s="26" customFormat="1" ht="150" customHeight="1" x14ac:dyDescent="0.25">
      <c r="B60" s="43"/>
      <c r="C60" s="32"/>
      <c r="D60" s="18"/>
      <c r="E60" s="32"/>
      <c r="F60" s="43"/>
      <c r="G60" s="43" t="s">
        <v>252</v>
      </c>
      <c r="H60" s="42"/>
      <c r="I60" s="42"/>
      <c r="J60" s="42"/>
      <c r="K60" s="42"/>
      <c r="L60" s="181" t="str">
        <f t="shared" si="1"/>
        <v xml:space="preserve">   </v>
      </c>
      <c r="M60" s="42"/>
      <c r="N60" s="62" t="str">
        <f t="shared" si="2"/>
        <v/>
      </c>
      <c r="O60" s="42"/>
      <c r="P60" s="62" t="str">
        <f t="shared" si="0"/>
        <v/>
      </c>
      <c r="Q60" s="42"/>
      <c r="R60" s="62"/>
      <c r="S60" s="42"/>
      <c r="T60" s="42"/>
    </row>
    <row r="61" spans="2:20" s="26" customFormat="1" ht="150" customHeight="1" x14ac:dyDescent="0.25">
      <c r="B61" s="43"/>
      <c r="C61" s="32"/>
      <c r="D61" s="18"/>
      <c r="E61" s="32"/>
      <c r="F61" s="43"/>
      <c r="G61" s="43" t="s">
        <v>253</v>
      </c>
      <c r="H61" s="42"/>
      <c r="I61" s="42"/>
      <c r="J61" s="42"/>
      <c r="K61" s="42"/>
      <c r="L61" s="181" t="str">
        <f t="shared" si="1"/>
        <v xml:space="preserve">   </v>
      </c>
      <c r="M61" s="42"/>
      <c r="N61" s="62" t="str">
        <f t="shared" si="2"/>
        <v/>
      </c>
      <c r="O61" s="42"/>
      <c r="P61" s="62" t="str">
        <f t="shared" si="0"/>
        <v/>
      </c>
      <c r="Q61" s="42"/>
      <c r="R61" s="62"/>
      <c r="S61" s="42"/>
      <c r="T61" s="42"/>
    </row>
    <row r="62" spans="2:20" s="26" customFormat="1" ht="150" customHeight="1" x14ac:dyDescent="0.25">
      <c r="B62" s="43"/>
      <c r="C62" s="32"/>
      <c r="D62" s="18"/>
      <c r="E62" s="32"/>
      <c r="F62" s="43"/>
      <c r="G62" s="43" t="s">
        <v>254</v>
      </c>
      <c r="H62" s="42"/>
      <c r="I62" s="42"/>
      <c r="J62" s="42"/>
      <c r="K62" s="42"/>
      <c r="L62" s="181" t="str">
        <f t="shared" si="1"/>
        <v xml:space="preserve">   </v>
      </c>
      <c r="M62" s="42"/>
      <c r="N62" s="62" t="str">
        <f t="shared" si="2"/>
        <v/>
      </c>
      <c r="O62" s="42"/>
      <c r="P62" s="62" t="str">
        <f t="shared" si="0"/>
        <v/>
      </c>
      <c r="Q62" s="42"/>
      <c r="R62" s="62"/>
      <c r="S62" s="42"/>
      <c r="T62" s="42"/>
    </row>
    <row r="63" spans="2:20" s="26" customFormat="1" ht="150" customHeight="1" x14ac:dyDescent="0.25">
      <c r="B63" s="43"/>
      <c r="C63" s="32"/>
      <c r="D63" s="18"/>
      <c r="E63" s="32"/>
      <c r="F63" s="43"/>
      <c r="G63" s="43" t="s">
        <v>255</v>
      </c>
      <c r="H63" s="42"/>
      <c r="I63" s="42"/>
      <c r="J63" s="42"/>
      <c r="K63" s="42"/>
      <c r="L63" s="181" t="str">
        <f t="shared" si="1"/>
        <v xml:space="preserve">   </v>
      </c>
      <c r="M63" s="42"/>
      <c r="N63" s="62" t="str">
        <f t="shared" si="2"/>
        <v/>
      </c>
      <c r="O63" s="42"/>
      <c r="P63" s="62" t="str">
        <f t="shared" si="0"/>
        <v/>
      </c>
      <c r="Q63" s="42"/>
      <c r="R63" s="62"/>
      <c r="S63" s="42"/>
      <c r="T63" s="42"/>
    </row>
    <row r="64" spans="2:20" s="26" customFormat="1" ht="150" customHeight="1" x14ac:dyDescent="0.25">
      <c r="B64" s="43"/>
      <c r="C64" s="32"/>
      <c r="D64" s="18"/>
      <c r="E64" s="32"/>
      <c r="F64" s="43"/>
      <c r="G64" s="43" t="s">
        <v>256</v>
      </c>
      <c r="H64" s="42"/>
      <c r="I64" s="42"/>
      <c r="J64" s="42"/>
      <c r="K64" s="42"/>
      <c r="L64" s="181" t="str">
        <f t="shared" si="1"/>
        <v xml:space="preserve">   </v>
      </c>
      <c r="M64" s="42"/>
      <c r="N64" s="62" t="str">
        <f t="shared" si="2"/>
        <v/>
      </c>
      <c r="O64" s="42"/>
      <c r="P64" s="62" t="str">
        <f t="shared" si="0"/>
        <v/>
      </c>
      <c r="Q64" s="42"/>
      <c r="R64" s="62"/>
      <c r="S64" s="42"/>
      <c r="T64" s="42"/>
    </row>
    <row r="65" spans="2:20" s="26" customFormat="1" ht="150" customHeight="1" x14ac:dyDescent="0.25">
      <c r="B65" s="43"/>
      <c r="C65" s="32"/>
      <c r="D65" s="18"/>
      <c r="E65" s="32"/>
      <c r="F65" s="43"/>
      <c r="G65" s="43" t="s">
        <v>257</v>
      </c>
      <c r="H65" s="42"/>
      <c r="I65" s="42"/>
      <c r="J65" s="42"/>
      <c r="K65" s="42"/>
      <c r="L65" s="181" t="str">
        <f t="shared" si="1"/>
        <v xml:space="preserve">   </v>
      </c>
      <c r="M65" s="42"/>
      <c r="N65" s="62" t="str">
        <f t="shared" si="2"/>
        <v/>
      </c>
      <c r="O65" s="42"/>
      <c r="P65" s="62" t="str">
        <f t="shared" si="0"/>
        <v/>
      </c>
      <c r="Q65" s="42"/>
      <c r="R65" s="62"/>
      <c r="S65" s="42"/>
      <c r="T65" s="42"/>
    </row>
    <row r="66" spans="2:20" s="26" customFormat="1" ht="150" customHeight="1" x14ac:dyDescent="0.25">
      <c r="B66" s="43"/>
      <c r="C66" s="32"/>
      <c r="D66" s="18"/>
      <c r="E66" s="32"/>
      <c r="F66" s="43"/>
      <c r="G66" s="43" t="s">
        <v>258</v>
      </c>
      <c r="H66" s="42"/>
      <c r="I66" s="42"/>
      <c r="J66" s="42"/>
      <c r="K66" s="42"/>
      <c r="L66" s="181" t="str">
        <f t="shared" si="1"/>
        <v xml:space="preserve">   </v>
      </c>
      <c r="M66" s="42"/>
      <c r="N66" s="62" t="str">
        <f t="shared" si="2"/>
        <v/>
      </c>
      <c r="O66" s="42"/>
      <c r="P66" s="62" t="str">
        <f t="shared" si="0"/>
        <v/>
      </c>
      <c r="Q66" s="42"/>
      <c r="R66" s="62"/>
      <c r="S66" s="42"/>
      <c r="T66" s="42"/>
    </row>
    <row r="67" spans="2:20" s="26" customFormat="1" ht="150" customHeight="1" x14ac:dyDescent="0.25">
      <c r="B67" s="43"/>
      <c r="C67" s="32"/>
      <c r="D67" s="18"/>
      <c r="E67" s="32"/>
      <c r="F67" s="43"/>
      <c r="G67" s="43" t="s">
        <v>259</v>
      </c>
      <c r="H67" s="42"/>
      <c r="I67" s="42"/>
      <c r="J67" s="42"/>
      <c r="K67" s="42"/>
      <c r="L67" s="181" t="str">
        <f t="shared" si="1"/>
        <v xml:space="preserve">   </v>
      </c>
      <c r="M67" s="42"/>
      <c r="N67" s="62" t="str">
        <f t="shared" si="2"/>
        <v/>
      </c>
      <c r="O67" s="42"/>
      <c r="P67" s="62" t="str">
        <f t="shared" si="0"/>
        <v/>
      </c>
      <c r="Q67" s="42"/>
      <c r="R67" s="62"/>
      <c r="S67" s="42"/>
      <c r="T67" s="42"/>
    </row>
    <row r="68" spans="2:20" s="26" customFormat="1" ht="150" customHeight="1" x14ac:dyDescent="0.25">
      <c r="B68" s="43"/>
      <c r="C68" s="32"/>
      <c r="D68" s="18"/>
      <c r="E68" s="32"/>
      <c r="F68" s="43"/>
      <c r="G68" s="43" t="s">
        <v>260</v>
      </c>
      <c r="H68" s="42"/>
      <c r="I68" s="42"/>
      <c r="J68" s="42"/>
      <c r="K68" s="42"/>
      <c r="L68" s="181" t="str">
        <f t="shared" si="1"/>
        <v xml:space="preserve">   </v>
      </c>
      <c r="M68" s="42"/>
      <c r="N68" s="62" t="str">
        <f t="shared" si="2"/>
        <v/>
      </c>
      <c r="O68" s="42"/>
      <c r="P68" s="62" t="str">
        <f t="shared" si="0"/>
        <v/>
      </c>
      <c r="Q68" s="42"/>
      <c r="R68" s="62"/>
      <c r="S68" s="42"/>
      <c r="T68" s="42"/>
    </row>
    <row r="69" spans="2:20" s="26" customFormat="1" ht="150" customHeight="1" x14ac:dyDescent="0.25">
      <c r="B69" s="43"/>
      <c r="C69" s="32"/>
      <c r="D69" s="18"/>
      <c r="E69" s="32"/>
      <c r="F69" s="43"/>
      <c r="G69" s="43" t="s">
        <v>261</v>
      </c>
      <c r="H69" s="42"/>
      <c r="I69" s="42"/>
      <c r="J69" s="42"/>
      <c r="K69" s="42"/>
      <c r="L69" s="181" t="str">
        <f t="shared" si="1"/>
        <v xml:space="preserve">   </v>
      </c>
      <c r="M69" s="42"/>
      <c r="N69" s="62" t="str">
        <f t="shared" si="2"/>
        <v/>
      </c>
      <c r="O69" s="42"/>
      <c r="P69" s="62" t="str">
        <f t="shared" si="0"/>
        <v/>
      </c>
      <c r="Q69" s="42"/>
      <c r="R69" s="62"/>
      <c r="S69" s="42"/>
      <c r="T69" s="42"/>
    </row>
    <row r="70" spans="2:20" s="26" customFormat="1" ht="150" customHeight="1" x14ac:dyDescent="0.25">
      <c r="B70" s="43"/>
      <c r="C70" s="32"/>
      <c r="D70" s="18"/>
      <c r="E70" s="32"/>
      <c r="F70" s="43"/>
      <c r="G70" s="43" t="s">
        <v>262</v>
      </c>
      <c r="H70" s="42"/>
      <c r="I70" s="42"/>
      <c r="J70" s="42"/>
      <c r="K70" s="42"/>
      <c r="L70" s="181" t="str">
        <f t="shared" si="1"/>
        <v xml:space="preserve">   </v>
      </c>
      <c r="M70" s="42"/>
      <c r="N70" s="62" t="str">
        <f t="shared" si="2"/>
        <v/>
      </c>
      <c r="O70" s="42"/>
      <c r="P70" s="62" t="str">
        <f t="shared" si="0"/>
        <v/>
      </c>
      <c r="Q70" s="42"/>
      <c r="R70" s="62"/>
      <c r="S70" s="42"/>
      <c r="T70" s="42"/>
    </row>
    <row r="71" spans="2:20" s="26" customFormat="1" ht="150" customHeight="1" x14ac:dyDescent="0.25">
      <c r="B71" s="43"/>
      <c r="C71" s="32"/>
      <c r="D71" s="18"/>
      <c r="E71" s="32"/>
      <c r="F71" s="43"/>
      <c r="G71" s="43" t="s">
        <v>263</v>
      </c>
      <c r="H71" s="42"/>
      <c r="I71" s="42"/>
      <c r="J71" s="42"/>
      <c r="K71" s="42"/>
      <c r="L71" s="181" t="str">
        <f t="shared" si="1"/>
        <v xml:space="preserve">   </v>
      </c>
      <c r="M71" s="42"/>
      <c r="N71" s="62" t="str">
        <f t="shared" si="2"/>
        <v/>
      </c>
      <c r="O71" s="42"/>
      <c r="P71" s="62" t="str">
        <f t="shared" si="0"/>
        <v/>
      </c>
      <c r="Q71" s="42"/>
      <c r="R71" s="62"/>
      <c r="S71" s="42"/>
      <c r="T71" s="42"/>
    </row>
    <row r="72" spans="2:20" s="26" customFormat="1" ht="150" customHeight="1" x14ac:dyDescent="0.25">
      <c r="B72" s="43"/>
      <c r="C72" s="32"/>
      <c r="D72" s="18"/>
      <c r="E72" s="32"/>
      <c r="F72" s="43"/>
      <c r="G72" s="43" t="s">
        <v>264</v>
      </c>
      <c r="H72" s="42"/>
      <c r="I72" s="42"/>
      <c r="J72" s="42"/>
      <c r="K72" s="42"/>
      <c r="L72" s="181" t="str">
        <f t="shared" si="1"/>
        <v xml:space="preserve">   </v>
      </c>
      <c r="M72" s="42"/>
      <c r="N72" s="62" t="str">
        <f t="shared" si="2"/>
        <v/>
      </c>
      <c r="O72" s="42"/>
      <c r="P72" s="62" t="str">
        <f t="shared" si="0"/>
        <v/>
      </c>
      <c r="Q72" s="42"/>
      <c r="R72" s="62"/>
      <c r="S72" s="42"/>
      <c r="T72" s="42"/>
    </row>
    <row r="73" spans="2:20" s="26" customFormat="1" ht="150" customHeight="1" x14ac:dyDescent="0.25">
      <c r="B73" s="43"/>
      <c r="C73" s="32"/>
      <c r="D73" s="18"/>
      <c r="E73" s="32"/>
      <c r="F73" s="43"/>
      <c r="G73" s="43" t="s">
        <v>265</v>
      </c>
      <c r="H73" s="42"/>
      <c r="I73" s="42"/>
      <c r="J73" s="42"/>
      <c r="K73" s="42"/>
      <c r="L73" s="181" t="str">
        <f t="shared" si="1"/>
        <v xml:space="preserve">   </v>
      </c>
      <c r="M73" s="42"/>
      <c r="N73" s="62" t="str">
        <f t="shared" si="2"/>
        <v/>
      </c>
      <c r="O73" s="42"/>
      <c r="P73" s="62" t="str">
        <f t="shared" si="0"/>
        <v/>
      </c>
      <c r="Q73" s="42"/>
      <c r="R73" s="62"/>
      <c r="S73" s="42"/>
      <c r="T73" s="42"/>
    </row>
    <row r="74" spans="2:20" s="26" customFormat="1" ht="150" customHeight="1" x14ac:dyDescent="0.25">
      <c r="B74" s="43"/>
      <c r="C74" s="32"/>
      <c r="D74" s="18"/>
      <c r="E74" s="32"/>
      <c r="F74" s="43"/>
      <c r="G74" s="43" t="s">
        <v>266</v>
      </c>
      <c r="H74" s="42"/>
      <c r="I74" s="42"/>
      <c r="J74" s="42"/>
      <c r="K74" s="42"/>
      <c r="L74" s="181" t="str">
        <f t="shared" si="1"/>
        <v xml:space="preserve">   </v>
      </c>
      <c r="M74" s="42"/>
      <c r="N74" s="62" t="str">
        <f t="shared" si="2"/>
        <v/>
      </c>
      <c r="O74" s="42"/>
      <c r="P74" s="62" t="str">
        <f t="shared" si="0"/>
        <v/>
      </c>
      <c r="Q74" s="42"/>
      <c r="R74" s="62"/>
      <c r="S74" s="42"/>
      <c r="T74" s="42"/>
    </row>
    <row r="75" spans="2:20" s="26" customFormat="1" ht="150" customHeight="1" x14ac:dyDescent="0.25">
      <c r="B75" s="43"/>
      <c r="C75" s="32"/>
      <c r="D75" s="18"/>
      <c r="E75" s="32"/>
      <c r="F75" s="43"/>
      <c r="G75" s="43" t="s">
        <v>267</v>
      </c>
      <c r="H75" s="42"/>
      <c r="I75" s="42"/>
      <c r="J75" s="42"/>
      <c r="K75" s="42"/>
      <c r="L75" s="181" t="str">
        <f t="shared" ref="L75:L138" si="3">CONCATENATE(H75," ",I75," ",J75," ",K75)</f>
        <v xml:space="preserve">   </v>
      </c>
      <c r="M75" s="42"/>
      <c r="N75" s="62" t="str">
        <f t="shared" ref="N75:N138" si="4">IF(OR(M75="Correctivo",M75="Detectivo"),"Impacto",IF(M75="Preventivo","Probabilidad",""))</f>
        <v/>
      </c>
      <c r="O75" s="42"/>
      <c r="P75" s="62" t="str">
        <f t="shared" ref="P75:P138" si="5">IF(AND(M75="Preventivo",O75="Automático"),"50%",IF(AND(M75="Preventivo",O75="Manual"),"40%",IF(AND(M75="Detectivo",O75="Automático"),"40%",IF(AND(M75="Detectivo",O75="Manual"),"30%",IF(AND(M75="Correctivo",O75="Automático"),"35%",IF(AND(M75="Correctivo",O75="Manual"),"25%",""))))))</f>
        <v/>
      </c>
      <c r="Q75" s="42"/>
      <c r="R75" s="62"/>
      <c r="S75" s="42"/>
      <c r="T75" s="42"/>
    </row>
    <row r="76" spans="2:20" s="26" customFormat="1" ht="150" customHeight="1" x14ac:dyDescent="0.25">
      <c r="B76" s="43"/>
      <c r="C76" s="32"/>
      <c r="D76" s="18"/>
      <c r="E76" s="32"/>
      <c r="F76" s="43"/>
      <c r="G76" s="43" t="s">
        <v>268</v>
      </c>
      <c r="H76" s="42"/>
      <c r="I76" s="42"/>
      <c r="J76" s="42"/>
      <c r="K76" s="42"/>
      <c r="L76" s="181" t="str">
        <f t="shared" si="3"/>
        <v xml:space="preserve">   </v>
      </c>
      <c r="M76" s="42"/>
      <c r="N76" s="62" t="str">
        <f t="shared" si="4"/>
        <v/>
      </c>
      <c r="O76" s="42"/>
      <c r="P76" s="62" t="str">
        <f t="shared" si="5"/>
        <v/>
      </c>
      <c r="Q76" s="42"/>
      <c r="R76" s="62"/>
      <c r="S76" s="42"/>
      <c r="T76" s="42"/>
    </row>
    <row r="77" spans="2:20" s="26" customFormat="1" ht="150" customHeight="1" x14ac:dyDescent="0.25">
      <c r="B77" s="43"/>
      <c r="C77" s="32"/>
      <c r="D77" s="18"/>
      <c r="E77" s="32"/>
      <c r="F77" s="43"/>
      <c r="G77" s="43" t="s">
        <v>269</v>
      </c>
      <c r="H77" s="42"/>
      <c r="I77" s="42"/>
      <c r="J77" s="42"/>
      <c r="K77" s="42"/>
      <c r="L77" s="181" t="str">
        <f t="shared" si="3"/>
        <v xml:space="preserve">   </v>
      </c>
      <c r="M77" s="42"/>
      <c r="N77" s="62" t="str">
        <f t="shared" si="4"/>
        <v/>
      </c>
      <c r="O77" s="42"/>
      <c r="P77" s="62" t="str">
        <f t="shared" si="5"/>
        <v/>
      </c>
      <c r="Q77" s="42"/>
      <c r="R77" s="62"/>
      <c r="S77" s="42"/>
      <c r="T77" s="42"/>
    </row>
    <row r="78" spans="2:20" s="26" customFormat="1" ht="150" customHeight="1" x14ac:dyDescent="0.25">
      <c r="B78" s="43"/>
      <c r="C78" s="32"/>
      <c r="D78" s="18"/>
      <c r="E78" s="32"/>
      <c r="F78" s="43"/>
      <c r="G78" s="43" t="s">
        <v>270</v>
      </c>
      <c r="H78" s="42"/>
      <c r="I78" s="42"/>
      <c r="J78" s="42"/>
      <c r="K78" s="42"/>
      <c r="L78" s="181" t="str">
        <f t="shared" si="3"/>
        <v xml:space="preserve">   </v>
      </c>
      <c r="M78" s="42"/>
      <c r="N78" s="62" t="str">
        <f t="shared" si="4"/>
        <v/>
      </c>
      <c r="O78" s="42"/>
      <c r="P78" s="62" t="str">
        <f t="shared" si="5"/>
        <v/>
      </c>
      <c r="Q78" s="42"/>
      <c r="R78" s="62"/>
      <c r="S78" s="42"/>
      <c r="T78" s="42"/>
    </row>
    <row r="79" spans="2:20" s="26" customFormat="1" ht="150" customHeight="1" x14ac:dyDescent="0.25">
      <c r="B79" s="43"/>
      <c r="C79" s="32"/>
      <c r="D79" s="18"/>
      <c r="E79" s="32"/>
      <c r="F79" s="43"/>
      <c r="G79" s="43" t="s">
        <v>271</v>
      </c>
      <c r="H79" s="42"/>
      <c r="I79" s="42"/>
      <c r="J79" s="42"/>
      <c r="K79" s="42"/>
      <c r="L79" s="181" t="str">
        <f t="shared" si="3"/>
        <v xml:space="preserve">   </v>
      </c>
      <c r="M79" s="42"/>
      <c r="N79" s="62" t="str">
        <f t="shared" si="4"/>
        <v/>
      </c>
      <c r="O79" s="42"/>
      <c r="P79" s="62" t="str">
        <f t="shared" si="5"/>
        <v/>
      </c>
      <c r="Q79" s="42"/>
      <c r="R79" s="62"/>
      <c r="S79" s="42"/>
      <c r="T79" s="42"/>
    </row>
    <row r="80" spans="2:20" s="26" customFormat="1" ht="150" customHeight="1" x14ac:dyDescent="0.25">
      <c r="B80" s="43"/>
      <c r="C80" s="32"/>
      <c r="D80" s="18"/>
      <c r="E80" s="32"/>
      <c r="F80" s="43"/>
      <c r="G80" s="43" t="s">
        <v>272</v>
      </c>
      <c r="H80" s="42"/>
      <c r="I80" s="42"/>
      <c r="J80" s="42"/>
      <c r="K80" s="42"/>
      <c r="L80" s="181" t="str">
        <f t="shared" si="3"/>
        <v xml:space="preserve">   </v>
      </c>
      <c r="M80" s="42"/>
      <c r="N80" s="62" t="str">
        <f t="shared" si="4"/>
        <v/>
      </c>
      <c r="O80" s="42"/>
      <c r="P80" s="62" t="str">
        <f t="shared" si="5"/>
        <v/>
      </c>
      <c r="Q80" s="42"/>
      <c r="R80" s="62"/>
      <c r="S80" s="42"/>
      <c r="T80" s="42"/>
    </row>
    <row r="81" spans="2:20" s="26" customFormat="1" ht="150" customHeight="1" x14ac:dyDescent="0.25">
      <c r="B81" s="43"/>
      <c r="C81" s="32"/>
      <c r="D81" s="18"/>
      <c r="E81" s="32"/>
      <c r="F81" s="43"/>
      <c r="G81" s="43" t="s">
        <v>273</v>
      </c>
      <c r="H81" s="42"/>
      <c r="I81" s="42"/>
      <c r="J81" s="42"/>
      <c r="K81" s="42"/>
      <c r="L81" s="181" t="str">
        <f t="shared" si="3"/>
        <v xml:space="preserve">   </v>
      </c>
      <c r="M81" s="42"/>
      <c r="N81" s="62" t="str">
        <f t="shared" si="4"/>
        <v/>
      </c>
      <c r="O81" s="42"/>
      <c r="P81" s="62" t="str">
        <f t="shared" si="5"/>
        <v/>
      </c>
      <c r="Q81" s="42"/>
      <c r="R81" s="62"/>
      <c r="S81" s="42"/>
      <c r="T81" s="42"/>
    </row>
    <row r="82" spans="2:20" s="26" customFormat="1" ht="150" customHeight="1" x14ac:dyDescent="0.25">
      <c r="B82" s="43"/>
      <c r="C82" s="32"/>
      <c r="D82" s="18"/>
      <c r="E82" s="32"/>
      <c r="F82" s="43"/>
      <c r="G82" s="43" t="s">
        <v>274</v>
      </c>
      <c r="H82" s="42"/>
      <c r="I82" s="42"/>
      <c r="J82" s="42"/>
      <c r="K82" s="42"/>
      <c r="L82" s="181" t="str">
        <f t="shared" si="3"/>
        <v xml:space="preserve">   </v>
      </c>
      <c r="M82" s="42"/>
      <c r="N82" s="62" t="str">
        <f t="shared" si="4"/>
        <v/>
      </c>
      <c r="O82" s="42"/>
      <c r="P82" s="62" t="str">
        <f t="shared" si="5"/>
        <v/>
      </c>
      <c r="Q82" s="42"/>
      <c r="R82" s="62"/>
      <c r="S82" s="42"/>
      <c r="T82" s="42"/>
    </row>
    <row r="83" spans="2:20" s="26" customFormat="1" ht="150" customHeight="1" x14ac:dyDescent="0.25">
      <c r="B83" s="43"/>
      <c r="C83" s="32"/>
      <c r="D83" s="18"/>
      <c r="E83" s="32"/>
      <c r="F83" s="43"/>
      <c r="G83" s="43" t="s">
        <v>275</v>
      </c>
      <c r="H83" s="42"/>
      <c r="I83" s="42"/>
      <c r="J83" s="42"/>
      <c r="K83" s="42"/>
      <c r="L83" s="181" t="str">
        <f t="shared" si="3"/>
        <v xml:space="preserve">   </v>
      </c>
      <c r="M83" s="42"/>
      <c r="N83" s="62" t="str">
        <f t="shared" si="4"/>
        <v/>
      </c>
      <c r="O83" s="42"/>
      <c r="P83" s="62" t="str">
        <f t="shared" si="5"/>
        <v/>
      </c>
      <c r="Q83" s="42"/>
      <c r="R83" s="62"/>
      <c r="S83" s="42"/>
      <c r="T83" s="42"/>
    </row>
    <row r="84" spans="2:20" s="26" customFormat="1" ht="150" customHeight="1" x14ac:dyDescent="0.25">
      <c r="B84" s="43"/>
      <c r="C84" s="32"/>
      <c r="D84" s="18"/>
      <c r="E84" s="32"/>
      <c r="F84" s="43"/>
      <c r="G84" s="43" t="s">
        <v>276</v>
      </c>
      <c r="H84" s="42"/>
      <c r="I84" s="42"/>
      <c r="J84" s="42"/>
      <c r="K84" s="42"/>
      <c r="L84" s="181" t="str">
        <f t="shared" si="3"/>
        <v xml:space="preserve">   </v>
      </c>
      <c r="M84" s="42"/>
      <c r="N84" s="62" t="str">
        <f t="shared" si="4"/>
        <v/>
      </c>
      <c r="O84" s="42"/>
      <c r="P84" s="62" t="str">
        <f t="shared" si="5"/>
        <v/>
      </c>
      <c r="Q84" s="42"/>
      <c r="R84" s="62"/>
      <c r="S84" s="42"/>
      <c r="T84" s="42"/>
    </row>
    <row r="85" spans="2:20" s="26" customFormat="1" ht="150" customHeight="1" x14ac:dyDescent="0.25">
      <c r="B85" s="43"/>
      <c r="C85" s="32"/>
      <c r="D85" s="18"/>
      <c r="E85" s="32"/>
      <c r="F85" s="43"/>
      <c r="G85" s="43" t="s">
        <v>277</v>
      </c>
      <c r="H85" s="42"/>
      <c r="I85" s="42"/>
      <c r="J85" s="42"/>
      <c r="K85" s="42"/>
      <c r="L85" s="181" t="str">
        <f t="shared" si="3"/>
        <v xml:space="preserve">   </v>
      </c>
      <c r="M85" s="42"/>
      <c r="N85" s="62" t="str">
        <f t="shared" si="4"/>
        <v/>
      </c>
      <c r="O85" s="42"/>
      <c r="P85" s="62" t="str">
        <f t="shared" si="5"/>
        <v/>
      </c>
      <c r="Q85" s="42"/>
      <c r="R85" s="62"/>
      <c r="S85" s="42"/>
      <c r="T85" s="42"/>
    </row>
    <row r="86" spans="2:20" s="26" customFormat="1" ht="150" customHeight="1" x14ac:dyDescent="0.25">
      <c r="B86" s="43"/>
      <c r="C86" s="32"/>
      <c r="D86" s="18"/>
      <c r="E86" s="32"/>
      <c r="F86" s="43"/>
      <c r="G86" s="43" t="s">
        <v>278</v>
      </c>
      <c r="H86" s="42"/>
      <c r="I86" s="42"/>
      <c r="J86" s="42"/>
      <c r="K86" s="42"/>
      <c r="L86" s="181" t="str">
        <f t="shared" si="3"/>
        <v xml:space="preserve">   </v>
      </c>
      <c r="M86" s="42"/>
      <c r="N86" s="62" t="str">
        <f t="shared" si="4"/>
        <v/>
      </c>
      <c r="O86" s="42"/>
      <c r="P86" s="62" t="str">
        <f t="shared" si="5"/>
        <v/>
      </c>
      <c r="Q86" s="42"/>
      <c r="R86" s="62"/>
      <c r="S86" s="42"/>
      <c r="T86" s="42"/>
    </row>
    <row r="87" spans="2:20" s="26" customFormat="1" ht="150" customHeight="1" x14ac:dyDescent="0.25">
      <c r="B87" s="43"/>
      <c r="C87" s="32"/>
      <c r="D87" s="18"/>
      <c r="E87" s="32"/>
      <c r="F87" s="43"/>
      <c r="G87" s="43" t="s">
        <v>279</v>
      </c>
      <c r="H87" s="42"/>
      <c r="I87" s="42"/>
      <c r="J87" s="42"/>
      <c r="K87" s="42"/>
      <c r="L87" s="181" t="str">
        <f t="shared" si="3"/>
        <v xml:space="preserve">   </v>
      </c>
      <c r="M87" s="42"/>
      <c r="N87" s="62" t="str">
        <f t="shared" si="4"/>
        <v/>
      </c>
      <c r="O87" s="42"/>
      <c r="P87" s="62" t="str">
        <f t="shared" si="5"/>
        <v/>
      </c>
      <c r="Q87" s="42"/>
      <c r="R87" s="62"/>
      <c r="S87" s="42"/>
      <c r="T87" s="42"/>
    </row>
    <row r="88" spans="2:20" s="26" customFormat="1" ht="150" customHeight="1" x14ac:dyDescent="0.25">
      <c r="B88" s="43"/>
      <c r="C88" s="32"/>
      <c r="D88" s="18"/>
      <c r="E88" s="32"/>
      <c r="F88" s="43"/>
      <c r="G88" s="43" t="s">
        <v>280</v>
      </c>
      <c r="H88" s="42"/>
      <c r="I88" s="42"/>
      <c r="J88" s="42"/>
      <c r="K88" s="42"/>
      <c r="L88" s="181" t="str">
        <f t="shared" si="3"/>
        <v xml:space="preserve">   </v>
      </c>
      <c r="M88" s="42"/>
      <c r="N88" s="62" t="str">
        <f t="shared" si="4"/>
        <v/>
      </c>
      <c r="O88" s="42"/>
      <c r="P88" s="62" t="str">
        <f t="shared" si="5"/>
        <v/>
      </c>
      <c r="Q88" s="42"/>
      <c r="R88" s="62"/>
      <c r="S88" s="42"/>
      <c r="T88" s="42"/>
    </row>
    <row r="89" spans="2:20" s="26" customFormat="1" ht="150" customHeight="1" x14ac:dyDescent="0.25">
      <c r="B89" s="43"/>
      <c r="C89" s="32"/>
      <c r="D89" s="18"/>
      <c r="E89" s="32"/>
      <c r="F89" s="43"/>
      <c r="G89" s="43" t="s">
        <v>281</v>
      </c>
      <c r="H89" s="42"/>
      <c r="I89" s="42"/>
      <c r="J89" s="42"/>
      <c r="K89" s="42"/>
      <c r="L89" s="181" t="str">
        <f t="shared" si="3"/>
        <v xml:space="preserve">   </v>
      </c>
      <c r="M89" s="42"/>
      <c r="N89" s="62" t="str">
        <f t="shared" si="4"/>
        <v/>
      </c>
      <c r="O89" s="42"/>
      <c r="P89" s="62" t="str">
        <f t="shared" si="5"/>
        <v/>
      </c>
      <c r="Q89" s="42"/>
      <c r="R89" s="62"/>
      <c r="S89" s="42"/>
      <c r="T89" s="42"/>
    </row>
    <row r="90" spans="2:20" s="26" customFormat="1" ht="150" customHeight="1" x14ac:dyDescent="0.25">
      <c r="B90" s="43"/>
      <c r="C90" s="32"/>
      <c r="D90" s="18"/>
      <c r="E90" s="32"/>
      <c r="F90" s="43"/>
      <c r="G90" s="43" t="s">
        <v>282</v>
      </c>
      <c r="H90" s="42"/>
      <c r="I90" s="42"/>
      <c r="J90" s="42"/>
      <c r="K90" s="42"/>
      <c r="L90" s="181" t="str">
        <f t="shared" si="3"/>
        <v xml:space="preserve">   </v>
      </c>
      <c r="M90" s="42"/>
      <c r="N90" s="62" t="str">
        <f t="shared" si="4"/>
        <v/>
      </c>
      <c r="O90" s="42"/>
      <c r="P90" s="62" t="str">
        <f t="shared" si="5"/>
        <v/>
      </c>
      <c r="Q90" s="42"/>
      <c r="R90" s="62"/>
      <c r="S90" s="42"/>
      <c r="T90" s="42"/>
    </row>
    <row r="91" spans="2:20" s="26" customFormat="1" ht="150" customHeight="1" x14ac:dyDescent="0.25">
      <c r="B91" s="43"/>
      <c r="C91" s="32"/>
      <c r="D91" s="18"/>
      <c r="E91" s="32"/>
      <c r="F91" s="43"/>
      <c r="G91" s="43" t="s">
        <v>283</v>
      </c>
      <c r="H91" s="42"/>
      <c r="I91" s="42"/>
      <c r="J91" s="42"/>
      <c r="K91" s="42"/>
      <c r="L91" s="181" t="str">
        <f t="shared" si="3"/>
        <v xml:space="preserve">   </v>
      </c>
      <c r="M91" s="42"/>
      <c r="N91" s="62" t="str">
        <f t="shared" si="4"/>
        <v/>
      </c>
      <c r="O91" s="42"/>
      <c r="P91" s="62" t="str">
        <f t="shared" si="5"/>
        <v/>
      </c>
      <c r="Q91" s="42"/>
      <c r="R91" s="62"/>
      <c r="S91" s="42"/>
      <c r="T91" s="42"/>
    </row>
    <row r="92" spans="2:20" s="26" customFormat="1" ht="150" customHeight="1" x14ac:dyDescent="0.25">
      <c r="B92" s="43"/>
      <c r="C92" s="32"/>
      <c r="D92" s="18"/>
      <c r="E92" s="32"/>
      <c r="F92" s="43"/>
      <c r="G92" s="43" t="s">
        <v>284</v>
      </c>
      <c r="H92" s="42"/>
      <c r="I92" s="42"/>
      <c r="J92" s="42"/>
      <c r="K92" s="42"/>
      <c r="L92" s="181" t="str">
        <f t="shared" si="3"/>
        <v xml:space="preserve">   </v>
      </c>
      <c r="M92" s="42"/>
      <c r="N92" s="62" t="str">
        <f t="shared" si="4"/>
        <v/>
      </c>
      <c r="O92" s="42"/>
      <c r="P92" s="62" t="str">
        <f t="shared" si="5"/>
        <v/>
      </c>
      <c r="Q92" s="42"/>
      <c r="R92" s="62"/>
      <c r="S92" s="42"/>
      <c r="T92" s="42"/>
    </row>
    <row r="93" spans="2:20" s="26" customFormat="1" ht="150" customHeight="1" x14ac:dyDescent="0.25">
      <c r="B93" s="43"/>
      <c r="C93" s="32"/>
      <c r="D93" s="18"/>
      <c r="E93" s="32"/>
      <c r="F93" s="43"/>
      <c r="G93" s="43" t="s">
        <v>285</v>
      </c>
      <c r="H93" s="42"/>
      <c r="I93" s="42"/>
      <c r="J93" s="42"/>
      <c r="K93" s="42"/>
      <c r="L93" s="181" t="str">
        <f t="shared" si="3"/>
        <v xml:space="preserve">   </v>
      </c>
      <c r="M93" s="42"/>
      <c r="N93" s="62" t="str">
        <f t="shared" si="4"/>
        <v/>
      </c>
      <c r="O93" s="42"/>
      <c r="P93" s="62" t="str">
        <f t="shared" si="5"/>
        <v/>
      </c>
      <c r="Q93" s="42"/>
      <c r="R93" s="62"/>
      <c r="S93" s="42"/>
      <c r="T93" s="42"/>
    </row>
    <row r="94" spans="2:20" s="26" customFormat="1" ht="150" customHeight="1" x14ac:dyDescent="0.25">
      <c r="B94" s="43"/>
      <c r="C94" s="32"/>
      <c r="D94" s="18"/>
      <c r="E94" s="32"/>
      <c r="F94" s="43"/>
      <c r="G94" s="43" t="s">
        <v>286</v>
      </c>
      <c r="H94" s="42"/>
      <c r="I94" s="42"/>
      <c r="J94" s="42"/>
      <c r="K94" s="42"/>
      <c r="L94" s="181" t="str">
        <f t="shared" si="3"/>
        <v xml:space="preserve">   </v>
      </c>
      <c r="M94" s="42"/>
      <c r="N94" s="62" t="str">
        <f t="shared" si="4"/>
        <v/>
      </c>
      <c r="O94" s="42"/>
      <c r="P94" s="62" t="str">
        <f t="shared" si="5"/>
        <v/>
      </c>
      <c r="Q94" s="42"/>
      <c r="R94" s="62"/>
      <c r="S94" s="42"/>
      <c r="T94" s="42"/>
    </row>
    <row r="95" spans="2:20" s="26" customFormat="1" ht="150" customHeight="1" x14ac:dyDescent="0.25">
      <c r="B95" s="43"/>
      <c r="C95" s="32"/>
      <c r="D95" s="18"/>
      <c r="E95" s="32"/>
      <c r="F95" s="43"/>
      <c r="G95" s="43" t="s">
        <v>287</v>
      </c>
      <c r="H95" s="42"/>
      <c r="I95" s="42"/>
      <c r="J95" s="42"/>
      <c r="K95" s="42"/>
      <c r="L95" s="181" t="str">
        <f t="shared" si="3"/>
        <v xml:space="preserve">   </v>
      </c>
      <c r="M95" s="42"/>
      <c r="N95" s="62" t="str">
        <f t="shared" si="4"/>
        <v/>
      </c>
      <c r="O95" s="42"/>
      <c r="P95" s="62" t="str">
        <f t="shared" si="5"/>
        <v/>
      </c>
      <c r="Q95" s="42"/>
      <c r="R95" s="62"/>
      <c r="S95" s="42"/>
      <c r="T95" s="42"/>
    </row>
    <row r="96" spans="2:20" s="26" customFormat="1" ht="150" customHeight="1" x14ac:dyDescent="0.25">
      <c r="B96" s="43"/>
      <c r="C96" s="32"/>
      <c r="D96" s="18"/>
      <c r="E96" s="32"/>
      <c r="F96" s="43"/>
      <c r="G96" s="43" t="s">
        <v>288</v>
      </c>
      <c r="H96" s="42"/>
      <c r="I96" s="42"/>
      <c r="J96" s="42"/>
      <c r="K96" s="42"/>
      <c r="L96" s="181" t="str">
        <f t="shared" si="3"/>
        <v xml:space="preserve">   </v>
      </c>
      <c r="M96" s="42"/>
      <c r="N96" s="62" t="str">
        <f t="shared" si="4"/>
        <v/>
      </c>
      <c r="O96" s="42"/>
      <c r="P96" s="62" t="str">
        <f t="shared" si="5"/>
        <v/>
      </c>
      <c r="Q96" s="42"/>
      <c r="R96" s="62"/>
      <c r="S96" s="42"/>
      <c r="T96" s="42"/>
    </row>
    <row r="97" spans="2:20" s="26" customFormat="1" ht="150" customHeight="1" x14ac:dyDescent="0.25">
      <c r="B97" s="43"/>
      <c r="C97" s="32"/>
      <c r="D97" s="18"/>
      <c r="E97" s="32"/>
      <c r="F97" s="43"/>
      <c r="G97" s="43" t="s">
        <v>289</v>
      </c>
      <c r="H97" s="42"/>
      <c r="I97" s="42"/>
      <c r="J97" s="42"/>
      <c r="K97" s="42"/>
      <c r="L97" s="181" t="str">
        <f t="shared" si="3"/>
        <v xml:space="preserve">   </v>
      </c>
      <c r="M97" s="42"/>
      <c r="N97" s="62" t="str">
        <f t="shared" si="4"/>
        <v/>
      </c>
      <c r="O97" s="42"/>
      <c r="P97" s="62" t="str">
        <f t="shared" si="5"/>
        <v/>
      </c>
      <c r="Q97" s="42"/>
      <c r="R97" s="62"/>
      <c r="S97" s="42"/>
      <c r="T97" s="42"/>
    </row>
    <row r="98" spans="2:20" s="26" customFormat="1" ht="150" customHeight="1" x14ac:dyDescent="0.25">
      <c r="B98" s="43"/>
      <c r="C98" s="32"/>
      <c r="D98" s="18"/>
      <c r="E98" s="32"/>
      <c r="F98" s="43"/>
      <c r="G98" s="43" t="s">
        <v>290</v>
      </c>
      <c r="H98" s="42"/>
      <c r="I98" s="42"/>
      <c r="J98" s="42"/>
      <c r="K98" s="42"/>
      <c r="L98" s="181" t="str">
        <f t="shared" si="3"/>
        <v xml:space="preserve">   </v>
      </c>
      <c r="M98" s="42"/>
      <c r="N98" s="62" t="str">
        <f t="shared" si="4"/>
        <v/>
      </c>
      <c r="O98" s="42"/>
      <c r="P98" s="62" t="str">
        <f t="shared" si="5"/>
        <v/>
      </c>
      <c r="Q98" s="42"/>
      <c r="R98" s="62"/>
      <c r="S98" s="42"/>
      <c r="T98" s="42"/>
    </row>
    <row r="99" spans="2:20" s="26" customFormat="1" ht="150" customHeight="1" x14ac:dyDescent="0.25">
      <c r="B99" s="43"/>
      <c r="C99" s="32"/>
      <c r="D99" s="18"/>
      <c r="E99" s="32"/>
      <c r="F99" s="43"/>
      <c r="G99" s="43" t="s">
        <v>291</v>
      </c>
      <c r="H99" s="42"/>
      <c r="I99" s="42"/>
      <c r="J99" s="42"/>
      <c r="K99" s="42"/>
      <c r="L99" s="181" t="str">
        <f t="shared" si="3"/>
        <v xml:space="preserve">   </v>
      </c>
      <c r="M99" s="42"/>
      <c r="N99" s="62" t="str">
        <f t="shared" si="4"/>
        <v/>
      </c>
      <c r="O99" s="42"/>
      <c r="P99" s="62" t="str">
        <f t="shared" si="5"/>
        <v/>
      </c>
      <c r="Q99" s="42"/>
      <c r="R99" s="62"/>
      <c r="S99" s="42"/>
      <c r="T99" s="42"/>
    </row>
    <row r="100" spans="2:20" s="26" customFormat="1" ht="150" customHeight="1" x14ac:dyDescent="0.25">
      <c r="B100" s="43"/>
      <c r="C100" s="32"/>
      <c r="D100" s="18"/>
      <c r="E100" s="32"/>
      <c r="F100" s="43"/>
      <c r="G100" s="43" t="s">
        <v>292</v>
      </c>
      <c r="H100" s="42"/>
      <c r="I100" s="42"/>
      <c r="J100" s="42"/>
      <c r="K100" s="42"/>
      <c r="L100" s="181" t="str">
        <f t="shared" si="3"/>
        <v xml:space="preserve">   </v>
      </c>
      <c r="M100" s="42"/>
      <c r="N100" s="62" t="str">
        <f t="shared" si="4"/>
        <v/>
      </c>
      <c r="O100" s="42"/>
      <c r="P100" s="62" t="str">
        <f t="shared" si="5"/>
        <v/>
      </c>
      <c r="Q100" s="42"/>
      <c r="R100" s="62"/>
      <c r="S100" s="42"/>
      <c r="T100" s="42"/>
    </row>
    <row r="101" spans="2:20" s="26" customFormat="1" ht="150" customHeight="1" x14ac:dyDescent="0.25">
      <c r="B101" s="43"/>
      <c r="C101" s="32"/>
      <c r="D101" s="18"/>
      <c r="E101" s="32"/>
      <c r="F101" s="43"/>
      <c r="G101" s="43" t="s">
        <v>293</v>
      </c>
      <c r="H101" s="42"/>
      <c r="I101" s="42"/>
      <c r="J101" s="42"/>
      <c r="K101" s="42"/>
      <c r="L101" s="181" t="str">
        <f t="shared" si="3"/>
        <v xml:space="preserve">   </v>
      </c>
      <c r="M101" s="42"/>
      <c r="N101" s="62" t="str">
        <f t="shared" si="4"/>
        <v/>
      </c>
      <c r="O101" s="42"/>
      <c r="P101" s="62" t="str">
        <f t="shared" si="5"/>
        <v/>
      </c>
      <c r="Q101" s="42"/>
      <c r="R101" s="62"/>
      <c r="S101" s="42"/>
      <c r="T101" s="42"/>
    </row>
    <row r="102" spans="2:20" s="26" customFormat="1" ht="150" customHeight="1" x14ac:dyDescent="0.25">
      <c r="B102" s="43"/>
      <c r="C102" s="32"/>
      <c r="D102" s="18"/>
      <c r="E102" s="32"/>
      <c r="F102" s="43"/>
      <c r="G102" s="43" t="s">
        <v>294</v>
      </c>
      <c r="H102" s="42"/>
      <c r="I102" s="42"/>
      <c r="J102" s="42"/>
      <c r="K102" s="42"/>
      <c r="L102" s="181" t="str">
        <f t="shared" si="3"/>
        <v xml:space="preserve">   </v>
      </c>
      <c r="M102" s="42"/>
      <c r="N102" s="62" t="str">
        <f t="shared" si="4"/>
        <v/>
      </c>
      <c r="O102" s="42"/>
      <c r="P102" s="62" t="str">
        <f t="shared" si="5"/>
        <v/>
      </c>
      <c r="Q102" s="42"/>
      <c r="R102" s="62"/>
      <c r="S102" s="42"/>
      <c r="T102" s="42"/>
    </row>
    <row r="103" spans="2:20" s="26" customFormat="1" ht="150" customHeight="1" x14ac:dyDescent="0.25">
      <c r="B103" s="43"/>
      <c r="C103" s="32"/>
      <c r="D103" s="18"/>
      <c r="E103" s="32"/>
      <c r="F103" s="43"/>
      <c r="G103" s="43" t="s">
        <v>295</v>
      </c>
      <c r="H103" s="42"/>
      <c r="I103" s="42"/>
      <c r="J103" s="42"/>
      <c r="K103" s="42"/>
      <c r="L103" s="181" t="str">
        <f t="shared" si="3"/>
        <v xml:space="preserve">   </v>
      </c>
      <c r="M103" s="42"/>
      <c r="N103" s="62" t="str">
        <f t="shared" si="4"/>
        <v/>
      </c>
      <c r="O103" s="42"/>
      <c r="P103" s="62" t="str">
        <f t="shared" si="5"/>
        <v/>
      </c>
      <c r="Q103" s="42"/>
      <c r="R103" s="62"/>
      <c r="S103" s="42"/>
      <c r="T103" s="42"/>
    </row>
    <row r="104" spans="2:20" s="26" customFormat="1" ht="150" customHeight="1" x14ac:dyDescent="0.25">
      <c r="B104" s="43"/>
      <c r="C104" s="32"/>
      <c r="D104" s="18"/>
      <c r="E104" s="32"/>
      <c r="F104" s="43"/>
      <c r="G104" s="43" t="s">
        <v>296</v>
      </c>
      <c r="H104" s="42"/>
      <c r="I104" s="42"/>
      <c r="J104" s="42"/>
      <c r="K104" s="42"/>
      <c r="L104" s="181" t="str">
        <f t="shared" si="3"/>
        <v xml:space="preserve">   </v>
      </c>
      <c r="M104" s="42"/>
      <c r="N104" s="62" t="str">
        <f t="shared" si="4"/>
        <v/>
      </c>
      <c r="O104" s="42"/>
      <c r="P104" s="62" t="str">
        <f t="shared" si="5"/>
        <v/>
      </c>
      <c r="Q104" s="42"/>
      <c r="R104" s="62"/>
      <c r="S104" s="42"/>
      <c r="T104" s="42"/>
    </row>
    <row r="105" spans="2:20" s="26" customFormat="1" ht="150" customHeight="1" x14ac:dyDescent="0.25">
      <c r="B105" s="43"/>
      <c r="C105" s="32"/>
      <c r="D105" s="18"/>
      <c r="E105" s="32"/>
      <c r="F105" s="43"/>
      <c r="G105" s="43" t="s">
        <v>297</v>
      </c>
      <c r="H105" s="42"/>
      <c r="I105" s="42"/>
      <c r="J105" s="42"/>
      <c r="K105" s="42"/>
      <c r="L105" s="181" t="str">
        <f t="shared" si="3"/>
        <v xml:space="preserve">   </v>
      </c>
      <c r="M105" s="42"/>
      <c r="N105" s="62" t="str">
        <f t="shared" si="4"/>
        <v/>
      </c>
      <c r="O105" s="42"/>
      <c r="P105" s="62" t="str">
        <f t="shared" si="5"/>
        <v/>
      </c>
      <c r="Q105" s="42"/>
      <c r="R105" s="62"/>
      <c r="S105" s="42"/>
      <c r="T105" s="42"/>
    </row>
    <row r="106" spans="2:20" s="26" customFormat="1" ht="150" customHeight="1" x14ac:dyDescent="0.25">
      <c r="B106" s="43"/>
      <c r="C106" s="32"/>
      <c r="D106" s="18"/>
      <c r="E106" s="32"/>
      <c r="F106" s="43"/>
      <c r="G106" s="43" t="s">
        <v>298</v>
      </c>
      <c r="H106" s="42"/>
      <c r="I106" s="42"/>
      <c r="J106" s="42"/>
      <c r="K106" s="42"/>
      <c r="L106" s="181" t="str">
        <f t="shared" si="3"/>
        <v xml:space="preserve">   </v>
      </c>
      <c r="M106" s="42"/>
      <c r="N106" s="62" t="str">
        <f t="shared" si="4"/>
        <v/>
      </c>
      <c r="O106" s="42"/>
      <c r="P106" s="62" t="str">
        <f t="shared" si="5"/>
        <v/>
      </c>
      <c r="Q106" s="42"/>
      <c r="R106" s="62"/>
      <c r="S106" s="42"/>
      <c r="T106" s="42"/>
    </row>
    <row r="107" spans="2:20" s="26" customFormat="1" ht="150" customHeight="1" x14ac:dyDescent="0.25">
      <c r="B107" s="43"/>
      <c r="C107" s="32"/>
      <c r="D107" s="18"/>
      <c r="E107" s="32"/>
      <c r="F107" s="43"/>
      <c r="G107" s="43" t="s">
        <v>299</v>
      </c>
      <c r="H107" s="42"/>
      <c r="I107" s="42"/>
      <c r="J107" s="42"/>
      <c r="K107" s="42"/>
      <c r="L107" s="181" t="str">
        <f t="shared" si="3"/>
        <v xml:space="preserve">   </v>
      </c>
      <c r="M107" s="42"/>
      <c r="N107" s="62" t="str">
        <f t="shared" si="4"/>
        <v/>
      </c>
      <c r="O107" s="42"/>
      <c r="P107" s="62" t="str">
        <f t="shared" si="5"/>
        <v/>
      </c>
      <c r="Q107" s="42"/>
      <c r="R107" s="62"/>
      <c r="S107" s="42"/>
      <c r="T107" s="42"/>
    </row>
    <row r="108" spans="2:20" s="26" customFormat="1" ht="150" customHeight="1" x14ac:dyDescent="0.25">
      <c r="B108" s="43"/>
      <c r="C108" s="32"/>
      <c r="D108" s="18"/>
      <c r="E108" s="32"/>
      <c r="F108" s="43"/>
      <c r="G108" s="43" t="s">
        <v>300</v>
      </c>
      <c r="H108" s="42"/>
      <c r="I108" s="42"/>
      <c r="J108" s="42"/>
      <c r="K108" s="42"/>
      <c r="L108" s="181" t="str">
        <f t="shared" si="3"/>
        <v xml:space="preserve">   </v>
      </c>
      <c r="M108" s="42"/>
      <c r="N108" s="62" t="str">
        <f t="shared" si="4"/>
        <v/>
      </c>
      <c r="O108" s="42"/>
      <c r="P108" s="62" t="str">
        <f t="shared" si="5"/>
        <v/>
      </c>
      <c r="Q108" s="42"/>
      <c r="R108" s="62"/>
      <c r="S108" s="42"/>
      <c r="T108" s="42"/>
    </row>
    <row r="109" spans="2:20" s="26" customFormat="1" ht="150" customHeight="1" x14ac:dyDescent="0.25">
      <c r="B109" s="43"/>
      <c r="C109" s="32"/>
      <c r="D109" s="18"/>
      <c r="E109" s="32"/>
      <c r="F109" s="43"/>
      <c r="G109" s="43" t="s">
        <v>301</v>
      </c>
      <c r="H109" s="42"/>
      <c r="I109" s="42"/>
      <c r="J109" s="42"/>
      <c r="K109" s="42"/>
      <c r="L109" s="181" t="str">
        <f t="shared" si="3"/>
        <v xml:space="preserve">   </v>
      </c>
      <c r="M109" s="42"/>
      <c r="N109" s="62" t="str">
        <f t="shared" si="4"/>
        <v/>
      </c>
      <c r="O109" s="42"/>
      <c r="P109" s="62" t="str">
        <f t="shared" si="5"/>
        <v/>
      </c>
      <c r="Q109" s="42"/>
      <c r="R109" s="62"/>
      <c r="S109" s="42"/>
      <c r="T109" s="42"/>
    </row>
    <row r="110" spans="2:20" s="26" customFormat="1" ht="150" customHeight="1" x14ac:dyDescent="0.25">
      <c r="B110" s="43"/>
      <c r="C110" s="32"/>
      <c r="D110" s="18"/>
      <c r="E110" s="32"/>
      <c r="F110" s="43"/>
      <c r="G110" s="43" t="s">
        <v>302</v>
      </c>
      <c r="H110" s="42"/>
      <c r="I110" s="42"/>
      <c r="J110" s="42"/>
      <c r="K110" s="42"/>
      <c r="L110" s="181" t="str">
        <f t="shared" si="3"/>
        <v xml:space="preserve">   </v>
      </c>
      <c r="M110" s="42"/>
      <c r="N110" s="62" t="str">
        <f t="shared" si="4"/>
        <v/>
      </c>
      <c r="O110" s="42"/>
      <c r="P110" s="62" t="str">
        <f t="shared" si="5"/>
        <v/>
      </c>
      <c r="Q110" s="42"/>
      <c r="R110" s="62"/>
      <c r="S110" s="42"/>
      <c r="T110" s="42"/>
    </row>
    <row r="111" spans="2:20" s="26" customFormat="1" ht="150" customHeight="1" x14ac:dyDescent="0.25">
      <c r="B111" s="43"/>
      <c r="C111" s="32"/>
      <c r="D111" s="18"/>
      <c r="E111" s="32"/>
      <c r="F111" s="43"/>
      <c r="G111" s="43" t="s">
        <v>303</v>
      </c>
      <c r="H111" s="42"/>
      <c r="I111" s="42"/>
      <c r="J111" s="42"/>
      <c r="K111" s="42"/>
      <c r="L111" s="181" t="str">
        <f t="shared" si="3"/>
        <v xml:space="preserve">   </v>
      </c>
      <c r="M111" s="42"/>
      <c r="N111" s="62" t="str">
        <f t="shared" si="4"/>
        <v/>
      </c>
      <c r="O111" s="42"/>
      <c r="P111" s="62" t="str">
        <f t="shared" si="5"/>
        <v/>
      </c>
      <c r="Q111" s="42"/>
      <c r="R111" s="62"/>
      <c r="S111" s="42"/>
      <c r="T111" s="42"/>
    </row>
    <row r="112" spans="2:20" s="26" customFormat="1" ht="150" customHeight="1" x14ac:dyDescent="0.25">
      <c r="B112" s="43"/>
      <c r="C112" s="32"/>
      <c r="D112" s="18"/>
      <c r="E112" s="32"/>
      <c r="F112" s="43"/>
      <c r="G112" s="43" t="s">
        <v>304</v>
      </c>
      <c r="H112" s="42"/>
      <c r="I112" s="42"/>
      <c r="J112" s="42"/>
      <c r="K112" s="42"/>
      <c r="L112" s="181" t="str">
        <f t="shared" si="3"/>
        <v xml:space="preserve">   </v>
      </c>
      <c r="M112" s="42"/>
      <c r="N112" s="62" t="str">
        <f t="shared" si="4"/>
        <v/>
      </c>
      <c r="O112" s="42"/>
      <c r="P112" s="62" t="str">
        <f t="shared" si="5"/>
        <v/>
      </c>
      <c r="Q112" s="42"/>
      <c r="R112" s="62"/>
      <c r="S112" s="42"/>
      <c r="T112" s="42"/>
    </row>
    <row r="113" spans="2:20" s="26" customFormat="1" ht="150" customHeight="1" x14ac:dyDescent="0.25">
      <c r="B113" s="43"/>
      <c r="C113" s="32"/>
      <c r="D113" s="18"/>
      <c r="E113" s="32"/>
      <c r="F113" s="43"/>
      <c r="G113" s="43" t="s">
        <v>305</v>
      </c>
      <c r="H113" s="42"/>
      <c r="I113" s="42"/>
      <c r="J113" s="42"/>
      <c r="K113" s="42"/>
      <c r="L113" s="181" t="str">
        <f t="shared" si="3"/>
        <v xml:space="preserve">   </v>
      </c>
      <c r="M113" s="42"/>
      <c r="N113" s="62" t="str">
        <f t="shared" si="4"/>
        <v/>
      </c>
      <c r="O113" s="42"/>
      <c r="P113" s="62" t="str">
        <f t="shared" si="5"/>
        <v/>
      </c>
      <c r="Q113" s="42"/>
      <c r="R113" s="62"/>
      <c r="S113" s="42"/>
      <c r="T113" s="42"/>
    </row>
    <row r="114" spans="2:20" s="26" customFormat="1" ht="150" customHeight="1" x14ac:dyDescent="0.25">
      <c r="B114" s="43"/>
      <c r="C114" s="32"/>
      <c r="D114" s="18"/>
      <c r="E114" s="32"/>
      <c r="F114" s="43"/>
      <c r="G114" s="43" t="s">
        <v>306</v>
      </c>
      <c r="H114" s="42"/>
      <c r="I114" s="42"/>
      <c r="J114" s="42"/>
      <c r="K114" s="42"/>
      <c r="L114" s="181" t="str">
        <f t="shared" si="3"/>
        <v xml:space="preserve">   </v>
      </c>
      <c r="M114" s="42"/>
      <c r="N114" s="62" t="str">
        <f t="shared" si="4"/>
        <v/>
      </c>
      <c r="O114" s="42"/>
      <c r="P114" s="62" t="str">
        <f t="shared" si="5"/>
        <v/>
      </c>
      <c r="Q114" s="42"/>
      <c r="R114" s="62"/>
      <c r="S114" s="42"/>
      <c r="T114" s="42"/>
    </row>
    <row r="115" spans="2:20" s="26" customFormat="1" ht="150" customHeight="1" x14ac:dyDescent="0.25">
      <c r="B115" s="43"/>
      <c r="C115" s="32"/>
      <c r="D115" s="18"/>
      <c r="E115" s="32"/>
      <c r="F115" s="43"/>
      <c r="G115" s="43" t="s">
        <v>307</v>
      </c>
      <c r="H115" s="42"/>
      <c r="I115" s="42"/>
      <c r="J115" s="42"/>
      <c r="K115" s="42"/>
      <c r="L115" s="181" t="str">
        <f t="shared" si="3"/>
        <v xml:space="preserve">   </v>
      </c>
      <c r="M115" s="42"/>
      <c r="N115" s="62" t="str">
        <f t="shared" si="4"/>
        <v/>
      </c>
      <c r="O115" s="42"/>
      <c r="P115" s="62" t="str">
        <f t="shared" si="5"/>
        <v/>
      </c>
      <c r="Q115" s="42"/>
      <c r="R115" s="62"/>
      <c r="S115" s="42"/>
      <c r="T115" s="42"/>
    </row>
    <row r="116" spans="2:20" s="26" customFormat="1" ht="150" customHeight="1" x14ac:dyDescent="0.25">
      <c r="B116" s="43"/>
      <c r="C116" s="32"/>
      <c r="D116" s="18"/>
      <c r="E116" s="32"/>
      <c r="F116" s="43"/>
      <c r="G116" s="43" t="s">
        <v>308</v>
      </c>
      <c r="H116" s="42"/>
      <c r="I116" s="42"/>
      <c r="J116" s="42"/>
      <c r="K116" s="42"/>
      <c r="L116" s="181" t="str">
        <f t="shared" si="3"/>
        <v xml:space="preserve">   </v>
      </c>
      <c r="M116" s="42"/>
      <c r="N116" s="62" t="str">
        <f t="shared" si="4"/>
        <v/>
      </c>
      <c r="O116" s="42"/>
      <c r="P116" s="62" t="str">
        <f t="shared" si="5"/>
        <v/>
      </c>
      <c r="Q116" s="42"/>
      <c r="R116" s="62"/>
      <c r="S116" s="42"/>
      <c r="T116" s="42"/>
    </row>
    <row r="117" spans="2:20" s="26" customFormat="1" ht="150" customHeight="1" x14ac:dyDescent="0.25">
      <c r="B117" s="43"/>
      <c r="C117" s="32"/>
      <c r="D117" s="18"/>
      <c r="E117" s="32"/>
      <c r="F117" s="43"/>
      <c r="G117" s="43" t="s">
        <v>309</v>
      </c>
      <c r="H117" s="42"/>
      <c r="I117" s="42"/>
      <c r="J117" s="42"/>
      <c r="K117" s="42"/>
      <c r="L117" s="181" t="str">
        <f t="shared" si="3"/>
        <v xml:space="preserve">   </v>
      </c>
      <c r="M117" s="42"/>
      <c r="N117" s="62" t="str">
        <f t="shared" si="4"/>
        <v/>
      </c>
      <c r="O117" s="42"/>
      <c r="P117" s="62" t="str">
        <f t="shared" si="5"/>
        <v/>
      </c>
      <c r="Q117" s="42"/>
      <c r="R117" s="62"/>
      <c r="S117" s="42"/>
      <c r="T117" s="42"/>
    </row>
    <row r="118" spans="2:20" s="26" customFormat="1" ht="150" customHeight="1" x14ac:dyDescent="0.25">
      <c r="B118" s="43"/>
      <c r="C118" s="32"/>
      <c r="D118" s="18"/>
      <c r="E118" s="32"/>
      <c r="F118" s="43"/>
      <c r="G118" s="43" t="s">
        <v>310</v>
      </c>
      <c r="H118" s="42"/>
      <c r="I118" s="42"/>
      <c r="J118" s="42"/>
      <c r="K118" s="42"/>
      <c r="L118" s="181" t="str">
        <f t="shared" si="3"/>
        <v xml:space="preserve">   </v>
      </c>
      <c r="M118" s="42"/>
      <c r="N118" s="62" t="str">
        <f t="shared" si="4"/>
        <v/>
      </c>
      <c r="O118" s="42"/>
      <c r="P118" s="62" t="str">
        <f t="shared" si="5"/>
        <v/>
      </c>
      <c r="Q118" s="42"/>
      <c r="R118" s="62"/>
      <c r="S118" s="42"/>
      <c r="T118" s="42"/>
    </row>
    <row r="119" spans="2:20" s="26" customFormat="1" ht="150" customHeight="1" x14ac:dyDescent="0.25">
      <c r="B119" s="43"/>
      <c r="C119" s="32"/>
      <c r="D119" s="18"/>
      <c r="E119" s="32"/>
      <c r="F119" s="43"/>
      <c r="G119" s="43" t="s">
        <v>311</v>
      </c>
      <c r="H119" s="42"/>
      <c r="I119" s="42"/>
      <c r="J119" s="42"/>
      <c r="K119" s="42"/>
      <c r="L119" s="181" t="str">
        <f t="shared" si="3"/>
        <v xml:space="preserve">   </v>
      </c>
      <c r="M119" s="42"/>
      <c r="N119" s="62" t="str">
        <f t="shared" si="4"/>
        <v/>
      </c>
      <c r="O119" s="42"/>
      <c r="P119" s="62" t="str">
        <f t="shared" si="5"/>
        <v/>
      </c>
      <c r="Q119" s="42"/>
      <c r="R119" s="62"/>
      <c r="S119" s="42"/>
      <c r="T119" s="42"/>
    </row>
    <row r="120" spans="2:20" s="26" customFormat="1" ht="150" customHeight="1" x14ac:dyDescent="0.25">
      <c r="B120" s="43"/>
      <c r="C120" s="32"/>
      <c r="D120" s="18"/>
      <c r="E120" s="32"/>
      <c r="F120" s="43"/>
      <c r="G120" s="43" t="s">
        <v>312</v>
      </c>
      <c r="H120" s="42"/>
      <c r="I120" s="42"/>
      <c r="J120" s="42"/>
      <c r="K120" s="42"/>
      <c r="L120" s="181" t="str">
        <f t="shared" si="3"/>
        <v xml:space="preserve">   </v>
      </c>
      <c r="M120" s="42"/>
      <c r="N120" s="62" t="str">
        <f t="shared" si="4"/>
        <v/>
      </c>
      <c r="O120" s="42"/>
      <c r="P120" s="62" t="str">
        <f t="shared" si="5"/>
        <v/>
      </c>
      <c r="Q120" s="42"/>
      <c r="R120" s="62"/>
      <c r="S120" s="42"/>
      <c r="T120" s="42"/>
    </row>
    <row r="121" spans="2:20" s="26" customFormat="1" ht="150" customHeight="1" x14ac:dyDescent="0.25">
      <c r="B121" s="43"/>
      <c r="C121" s="32"/>
      <c r="D121" s="18"/>
      <c r="E121" s="32"/>
      <c r="F121" s="43"/>
      <c r="G121" s="43" t="s">
        <v>313</v>
      </c>
      <c r="H121" s="42"/>
      <c r="I121" s="42"/>
      <c r="J121" s="42"/>
      <c r="K121" s="42"/>
      <c r="L121" s="181" t="str">
        <f t="shared" si="3"/>
        <v xml:space="preserve">   </v>
      </c>
      <c r="M121" s="42"/>
      <c r="N121" s="62" t="str">
        <f t="shared" si="4"/>
        <v/>
      </c>
      <c r="O121" s="42"/>
      <c r="P121" s="62" t="str">
        <f t="shared" si="5"/>
        <v/>
      </c>
      <c r="Q121" s="42"/>
      <c r="R121" s="62"/>
      <c r="S121" s="42"/>
      <c r="T121" s="42"/>
    </row>
    <row r="122" spans="2:20" s="26" customFormat="1" ht="150" customHeight="1" x14ac:dyDescent="0.25">
      <c r="B122" s="43"/>
      <c r="C122" s="32"/>
      <c r="D122" s="18"/>
      <c r="E122" s="32"/>
      <c r="F122" s="43"/>
      <c r="G122" s="43" t="s">
        <v>314</v>
      </c>
      <c r="H122" s="42"/>
      <c r="I122" s="42"/>
      <c r="J122" s="42"/>
      <c r="K122" s="42"/>
      <c r="L122" s="181" t="str">
        <f t="shared" si="3"/>
        <v xml:space="preserve">   </v>
      </c>
      <c r="M122" s="42"/>
      <c r="N122" s="62" t="str">
        <f t="shared" si="4"/>
        <v/>
      </c>
      <c r="O122" s="42"/>
      <c r="P122" s="62" t="str">
        <f t="shared" si="5"/>
        <v/>
      </c>
      <c r="Q122" s="42"/>
      <c r="R122" s="62"/>
      <c r="S122" s="42"/>
      <c r="T122" s="42"/>
    </row>
    <row r="123" spans="2:20" s="26" customFormat="1" ht="150" customHeight="1" x14ac:dyDescent="0.25">
      <c r="B123" s="43"/>
      <c r="C123" s="32"/>
      <c r="D123" s="18"/>
      <c r="E123" s="32"/>
      <c r="F123" s="43"/>
      <c r="G123" s="43" t="s">
        <v>315</v>
      </c>
      <c r="H123" s="42"/>
      <c r="I123" s="42"/>
      <c r="J123" s="42"/>
      <c r="K123" s="42"/>
      <c r="L123" s="181" t="str">
        <f t="shared" si="3"/>
        <v xml:space="preserve">   </v>
      </c>
      <c r="M123" s="42"/>
      <c r="N123" s="62" t="str">
        <f t="shared" si="4"/>
        <v/>
      </c>
      <c r="O123" s="42"/>
      <c r="P123" s="62" t="str">
        <f t="shared" si="5"/>
        <v/>
      </c>
      <c r="Q123" s="42"/>
      <c r="R123" s="62"/>
      <c r="S123" s="42"/>
      <c r="T123" s="42"/>
    </row>
    <row r="124" spans="2:20" s="26" customFormat="1" ht="150" customHeight="1" x14ac:dyDescent="0.25">
      <c r="B124" s="43"/>
      <c r="C124" s="32"/>
      <c r="D124" s="18"/>
      <c r="E124" s="32"/>
      <c r="F124" s="43"/>
      <c r="G124" s="43" t="s">
        <v>316</v>
      </c>
      <c r="H124" s="42"/>
      <c r="I124" s="42"/>
      <c r="J124" s="42"/>
      <c r="K124" s="42"/>
      <c r="L124" s="181" t="str">
        <f t="shared" si="3"/>
        <v xml:space="preserve">   </v>
      </c>
      <c r="M124" s="42"/>
      <c r="N124" s="62" t="str">
        <f t="shared" si="4"/>
        <v/>
      </c>
      <c r="O124" s="42"/>
      <c r="P124" s="62" t="str">
        <f t="shared" si="5"/>
        <v/>
      </c>
      <c r="Q124" s="42"/>
      <c r="R124" s="62"/>
      <c r="S124" s="42"/>
      <c r="T124" s="42"/>
    </row>
    <row r="125" spans="2:20" s="26" customFormat="1" ht="150" customHeight="1" x14ac:dyDescent="0.25">
      <c r="B125" s="43"/>
      <c r="C125" s="32"/>
      <c r="D125" s="18"/>
      <c r="E125" s="32"/>
      <c r="F125" s="43"/>
      <c r="G125" s="43" t="s">
        <v>317</v>
      </c>
      <c r="H125" s="42"/>
      <c r="I125" s="42"/>
      <c r="J125" s="42"/>
      <c r="K125" s="42"/>
      <c r="L125" s="181" t="str">
        <f t="shared" si="3"/>
        <v xml:space="preserve">   </v>
      </c>
      <c r="M125" s="42"/>
      <c r="N125" s="62" t="str">
        <f t="shared" si="4"/>
        <v/>
      </c>
      <c r="O125" s="42"/>
      <c r="P125" s="62" t="str">
        <f t="shared" si="5"/>
        <v/>
      </c>
      <c r="Q125" s="42"/>
      <c r="R125" s="62"/>
      <c r="S125" s="42"/>
      <c r="T125" s="42"/>
    </row>
    <row r="126" spans="2:20" s="26" customFormat="1" ht="150" customHeight="1" x14ac:dyDescent="0.25">
      <c r="B126" s="43"/>
      <c r="C126" s="32"/>
      <c r="D126" s="18"/>
      <c r="E126" s="32"/>
      <c r="F126" s="43"/>
      <c r="G126" s="43" t="s">
        <v>318</v>
      </c>
      <c r="H126" s="42"/>
      <c r="I126" s="42"/>
      <c r="J126" s="42"/>
      <c r="K126" s="42"/>
      <c r="L126" s="181" t="str">
        <f t="shared" si="3"/>
        <v xml:space="preserve">   </v>
      </c>
      <c r="M126" s="42"/>
      <c r="N126" s="62" t="str">
        <f t="shared" si="4"/>
        <v/>
      </c>
      <c r="O126" s="42"/>
      <c r="P126" s="62" t="str">
        <f t="shared" si="5"/>
        <v/>
      </c>
      <c r="Q126" s="42"/>
      <c r="R126" s="62"/>
      <c r="S126" s="42"/>
      <c r="T126" s="42"/>
    </row>
    <row r="127" spans="2:20" s="26" customFormat="1" ht="150" customHeight="1" x14ac:dyDescent="0.25">
      <c r="B127" s="43"/>
      <c r="C127" s="32"/>
      <c r="D127" s="18"/>
      <c r="E127" s="32"/>
      <c r="F127" s="43"/>
      <c r="G127" s="43" t="s">
        <v>319</v>
      </c>
      <c r="H127" s="42"/>
      <c r="I127" s="42"/>
      <c r="J127" s="42"/>
      <c r="K127" s="42"/>
      <c r="L127" s="181" t="str">
        <f t="shared" si="3"/>
        <v xml:space="preserve">   </v>
      </c>
      <c r="M127" s="42"/>
      <c r="N127" s="62" t="str">
        <f t="shared" si="4"/>
        <v/>
      </c>
      <c r="O127" s="42"/>
      <c r="P127" s="62" t="str">
        <f t="shared" si="5"/>
        <v/>
      </c>
      <c r="Q127" s="42"/>
      <c r="R127" s="62"/>
      <c r="S127" s="42"/>
      <c r="T127" s="42"/>
    </row>
    <row r="128" spans="2:20" s="26" customFormat="1" ht="150" customHeight="1" x14ac:dyDescent="0.25">
      <c r="B128" s="43"/>
      <c r="C128" s="32"/>
      <c r="D128" s="18"/>
      <c r="E128" s="32"/>
      <c r="F128" s="43"/>
      <c r="G128" s="43" t="s">
        <v>320</v>
      </c>
      <c r="H128" s="42"/>
      <c r="I128" s="42"/>
      <c r="J128" s="42"/>
      <c r="K128" s="42"/>
      <c r="L128" s="181" t="str">
        <f t="shared" si="3"/>
        <v xml:space="preserve">   </v>
      </c>
      <c r="M128" s="42"/>
      <c r="N128" s="62" t="str">
        <f t="shared" si="4"/>
        <v/>
      </c>
      <c r="O128" s="42"/>
      <c r="P128" s="62" t="str">
        <f t="shared" si="5"/>
        <v/>
      </c>
      <c r="Q128" s="42"/>
      <c r="R128" s="62"/>
      <c r="S128" s="42"/>
      <c r="T128" s="42"/>
    </row>
    <row r="129" spans="2:20" s="26" customFormat="1" ht="150" customHeight="1" x14ac:dyDescent="0.25">
      <c r="B129" s="43"/>
      <c r="C129" s="32"/>
      <c r="D129" s="18"/>
      <c r="E129" s="32"/>
      <c r="F129" s="43"/>
      <c r="G129" s="43" t="s">
        <v>321</v>
      </c>
      <c r="H129" s="42"/>
      <c r="I129" s="42"/>
      <c r="J129" s="42"/>
      <c r="K129" s="42"/>
      <c r="L129" s="181" t="str">
        <f t="shared" si="3"/>
        <v xml:space="preserve">   </v>
      </c>
      <c r="M129" s="42"/>
      <c r="N129" s="62" t="str">
        <f t="shared" si="4"/>
        <v/>
      </c>
      <c r="O129" s="42"/>
      <c r="P129" s="62" t="str">
        <f t="shared" si="5"/>
        <v/>
      </c>
      <c r="Q129" s="42"/>
      <c r="R129" s="62"/>
      <c r="S129" s="42"/>
      <c r="T129" s="42"/>
    </row>
    <row r="130" spans="2:20" s="26" customFormat="1" ht="150" customHeight="1" x14ac:dyDescent="0.25">
      <c r="B130" s="43"/>
      <c r="C130" s="32"/>
      <c r="D130" s="18"/>
      <c r="E130" s="32"/>
      <c r="F130" s="43"/>
      <c r="G130" s="43" t="s">
        <v>322</v>
      </c>
      <c r="H130" s="42"/>
      <c r="I130" s="42"/>
      <c r="J130" s="42"/>
      <c r="K130" s="42"/>
      <c r="L130" s="181" t="str">
        <f t="shared" si="3"/>
        <v xml:space="preserve">   </v>
      </c>
      <c r="M130" s="42"/>
      <c r="N130" s="62" t="str">
        <f t="shared" si="4"/>
        <v/>
      </c>
      <c r="O130" s="42"/>
      <c r="P130" s="62" t="str">
        <f t="shared" si="5"/>
        <v/>
      </c>
      <c r="Q130" s="42"/>
      <c r="R130" s="62"/>
      <c r="S130" s="42"/>
      <c r="T130" s="42"/>
    </row>
    <row r="131" spans="2:20" s="26" customFormat="1" ht="150" customHeight="1" x14ac:dyDescent="0.25">
      <c r="B131" s="43"/>
      <c r="C131" s="32"/>
      <c r="D131" s="18"/>
      <c r="E131" s="32"/>
      <c r="F131" s="43"/>
      <c r="G131" s="43" t="s">
        <v>323</v>
      </c>
      <c r="H131" s="42"/>
      <c r="I131" s="42"/>
      <c r="J131" s="42"/>
      <c r="K131" s="42"/>
      <c r="L131" s="181" t="str">
        <f t="shared" si="3"/>
        <v xml:space="preserve">   </v>
      </c>
      <c r="M131" s="42"/>
      <c r="N131" s="62" t="str">
        <f t="shared" si="4"/>
        <v/>
      </c>
      <c r="O131" s="42"/>
      <c r="P131" s="62" t="str">
        <f t="shared" si="5"/>
        <v/>
      </c>
      <c r="Q131" s="42"/>
      <c r="R131" s="62"/>
      <c r="S131" s="42"/>
      <c r="T131" s="42"/>
    </row>
    <row r="132" spans="2:20" s="26" customFormat="1" ht="150" customHeight="1" x14ac:dyDescent="0.25">
      <c r="B132" s="43"/>
      <c r="C132" s="32"/>
      <c r="D132" s="18"/>
      <c r="E132" s="32"/>
      <c r="F132" s="43"/>
      <c r="G132" s="43" t="s">
        <v>324</v>
      </c>
      <c r="H132" s="42"/>
      <c r="I132" s="42"/>
      <c r="J132" s="42"/>
      <c r="K132" s="42"/>
      <c r="L132" s="181" t="str">
        <f t="shared" si="3"/>
        <v xml:space="preserve">   </v>
      </c>
      <c r="M132" s="42"/>
      <c r="N132" s="62" t="str">
        <f t="shared" si="4"/>
        <v/>
      </c>
      <c r="O132" s="42"/>
      <c r="P132" s="62" t="str">
        <f t="shared" si="5"/>
        <v/>
      </c>
      <c r="Q132" s="42"/>
      <c r="R132" s="62"/>
      <c r="S132" s="42"/>
      <c r="T132" s="42"/>
    </row>
    <row r="133" spans="2:20" s="26" customFormat="1" ht="150" customHeight="1" x14ac:dyDescent="0.25">
      <c r="B133" s="43"/>
      <c r="C133" s="32"/>
      <c r="D133" s="18"/>
      <c r="E133" s="32"/>
      <c r="F133" s="43"/>
      <c r="G133" s="43" t="s">
        <v>325</v>
      </c>
      <c r="H133" s="42"/>
      <c r="I133" s="42"/>
      <c r="J133" s="42"/>
      <c r="K133" s="42"/>
      <c r="L133" s="181" t="str">
        <f t="shared" si="3"/>
        <v xml:space="preserve">   </v>
      </c>
      <c r="M133" s="42"/>
      <c r="N133" s="62" t="str">
        <f t="shared" si="4"/>
        <v/>
      </c>
      <c r="O133" s="42"/>
      <c r="P133" s="62" t="str">
        <f t="shared" si="5"/>
        <v/>
      </c>
      <c r="Q133" s="42"/>
      <c r="R133" s="62"/>
      <c r="S133" s="42"/>
      <c r="T133" s="42"/>
    </row>
    <row r="134" spans="2:20" s="26" customFormat="1" ht="150" customHeight="1" x14ac:dyDescent="0.25">
      <c r="B134" s="43"/>
      <c r="C134" s="32"/>
      <c r="D134" s="18"/>
      <c r="E134" s="32"/>
      <c r="F134" s="43"/>
      <c r="G134" s="43" t="s">
        <v>326</v>
      </c>
      <c r="H134" s="42"/>
      <c r="I134" s="42"/>
      <c r="J134" s="42"/>
      <c r="K134" s="42"/>
      <c r="L134" s="181" t="str">
        <f t="shared" si="3"/>
        <v xml:space="preserve">   </v>
      </c>
      <c r="M134" s="42"/>
      <c r="N134" s="62" t="str">
        <f t="shared" si="4"/>
        <v/>
      </c>
      <c r="O134" s="42"/>
      <c r="P134" s="62" t="str">
        <f t="shared" si="5"/>
        <v/>
      </c>
      <c r="Q134" s="42"/>
      <c r="R134" s="62"/>
      <c r="S134" s="42"/>
      <c r="T134" s="42"/>
    </row>
    <row r="135" spans="2:20" s="26" customFormat="1" ht="150" customHeight="1" x14ac:dyDescent="0.25">
      <c r="B135" s="43"/>
      <c r="C135" s="32"/>
      <c r="D135" s="18"/>
      <c r="E135" s="32"/>
      <c r="F135" s="43"/>
      <c r="G135" s="43" t="s">
        <v>327</v>
      </c>
      <c r="H135" s="42"/>
      <c r="I135" s="42"/>
      <c r="J135" s="42"/>
      <c r="K135" s="42"/>
      <c r="L135" s="181" t="str">
        <f t="shared" si="3"/>
        <v xml:space="preserve">   </v>
      </c>
      <c r="M135" s="42"/>
      <c r="N135" s="62" t="str">
        <f t="shared" si="4"/>
        <v/>
      </c>
      <c r="O135" s="42"/>
      <c r="P135" s="62" t="str">
        <f t="shared" si="5"/>
        <v/>
      </c>
      <c r="Q135" s="42"/>
      <c r="R135" s="62"/>
      <c r="S135" s="42"/>
      <c r="T135" s="42"/>
    </row>
    <row r="136" spans="2:20" s="26" customFormat="1" ht="150" customHeight="1" x14ac:dyDescent="0.25">
      <c r="B136" s="43"/>
      <c r="C136" s="32"/>
      <c r="D136" s="18"/>
      <c r="E136" s="32"/>
      <c r="F136" s="43"/>
      <c r="G136" s="43" t="s">
        <v>328</v>
      </c>
      <c r="H136" s="42"/>
      <c r="I136" s="42"/>
      <c r="J136" s="42"/>
      <c r="K136" s="42"/>
      <c r="L136" s="181" t="str">
        <f t="shared" si="3"/>
        <v xml:space="preserve">   </v>
      </c>
      <c r="M136" s="42"/>
      <c r="N136" s="62" t="str">
        <f t="shared" si="4"/>
        <v/>
      </c>
      <c r="O136" s="42"/>
      <c r="P136" s="62" t="str">
        <f t="shared" si="5"/>
        <v/>
      </c>
      <c r="Q136" s="42"/>
      <c r="R136" s="62"/>
      <c r="S136" s="42"/>
      <c r="T136" s="42"/>
    </row>
    <row r="137" spans="2:20" s="26" customFormat="1" ht="150" customHeight="1" x14ac:dyDescent="0.25">
      <c r="B137" s="43"/>
      <c r="C137" s="32"/>
      <c r="D137" s="18"/>
      <c r="E137" s="32"/>
      <c r="F137" s="43"/>
      <c r="G137" s="43" t="s">
        <v>329</v>
      </c>
      <c r="H137" s="42"/>
      <c r="I137" s="42"/>
      <c r="J137" s="42"/>
      <c r="K137" s="42"/>
      <c r="L137" s="181" t="str">
        <f t="shared" si="3"/>
        <v xml:space="preserve">   </v>
      </c>
      <c r="M137" s="42"/>
      <c r="N137" s="62" t="str">
        <f t="shared" si="4"/>
        <v/>
      </c>
      <c r="O137" s="42"/>
      <c r="P137" s="62" t="str">
        <f t="shared" si="5"/>
        <v/>
      </c>
      <c r="Q137" s="42"/>
      <c r="R137" s="62"/>
      <c r="S137" s="42"/>
      <c r="T137" s="42"/>
    </row>
    <row r="138" spans="2:20" s="26" customFormat="1" ht="150" customHeight="1" x14ac:dyDescent="0.25">
      <c r="B138" s="43"/>
      <c r="C138" s="32"/>
      <c r="D138" s="18"/>
      <c r="E138" s="32"/>
      <c r="F138" s="43"/>
      <c r="G138" s="43" t="s">
        <v>330</v>
      </c>
      <c r="H138" s="42"/>
      <c r="I138" s="42"/>
      <c r="J138" s="42"/>
      <c r="K138" s="42"/>
      <c r="L138" s="181" t="str">
        <f t="shared" si="3"/>
        <v xml:space="preserve">   </v>
      </c>
      <c r="M138" s="42"/>
      <c r="N138" s="62" t="str">
        <f t="shared" si="4"/>
        <v/>
      </c>
      <c r="O138" s="42"/>
      <c r="P138" s="62" t="str">
        <f t="shared" si="5"/>
        <v/>
      </c>
      <c r="Q138" s="42"/>
      <c r="R138" s="62"/>
      <c r="S138" s="42"/>
      <c r="T138" s="42"/>
    </row>
    <row r="139" spans="2:20" s="26" customFormat="1" ht="150" customHeight="1" x14ac:dyDescent="0.25">
      <c r="B139" s="43"/>
      <c r="C139" s="32"/>
      <c r="D139" s="18"/>
      <c r="E139" s="32"/>
      <c r="F139" s="43"/>
      <c r="G139" s="43" t="s">
        <v>331</v>
      </c>
      <c r="H139" s="42"/>
      <c r="I139" s="42"/>
      <c r="J139" s="42"/>
      <c r="K139" s="42"/>
      <c r="L139" s="181" t="str">
        <f t="shared" ref="L139:L202" si="6">CONCATENATE(H139," ",I139," ",J139," ",K139)</f>
        <v xml:space="preserve">   </v>
      </c>
      <c r="M139" s="42"/>
      <c r="N139" s="62" t="str">
        <f t="shared" ref="N139:N202" si="7">IF(OR(M139="Correctivo",M139="Detectivo"),"Impacto",IF(M139="Preventivo","Probabilidad",""))</f>
        <v/>
      </c>
      <c r="O139" s="42"/>
      <c r="P139" s="62" t="str">
        <f t="shared" ref="P139:P202" si="8">IF(AND(M139="Preventivo",O139="Automático"),"50%",IF(AND(M139="Preventivo",O139="Manual"),"40%",IF(AND(M139="Detectivo",O139="Automático"),"40%",IF(AND(M139="Detectivo",O139="Manual"),"30%",IF(AND(M139="Correctivo",O139="Automático"),"35%",IF(AND(M139="Correctivo",O139="Manual"),"25%",""))))))</f>
        <v/>
      </c>
      <c r="Q139" s="42"/>
      <c r="R139" s="62"/>
      <c r="S139" s="42"/>
      <c r="T139" s="42"/>
    </row>
    <row r="140" spans="2:20" s="26" customFormat="1" ht="150" customHeight="1" x14ac:dyDescent="0.25">
      <c r="B140" s="43"/>
      <c r="C140" s="32"/>
      <c r="D140" s="18"/>
      <c r="E140" s="32"/>
      <c r="F140" s="43"/>
      <c r="G140" s="43" t="s">
        <v>332</v>
      </c>
      <c r="H140" s="42"/>
      <c r="I140" s="42"/>
      <c r="J140" s="42"/>
      <c r="K140" s="42"/>
      <c r="L140" s="181" t="str">
        <f t="shared" si="6"/>
        <v xml:space="preserve">   </v>
      </c>
      <c r="M140" s="42"/>
      <c r="N140" s="62" t="str">
        <f t="shared" si="7"/>
        <v/>
      </c>
      <c r="O140" s="42"/>
      <c r="P140" s="62" t="str">
        <f t="shared" si="8"/>
        <v/>
      </c>
      <c r="Q140" s="42"/>
      <c r="R140" s="62"/>
      <c r="S140" s="42"/>
      <c r="T140" s="42"/>
    </row>
    <row r="141" spans="2:20" s="26" customFormat="1" ht="150" customHeight="1" x14ac:dyDescent="0.25">
      <c r="B141" s="43"/>
      <c r="C141" s="32"/>
      <c r="D141" s="18"/>
      <c r="E141" s="32"/>
      <c r="F141" s="43"/>
      <c r="G141" s="43" t="s">
        <v>333</v>
      </c>
      <c r="H141" s="42"/>
      <c r="I141" s="42"/>
      <c r="J141" s="42"/>
      <c r="K141" s="42"/>
      <c r="L141" s="181" t="str">
        <f t="shared" si="6"/>
        <v xml:space="preserve">   </v>
      </c>
      <c r="M141" s="42"/>
      <c r="N141" s="62" t="str">
        <f t="shared" si="7"/>
        <v/>
      </c>
      <c r="O141" s="42"/>
      <c r="P141" s="62" t="str">
        <f t="shared" si="8"/>
        <v/>
      </c>
      <c r="Q141" s="42"/>
      <c r="R141" s="62"/>
      <c r="S141" s="42"/>
      <c r="T141" s="42"/>
    </row>
    <row r="142" spans="2:20" s="26" customFormat="1" ht="150" customHeight="1" x14ac:dyDescent="0.25">
      <c r="B142" s="43"/>
      <c r="C142" s="32"/>
      <c r="D142" s="18"/>
      <c r="E142" s="32"/>
      <c r="F142" s="43"/>
      <c r="G142" s="43" t="s">
        <v>334</v>
      </c>
      <c r="H142" s="42"/>
      <c r="I142" s="42"/>
      <c r="J142" s="42"/>
      <c r="K142" s="42"/>
      <c r="L142" s="181" t="str">
        <f t="shared" si="6"/>
        <v xml:space="preserve">   </v>
      </c>
      <c r="M142" s="42"/>
      <c r="N142" s="62" t="str">
        <f t="shared" si="7"/>
        <v/>
      </c>
      <c r="O142" s="42"/>
      <c r="P142" s="62" t="str">
        <f t="shared" si="8"/>
        <v/>
      </c>
      <c r="Q142" s="42"/>
      <c r="R142" s="62"/>
      <c r="S142" s="42"/>
      <c r="T142" s="42"/>
    </row>
    <row r="143" spans="2:20" s="26" customFormat="1" ht="150" customHeight="1" x14ac:dyDescent="0.25">
      <c r="B143" s="43"/>
      <c r="C143" s="32"/>
      <c r="D143" s="18"/>
      <c r="E143" s="32"/>
      <c r="F143" s="43"/>
      <c r="G143" s="43" t="s">
        <v>335</v>
      </c>
      <c r="H143" s="42"/>
      <c r="I143" s="42"/>
      <c r="J143" s="42"/>
      <c r="K143" s="42"/>
      <c r="L143" s="181" t="str">
        <f t="shared" si="6"/>
        <v xml:space="preserve">   </v>
      </c>
      <c r="M143" s="42"/>
      <c r="N143" s="62" t="str">
        <f t="shared" si="7"/>
        <v/>
      </c>
      <c r="O143" s="42"/>
      <c r="P143" s="62" t="str">
        <f t="shared" si="8"/>
        <v/>
      </c>
      <c r="Q143" s="42"/>
      <c r="R143" s="62"/>
      <c r="S143" s="42"/>
      <c r="T143" s="42"/>
    </row>
    <row r="144" spans="2:20" s="26" customFormat="1" ht="150" customHeight="1" x14ac:dyDescent="0.25">
      <c r="B144" s="43"/>
      <c r="C144" s="32"/>
      <c r="D144" s="18"/>
      <c r="E144" s="32"/>
      <c r="F144" s="43"/>
      <c r="G144" s="43" t="s">
        <v>336</v>
      </c>
      <c r="H144" s="42"/>
      <c r="I144" s="42"/>
      <c r="J144" s="42"/>
      <c r="K144" s="42"/>
      <c r="L144" s="181" t="str">
        <f t="shared" si="6"/>
        <v xml:space="preserve">   </v>
      </c>
      <c r="M144" s="42"/>
      <c r="N144" s="62" t="str">
        <f t="shared" si="7"/>
        <v/>
      </c>
      <c r="O144" s="42"/>
      <c r="P144" s="62" t="str">
        <f t="shared" si="8"/>
        <v/>
      </c>
      <c r="Q144" s="42"/>
      <c r="R144" s="62"/>
      <c r="S144" s="42"/>
      <c r="T144" s="42"/>
    </row>
    <row r="145" spans="2:20" s="26" customFormat="1" ht="150" customHeight="1" x14ac:dyDescent="0.25">
      <c r="B145" s="43"/>
      <c r="C145" s="32"/>
      <c r="D145" s="18"/>
      <c r="E145" s="32"/>
      <c r="F145" s="43"/>
      <c r="G145" s="43" t="s">
        <v>337</v>
      </c>
      <c r="H145" s="42"/>
      <c r="I145" s="42"/>
      <c r="J145" s="42"/>
      <c r="K145" s="42"/>
      <c r="L145" s="181" t="str">
        <f t="shared" si="6"/>
        <v xml:space="preserve">   </v>
      </c>
      <c r="M145" s="42"/>
      <c r="N145" s="62" t="str">
        <f t="shared" si="7"/>
        <v/>
      </c>
      <c r="O145" s="42"/>
      <c r="P145" s="62" t="str">
        <f t="shared" si="8"/>
        <v/>
      </c>
      <c r="Q145" s="42"/>
      <c r="R145" s="62"/>
      <c r="S145" s="42"/>
      <c r="T145" s="42"/>
    </row>
    <row r="146" spans="2:20" s="26" customFormat="1" ht="150" customHeight="1" x14ac:dyDescent="0.25">
      <c r="B146" s="43"/>
      <c r="C146" s="32"/>
      <c r="D146" s="18"/>
      <c r="E146" s="32"/>
      <c r="F146" s="43"/>
      <c r="G146" s="43" t="s">
        <v>338</v>
      </c>
      <c r="H146" s="42"/>
      <c r="I146" s="42"/>
      <c r="J146" s="42"/>
      <c r="K146" s="42"/>
      <c r="L146" s="181" t="str">
        <f t="shared" si="6"/>
        <v xml:space="preserve">   </v>
      </c>
      <c r="M146" s="42"/>
      <c r="N146" s="62" t="str">
        <f t="shared" si="7"/>
        <v/>
      </c>
      <c r="O146" s="42"/>
      <c r="P146" s="62" t="str">
        <f t="shared" si="8"/>
        <v/>
      </c>
      <c r="Q146" s="42"/>
      <c r="R146" s="62"/>
      <c r="S146" s="42"/>
      <c r="T146" s="42"/>
    </row>
    <row r="147" spans="2:20" s="26" customFormat="1" ht="150" customHeight="1" x14ac:dyDescent="0.25">
      <c r="B147" s="43"/>
      <c r="C147" s="32"/>
      <c r="D147" s="18"/>
      <c r="E147" s="32"/>
      <c r="F147" s="43"/>
      <c r="G147" s="43" t="s">
        <v>339</v>
      </c>
      <c r="H147" s="42"/>
      <c r="I147" s="42"/>
      <c r="J147" s="42"/>
      <c r="K147" s="42"/>
      <c r="L147" s="181" t="str">
        <f t="shared" si="6"/>
        <v xml:space="preserve">   </v>
      </c>
      <c r="M147" s="42"/>
      <c r="N147" s="62" t="str">
        <f t="shared" si="7"/>
        <v/>
      </c>
      <c r="O147" s="42"/>
      <c r="P147" s="62" t="str">
        <f t="shared" si="8"/>
        <v/>
      </c>
      <c r="Q147" s="42"/>
      <c r="R147" s="62"/>
      <c r="S147" s="42"/>
      <c r="T147" s="42"/>
    </row>
    <row r="148" spans="2:20" s="26" customFormat="1" ht="150" customHeight="1" x14ac:dyDescent="0.25">
      <c r="B148" s="43"/>
      <c r="C148" s="32"/>
      <c r="D148" s="18"/>
      <c r="E148" s="32"/>
      <c r="F148" s="43"/>
      <c r="G148" s="43" t="s">
        <v>340</v>
      </c>
      <c r="H148" s="42"/>
      <c r="I148" s="42"/>
      <c r="J148" s="42"/>
      <c r="K148" s="42"/>
      <c r="L148" s="181" t="str">
        <f t="shared" si="6"/>
        <v xml:space="preserve">   </v>
      </c>
      <c r="M148" s="42"/>
      <c r="N148" s="62" t="str">
        <f t="shared" si="7"/>
        <v/>
      </c>
      <c r="O148" s="42"/>
      <c r="P148" s="62" t="str">
        <f t="shared" si="8"/>
        <v/>
      </c>
      <c r="Q148" s="42"/>
      <c r="R148" s="62"/>
      <c r="S148" s="42"/>
      <c r="T148" s="42"/>
    </row>
    <row r="149" spans="2:20" s="26" customFormat="1" ht="150" customHeight="1" x14ac:dyDescent="0.25">
      <c r="B149" s="43"/>
      <c r="C149" s="32"/>
      <c r="D149" s="18"/>
      <c r="E149" s="32"/>
      <c r="F149" s="43"/>
      <c r="G149" s="43" t="s">
        <v>341</v>
      </c>
      <c r="H149" s="42"/>
      <c r="I149" s="42"/>
      <c r="J149" s="42"/>
      <c r="K149" s="42"/>
      <c r="L149" s="181" t="str">
        <f t="shared" si="6"/>
        <v xml:space="preserve">   </v>
      </c>
      <c r="M149" s="42"/>
      <c r="N149" s="62" t="str">
        <f t="shared" si="7"/>
        <v/>
      </c>
      <c r="O149" s="42"/>
      <c r="P149" s="62" t="str">
        <f t="shared" si="8"/>
        <v/>
      </c>
      <c r="Q149" s="42"/>
      <c r="R149" s="62"/>
      <c r="S149" s="42"/>
      <c r="T149" s="42"/>
    </row>
    <row r="150" spans="2:20" s="26" customFormat="1" ht="150" customHeight="1" x14ac:dyDescent="0.25">
      <c r="B150" s="43"/>
      <c r="C150" s="32"/>
      <c r="D150" s="18"/>
      <c r="E150" s="32"/>
      <c r="F150" s="43"/>
      <c r="G150" s="43" t="s">
        <v>342</v>
      </c>
      <c r="H150" s="42"/>
      <c r="I150" s="42"/>
      <c r="J150" s="42"/>
      <c r="K150" s="42"/>
      <c r="L150" s="181" t="str">
        <f t="shared" si="6"/>
        <v xml:space="preserve">   </v>
      </c>
      <c r="M150" s="42"/>
      <c r="N150" s="62" t="str">
        <f t="shared" si="7"/>
        <v/>
      </c>
      <c r="O150" s="42"/>
      <c r="P150" s="62" t="str">
        <f t="shared" si="8"/>
        <v/>
      </c>
      <c r="Q150" s="42"/>
      <c r="R150" s="62"/>
      <c r="S150" s="42"/>
      <c r="T150" s="42"/>
    </row>
    <row r="151" spans="2:20" s="26" customFormat="1" ht="150" customHeight="1" x14ac:dyDescent="0.25">
      <c r="B151" s="43"/>
      <c r="C151" s="32"/>
      <c r="D151" s="18"/>
      <c r="E151" s="32"/>
      <c r="F151" s="43"/>
      <c r="G151" s="43" t="s">
        <v>343</v>
      </c>
      <c r="H151" s="42"/>
      <c r="I151" s="42"/>
      <c r="J151" s="42"/>
      <c r="K151" s="42"/>
      <c r="L151" s="181" t="str">
        <f t="shared" si="6"/>
        <v xml:space="preserve">   </v>
      </c>
      <c r="M151" s="42"/>
      <c r="N151" s="62" t="str">
        <f t="shared" si="7"/>
        <v/>
      </c>
      <c r="O151" s="42"/>
      <c r="P151" s="62" t="str">
        <f t="shared" si="8"/>
        <v/>
      </c>
      <c r="Q151" s="42"/>
      <c r="R151" s="62"/>
      <c r="S151" s="42"/>
      <c r="T151" s="42"/>
    </row>
    <row r="152" spans="2:20" s="26" customFormat="1" ht="150" customHeight="1" x14ac:dyDescent="0.25">
      <c r="B152" s="43"/>
      <c r="C152" s="32"/>
      <c r="D152" s="18"/>
      <c r="E152" s="32"/>
      <c r="F152" s="43"/>
      <c r="G152" s="43" t="s">
        <v>344</v>
      </c>
      <c r="H152" s="42"/>
      <c r="I152" s="42"/>
      <c r="J152" s="42"/>
      <c r="K152" s="42"/>
      <c r="L152" s="181" t="str">
        <f t="shared" si="6"/>
        <v xml:space="preserve">   </v>
      </c>
      <c r="M152" s="42"/>
      <c r="N152" s="62" t="str">
        <f t="shared" si="7"/>
        <v/>
      </c>
      <c r="O152" s="42"/>
      <c r="P152" s="62" t="str">
        <f t="shared" si="8"/>
        <v/>
      </c>
      <c r="Q152" s="42"/>
      <c r="R152" s="62"/>
      <c r="S152" s="42"/>
      <c r="T152" s="42"/>
    </row>
    <row r="153" spans="2:20" s="26" customFormat="1" ht="150" customHeight="1" x14ac:dyDescent="0.25">
      <c r="B153" s="43"/>
      <c r="C153" s="32"/>
      <c r="D153" s="18"/>
      <c r="E153" s="32"/>
      <c r="F153" s="43"/>
      <c r="G153" s="43" t="s">
        <v>345</v>
      </c>
      <c r="H153" s="42"/>
      <c r="I153" s="42"/>
      <c r="J153" s="42"/>
      <c r="K153" s="42"/>
      <c r="L153" s="181" t="str">
        <f t="shared" si="6"/>
        <v xml:space="preserve">   </v>
      </c>
      <c r="M153" s="42"/>
      <c r="N153" s="62" t="str">
        <f t="shared" si="7"/>
        <v/>
      </c>
      <c r="O153" s="42"/>
      <c r="P153" s="62" t="str">
        <f t="shared" si="8"/>
        <v/>
      </c>
      <c r="Q153" s="42"/>
      <c r="R153" s="62"/>
      <c r="S153" s="42"/>
      <c r="T153" s="42"/>
    </row>
    <row r="154" spans="2:20" s="26" customFormat="1" ht="150" customHeight="1" x14ac:dyDescent="0.25">
      <c r="B154" s="43"/>
      <c r="C154" s="32"/>
      <c r="D154" s="18"/>
      <c r="E154" s="32"/>
      <c r="F154" s="43"/>
      <c r="G154" s="43" t="s">
        <v>346</v>
      </c>
      <c r="H154" s="42"/>
      <c r="I154" s="42"/>
      <c r="J154" s="42"/>
      <c r="K154" s="42"/>
      <c r="L154" s="181" t="str">
        <f t="shared" si="6"/>
        <v xml:space="preserve">   </v>
      </c>
      <c r="M154" s="42"/>
      <c r="N154" s="62" t="str">
        <f t="shared" si="7"/>
        <v/>
      </c>
      <c r="O154" s="42"/>
      <c r="P154" s="62" t="str">
        <f t="shared" si="8"/>
        <v/>
      </c>
      <c r="Q154" s="42"/>
      <c r="R154" s="62"/>
      <c r="S154" s="42"/>
      <c r="T154" s="42"/>
    </row>
    <row r="155" spans="2:20" s="26" customFormat="1" ht="150" customHeight="1" x14ac:dyDescent="0.25">
      <c r="B155" s="43"/>
      <c r="C155" s="32"/>
      <c r="D155" s="18"/>
      <c r="E155" s="32"/>
      <c r="F155" s="43"/>
      <c r="G155" s="43" t="s">
        <v>347</v>
      </c>
      <c r="H155" s="42"/>
      <c r="I155" s="42"/>
      <c r="J155" s="42"/>
      <c r="K155" s="42"/>
      <c r="L155" s="181" t="str">
        <f t="shared" si="6"/>
        <v xml:space="preserve">   </v>
      </c>
      <c r="M155" s="42"/>
      <c r="N155" s="62" t="str">
        <f t="shared" si="7"/>
        <v/>
      </c>
      <c r="O155" s="42"/>
      <c r="P155" s="62" t="str">
        <f t="shared" si="8"/>
        <v/>
      </c>
      <c r="Q155" s="42"/>
      <c r="R155" s="62"/>
      <c r="S155" s="42"/>
      <c r="T155" s="42"/>
    </row>
    <row r="156" spans="2:20" s="26" customFormat="1" ht="150" customHeight="1" x14ac:dyDescent="0.25">
      <c r="B156" s="43"/>
      <c r="C156" s="32"/>
      <c r="D156" s="18"/>
      <c r="E156" s="32"/>
      <c r="F156" s="43"/>
      <c r="G156" s="43" t="s">
        <v>348</v>
      </c>
      <c r="H156" s="42"/>
      <c r="I156" s="42"/>
      <c r="J156" s="42"/>
      <c r="K156" s="42"/>
      <c r="L156" s="181" t="str">
        <f t="shared" si="6"/>
        <v xml:space="preserve">   </v>
      </c>
      <c r="M156" s="42"/>
      <c r="N156" s="62" t="str">
        <f t="shared" si="7"/>
        <v/>
      </c>
      <c r="O156" s="42"/>
      <c r="P156" s="62" t="str">
        <f t="shared" si="8"/>
        <v/>
      </c>
      <c r="Q156" s="42"/>
      <c r="R156" s="62"/>
      <c r="S156" s="42"/>
      <c r="T156" s="42"/>
    </row>
    <row r="157" spans="2:20" s="26" customFormat="1" ht="150" customHeight="1" x14ac:dyDescent="0.25">
      <c r="B157" s="43"/>
      <c r="C157" s="32"/>
      <c r="D157" s="18"/>
      <c r="E157" s="32"/>
      <c r="F157" s="43"/>
      <c r="G157" s="43" t="s">
        <v>349</v>
      </c>
      <c r="H157" s="42"/>
      <c r="I157" s="42"/>
      <c r="J157" s="42"/>
      <c r="K157" s="42"/>
      <c r="L157" s="181" t="str">
        <f t="shared" si="6"/>
        <v xml:space="preserve">   </v>
      </c>
      <c r="M157" s="42"/>
      <c r="N157" s="62" t="str">
        <f t="shared" si="7"/>
        <v/>
      </c>
      <c r="O157" s="42"/>
      <c r="P157" s="62" t="str">
        <f t="shared" si="8"/>
        <v/>
      </c>
      <c r="Q157" s="42"/>
      <c r="R157" s="62"/>
      <c r="S157" s="42"/>
      <c r="T157" s="42"/>
    </row>
    <row r="158" spans="2:20" s="26" customFormat="1" ht="150" customHeight="1" x14ac:dyDescent="0.25">
      <c r="B158" s="43"/>
      <c r="C158" s="32"/>
      <c r="D158" s="18"/>
      <c r="E158" s="32"/>
      <c r="F158" s="43"/>
      <c r="G158" s="43" t="s">
        <v>350</v>
      </c>
      <c r="H158" s="42"/>
      <c r="I158" s="42"/>
      <c r="J158" s="42"/>
      <c r="K158" s="42"/>
      <c r="L158" s="181" t="str">
        <f t="shared" si="6"/>
        <v xml:space="preserve">   </v>
      </c>
      <c r="M158" s="42"/>
      <c r="N158" s="62" t="str">
        <f t="shared" si="7"/>
        <v/>
      </c>
      <c r="O158" s="42"/>
      <c r="P158" s="62" t="str">
        <f t="shared" si="8"/>
        <v/>
      </c>
      <c r="Q158" s="42"/>
      <c r="R158" s="62"/>
      <c r="S158" s="42"/>
      <c r="T158" s="42"/>
    </row>
    <row r="159" spans="2:20" s="26" customFormat="1" ht="150" customHeight="1" x14ac:dyDescent="0.25">
      <c r="B159" s="43"/>
      <c r="C159" s="32"/>
      <c r="D159" s="18"/>
      <c r="E159" s="32"/>
      <c r="F159" s="43"/>
      <c r="G159" s="43" t="s">
        <v>351</v>
      </c>
      <c r="H159" s="42"/>
      <c r="I159" s="42"/>
      <c r="J159" s="42"/>
      <c r="K159" s="42"/>
      <c r="L159" s="181" t="str">
        <f t="shared" si="6"/>
        <v xml:space="preserve">   </v>
      </c>
      <c r="M159" s="42"/>
      <c r="N159" s="62" t="str">
        <f t="shared" si="7"/>
        <v/>
      </c>
      <c r="O159" s="42"/>
      <c r="P159" s="62" t="str">
        <f t="shared" si="8"/>
        <v/>
      </c>
      <c r="Q159" s="42"/>
      <c r="R159" s="62"/>
      <c r="S159" s="42"/>
      <c r="T159" s="42"/>
    </row>
    <row r="160" spans="2:20" s="26" customFormat="1" ht="150" customHeight="1" x14ac:dyDescent="0.25">
      <c r="B160" s="43"/>
      <c r="C160" s="32"/>
      <c r="D160" s="18"/>
      <c r="E160" s="32"/>
      <c r="F160" s="43"/>
      <c r="G160" s="43" t="s">
        <v>352</v>
      </c>
      <c r="H160" s="42"/>
      <c r="I160" s="42"/>
      <c r="J160" s="42"/>
      <c r="K160" s="42"/>
      <c r="L160" s="181" t="str">
        <f t="shared" si="6"/>
        <v xml:space="preserve">   </v>
      </c>
      <c r="M160" s="42"/>
      <c r="N160" s="62" t="str">
        <f t="shared" si="7"/>
        <v/>
      </c>
      <c r="O160" s="42"/>
      <c r="P160" s="62" t="str">
        <f t="shared" si="8"/>
        <v/>
      </c>
      <c r="Q160" s="42"/>
      <c r="R160" s="62"/>
      <c r="S160" s="42"/>
      <c r="T160" s="42"/>
    </row>
    <row r="161" spans="2:20" s="26" customFormat="1" ht="150" customHeight="1" x14ac:dyDescent="0.25">
      <c r="B161" s="43"/>
      <c r="C161" s="32"/>
      <c r="D161" s="18"/>
      <c r="E161" s="32"/>
      <c r="F161" s="43"/>
      <c r="G161" s="43" t="s">
        <v>353</v>
      </c>
      <c r="H161" s="42"/>
      <c r="I161" s="42"/>
      <c r="J161" s="42"/>
      <c r="K161" s="42"/>
      <c r="L161" s="181" t="str">
        <f t="shared" si="6"/>
        <v xml:space="preserve">   </v>
      </c>
      <c r="M161" s="42"/>
      <c r="N161" s="62" t="str">
        <f t="shared" si="7"/>
        <v/>
      </c>
      <c r="O161" s="42"/>
      <c r="P161" s="62" t="str">
        <f t="shared" si="8"/>
        <v/>
      </c>
      <c r="Q161" s="42"/>
      <c r="R161" s="62"/>
      <c r="S161" s="42"/>
      <c r="T161" s="42"/>
    </row>
    <row r="162" spans="2:20" s="26" customFormat="1" ht="150" customHeight="1" x14ac:dyDescent="0.25">
      <c r="B162" s="43"/>
      <c r="C162" s="32"/>
      <c r="D162" s="18"/>
      <c r="E162" s="32"/>
      <c r="F162" s="43"/>
      <c r="G162" s="43" t="s">
        <v>354</v>
      </c>
      <c r="H162" s="42"/>
      <c r="I162" s="42"/>
      <c r="J162" s="42"/>
      <c r="K162" s="42"/>
      <c r="L162" s="181" t="str">
        <f t="shared" si="6"/>
        <v xml:space="preserve">   </v>
      </c>
      <c r="M162" s="42"/>
      <c r="N162" s="62" t="str">
        <f t="shared" si="7"/>
        <v/>
      </c>
      <c r="O162" s="42"/>
      <c r="P162" s="62" t="str">
        <f t="shared" si="8"/>
        <v/>
      </c>
      <c r="Q162" s="42"/>
      <c r="R162" s="62"/>
      <c r="S162" s="42"/>
      <c r="T162" s="42"/>
    </row>
    <row r="163" spans="2:20" s="26" customFormat="1" ht="150" customHeight="1" x14ac:dyDescent="0.25">
      <c r="B163" s="43"/>
      <c r="C163" s="32"/>
      <c r="D163" s="18"/>
      <c r="E163" s="32"/>
      <c r="F163" s="43"/>
      <c r="G163" s="43" t="s">
        <v>355</v>
      </c>
      <c r="H163" s="42"/>
      <c r="I163" s="42"/>
      <c r="J163" s="42"/>
      <c r="K163" s="42"/>
      <c r="L163" s="181" t="str">
        <f t="shared" si="6"/>
        <v xml:space="preserve">   </v>
      </c>
      <c r="M163" s="42"/>
      <c r="N163" s="62" t="str">
        <f t="shared" si="7"/>
        <v/>
      </c>
      <c r="O163" s="42"/>
      <c r="P163" s="62" t="str">
        <f t="shared" si="8"/>
        <v/>
      </c>
      <c r="Q163" s="42"/>
      <c r="R163" s="62"/>
      <c r="S163" s="42"/>
      <c r="T163" s="42"/>
    </row>
    <row r="164" spans="2:20" s="26" customFormat="1" ht="150" customHeight="1" x14ac:dyDescent="0.25">
      <c r="B164" s="43"/>
      <c r="C164" s="32"/>
      <c r="D164" s="18"/>
      <c r="E164" s="32"/>
      <c r="F164" s="43"/>
      <c r="G164" s="43" t="s">
        <v>356</v>
      </c>
      <c r="H164" s="42"/>
      <c r="I164" s="42"/>
      <c r="J164" s="42"/>
      <c r="K164" s="42"/>
      <c r="L164" s="181" t="str">
        <f t="shared" si="6"/>
        <v xml:space="preserve">   </v>
      </c>
      <c r="M164" s="42"/>
      <c r="N164" s="62" t="str">
        <f t="shared" si="7"/>
        <v/>
      </c>
      <c r="O164" s="42"/>
      <c r="P164" s="62" t="str">
        <f t="shared" si="8"/>
        <v/>
      </c>
      <c r="Q164" s="42"/>
      <c r="R164" s="62"/>
      <c r="S164" s="42"/>
      <c r="T164" s="42"/>
    </row>
    <row r="165" spans="2:20" s="26" customFormat="1" ht="150" customHeight="1" x14ac:dyDescent="0.25">
      <c r="B165" s="43"/>
      <c r="C165" s="32"/>
      <c r="D165" s="18"/>
      <c r="E165" s="32"/>
      <c r="F165" s="43"/>
      <c r="G165" s="43" t="s">
        <v>357</v>
      </c>
      <c r="H165" s="42"/>
      <c r="I165" s="42"/>
      <c r="J165" s="42"/>
      <c r="K165" s="42"/>
      <c r="L165" s="181" t="str">
        <f t="shared" si="6"/>
        <v xml:space="preserve">   </v>
      </c>
      <c r="M165" s="42"/>
      <c r="N165" s="62" t="str">
        <f t="shared" si="7"/>
        <v/>
      </c>
      <c r="O165" s="42"/>
      <c r="P165" s="62" t="str">
        <f t="shared" si="8"/>
        <v/>
      </c>
      <c r="Q165" s="42"/>
      <c r="R165" s="62"/>
      <c r="S165" s="42"/>
      <c r="T165" s="42"/>
    </row>
    <row r="166" spans="2:20" s="26" customFormat="1" ht="150" customHeight="1" x14ac:dyDescent="0.25">
      <c r="B166" s="43"/>
      <c r="C166" s="32"/>
      <c r="D166" s="18"/>
      <c r="E166" s="32"/>
      <c r="F166" s="43"/>
      <c r="G166" s="43" t="s">
        <v>358</v>
      </c>
      <c r="H166" s="42"/>
      <c r="I166" s="42"/>
      <c r="J166" s="42"/>
      <c r="K166" s="42"/>
      <c r="L166" s="181" t="str">
        <f t="shared" si="6"/>
        <v xml:space="preserve">   </v>
      </c>
      <c r="M166" s="42"/>
      <c r="N166" s="62" t="str">
        <f t="shared" si="7"/>
        <v/>
      </c>
      <c r="O166" s="42"/>
      <c r="P166" s="62" t="str">
        <f t="shared" si="8"/>
        <v/>
      </c>
      <c r="Q166" s="42"/>
      <c r="R166" s="62"/>
      <c r="S166" s="42"/>
      <c r="T166" s="42"/>
    </row>
    <row r="167" spans="2:20" s="26" customFormat="1" ht="150" customHeight="1" x14ac:dyDescent="0.25">
      <c r="B167" s="43"/>
      <c r="C167" s="32"/>
      <c r="D167" s="18"/>
      <c r="E167" s="32"/>
      <c r="F167" s="43"/>
      <c r="G167" s="43" t="s">
        <v>359</v>
      </c>
      <c r="H167" s="42"/>
      <c r="I167" s="42"/>
      <c r="J167" s="42"/>
      <c r="K167" s="42"/>
      <c r="L167" s="181" t="str">
        <f t="shared" si="6"/>
        <v xml:space="preserve">   </v>
      </c>
      <c r="M167" s="42"/>
      <c r="N167" s="62" t="str">
        <f t="shared" si="7"/>
        <v/>
      </c>
      <c r="O167" s="42"/>
      <c r="P167" s="62" t="str">
        <f t="shared" si="8"/>
        <v/>
      </c>
      <c r="Q167" s="42"/>
      <c r="R167" s="62"/>
      <c r="S167" s="42"/>
      <c r="T167" s="42"/>
    </row>
    <row r="168" spans="2:20" s="26" customFormat="1" ht="150" customHeight="1" x14ac:dyDescent="0.25">
      <c r="B168" s="43"/>
      <c r="C168" s="32"/>
      <c r="D168" s="18"/>
      <c r="E168" s="32"/>
      <c r="F168" s="43"/>
      <c r="G168" s="43" t="s">
        <v>360</v>
      </c>
      <c r="H168" s="42"/>
      <c r="I168" s="42"/>
      <c r="J168" s="42"/>
      <c r="K168" s="42"/>
      <c r="L168" s="181" t="str">
        <f t="shared" si="6"/>
        <v xml:space="preserve">   </v>
      </c>
      <c r="M168" s="42"/>
      <c r="N168" s="62" t="str">
        <f t="shared" si="7"/>
        <v/>
      </c>
      <c r="O168" s="42"/>
      <c r="P168" s="62" t="str">
        <f t="shared" si="8"/>
        <v/>
      </c>
      <c r="Q168" s="42"/>
      <c r="R168" s="62"/>
      <c r="S168" s="42"/>
      <c r="T168" s="42"/>
    </row>
    <row r="169" spans="2:20" s="26" customFormat="1" ht="150" customHeight="1" x14ac:dyDescent="0.25">
      <c r="B169" s="43"/>
      <c r="C169" s="32"/>
      <c r="D169" s="18"/>
      <c r="E169" s="32"/>
      <c r="F169" s="43"/>
      <c r="G169" s="43" t="s">
        <v>361</v>
      </c>
      <c r="H169" s="42"/>
      <c r="I169" s="42"/>
      <c r="J169" s="42"/>
      <c r="K169" s="42"/>
      <c r="L169" s="181" t="str">
        <f t="shared" si="6"/>
        <v xml:space="preserve">   </v>
      </c>
      <c r="M169" s="42"/>
      <c r="N169" s="62" t="str">
        <f t="shared" si="7"/>
        <v/>
      </c>
      <c r="O169" s="42"/>
      <c r="P169" s="62" t="str">
        <f t="shared" si="8"/>
        <v/>
      </c>
      <c r="Q169" s="42"/>
      <c r="R169" s="62"/>
      <c r="S169" s="42"/>
      <c r="T169" s="42"/>
    </row>
    <row r="170" spans="2:20" s="26" customFormat="1" ht="150" customHeight="1" x14ac:dyDescent="0.25">
      <c r="B170" s="43"/>
      <c r="C170" s="32"/>
      <c r="D170" s="18"/>
      <c r="E170" s="32"/>
      <c r="F170" s="43"/>
      <c r="G170" s="43" t="s">
        <v>362</v>
      </c>
      <c r="H170" s="42"/>
      <c r="I170" s="42"/>
      <c r="J170" s="42"/>
      <c r="K170" s="42"/>
      <c r="L170" s="181" t="str">
        <f t="shared" si="6"/>
        <v xml:space="preserve">   </v>
      </c>
      <c r="M170" s="42"/>
      <c r="N170" s="62" t="str">
        <f t="shared" si="7"/>
        <v/>
      </c>
      <c r="O170" s="42"/>
      <c r="P170" s="62" t="str">
        <f t="shared" si="8"/>
        <v/>
      </c>
      <c r="Q170" s="42"/>
      <c r="R170" s="62"/>
      <c r="S170" s="42"/>
      <c r="T170" s="42"/>
    </row>
    <row r="171" spans="2:20" s="26" customFormat="1" ht="150" customHeight="1" x14ac:dyDescent="0.25">
      <c r="B171" s="43"/>
      <c r="C171" s="32"/>
      <c r="D171" s="18"/>
      <c r="E171" s="32"/>
      <c r="F171" s="43"/>
      <c r="G171" s="43" t="s">
        <v>363</v>
      </c>
      <c r="H171" s="42"/>
      <c r="I171" s="42"/>
      <c r="J171" s="42"/>
      <c r="K171" s="42"/>
      <c r="L171" s="181" t="str">
        <f t="shared" si="6"/>
        <v xml:space="preserve">   </v>
      </c>
      <c r="M171" s="42"/>
      <c r="N171" s="62" t="str">
        <f t="shared" si="7"/>
        <v/>
      </c>
      <c r="O171" s="42"/>
      <c r="P171" s="62" t="str">
        <f t="shared" si="8"/>
        <v/>
      </c>
      <c r="Q171" s="42"/>
      <c r="R171" s="62"/>
      <c r="S171" s="42"/>
      <c r="T171" s="42"/>
    </row>
    <row r="172" spans="2:20" s="26" customFormat="1" ht="150" customHeight="1" x14ac:dyDescent="0.25">
      <c r="B172" s="43"/>
      <c r="C172" s="32"/>
      <c r="D172" s="18"/>
      <c r="E172" s="32"/>
      <c r="F172" s="43"/>
      <c r="G172" s="43" t="s">
        <v>364</v>
      </c>
      <c r="H172" s="42"/>
      <c r="I172" s="42"/>
      <c r="J172" s="42"/>
      <c r="K172" s="42"/>
      <c r="L172" s="181" t="str">
        <f t="shared" si="6"/>
        <v xml:space="preserve">   </v>
      </c>
      <c r="M172" s="42"/>
      <c r="N172" s="62" t="str">
        <f t="shared" si="7"/>
        <v/>
      </c>
      <c r="O172" s="42"/>
      <c r="P172" s="62" t="str">
        <f t="shared" si="8"/>
        <v/>
      </c>
      <c r="Q172" s="42"/>
      <c r="R172" s="62"/>
      <c r="S172" s="42"/>
      <c r="T172" s="42"/>
    </row>
    <row r="173" spans="2:20" s="26" customFormat="1" ht="150" customHeight="1" x14ac:dyDescent="0.25">
      <c r="B173" s="43"/>
      <c r="C173" s="32"/>
      <c r="D173" s="18"/>
      <c r="E173" s="32"/>
      <c r="F173" s="43"/>
      <c r="G173" s="43" t="s">
        <v>365</v>
      </c>
      <c r="H173" s="42"/>
      <c r="I173" s="42"/>
      <c r="J173" s="42"/>
      <c r="K173" s="42"/>
      <c r="L173" s="181" t="str">
        <f t="shared" si="6"/>
        <v xml:space="preserve">   </v>
      </c>
      <c r="M173" s="42"/>
      <c r="N173" s="62" t="str">
        <f t="shared" si="7"/>
        <v/>
      </c>
      <c r="O173" s="42"/>
      <c r="P173" s="62" t="str">
        <f t="shared" si="8"/>
        <v/>
      </c>
      <c r="Q173" s="42"/>
      <c r="R173" s="62"/>
      <c r="S173" s="42"/>
      <c r="T173" s="42"/>
    </row>
    <row r="174" spans="2:20" s="26" customFormat="1" ht="150" customHeight="1" x14ac:dyDescent="0.25">
      <c r="B174" s="43"/>
      <c r="C174" s="32"/>
      <c r="D174" s="18"/>
      <c r="E174" s="32"/>
      <c r="F174" s="43"/>
      <c r="G174" s="43" t="s">
        <v>366</v>
      </c>
      <c r="H174" s="42"/>
      <c r="I174" s="42"/>
      <c r="J174" s="42"/>
      <c r="K174" s="42"/>
      <c r="L174" s="181" t="str">
        <f t="shared" si="6"/>
        <v xml:space="preserve">   </v>
      </c>
      <c r="M174" s="42"/>
      <c r="N174" s="62" t="str">
        <f t="shared" si="7"/>
        <v/>
      </c>
      <c r="O174" s="42"/>
      <c r="P174" s="62" t="str">
        <f t="shared" si="8"/>
        <v/>
      </c>
      <c r="Q174" s="42"/>
      <c r="R174" s="62"/>
      <c r="S174" s="42"/>
      <c r="T174" s="42"/>
    </row>
    <row r="175" spans="2:20" s="26" customFormat="1" ht="150" customHeight="1" x14ac:dyDescent="0.25">
      <c r="B175" s="43"/>
      <c r="C175" s="32"/>
      <c r="D175" s="18"/>
      <c r="E175" s="32"/>
      <c r="F175" s="43"/>
      <c r="G175" s="43" t="s">
        <v>367</v>
      </c>
      <c r="H175" s="42"/>
      <c r="I175" s="42"/>
      <c r="J175" s="42"/>
      <c r="K175" s="42"/>
      <c r="L175" s="181" t="str">
        <f t="shared" si="6"/>
        <v xml:space="preserve">   </v>
      </c>
      <c r="M175" s="42"/>
      <c r="N175" s="62" t="str">
        <f t="shared" si="7"/>
        <v/>
      </c>
      <c r="O175" s="42"/>
      <c r="P175" s="62" t="str">
        <f t="shared" si="8"/>
        <v/>
      </c>
      <c r="Q175" s="42"/>
      <c r="R175" s="62"/>
      <c r="S175" s="42"/>
      <c r="T175" s="42"/>
    </row>
    <row r="176" spans="2:20" s="26" customFormat="1" ht="150" customHeight="1" x14ac:dyDescent="0.25">
      <c r="B176" s="43"/>
      <c r="C176" s="32"/>
      <c r="D176" s="18"/>
      <c r="E176" s="32"/>
      <c r="F176" s="43"/>
      <c r="G176" s="43" t="s">
        <v>368</v>
      </c>
      <c r="H176" s="42"/>
      <c r="I176" s="42"/>
      <c r="J176" s="42"/>
      <c r="K176" s="42"/>
      <c r="L176" s="181" t="str">
        <f t="shared" si="6"/>
        <v xml:space="preserve">   </v>
      </c>
      <c r="M176" s="42"/>
      <c r="N176" s="62" t="str">
        <f t="shared" si="7"/>
        <v/>
      </c>
      <c r="O176" s="42"/>
      <c r="P176" s="62" t="str">
        <f t="shared" si="8"/>
        <v/>
      </c>
      <c r="Q176" s="42"/>
      <c r="R176" s="62"/>
      <c r="S176" s="42"/>
      <c r="T176" s="42"/>
    </row>
    <row r="177" spans="2:20" s="26" customFormat="1" ht="150" customHeight="1" x14ac:dyDescent="0.25">
      <c r="B177" s="43"/>
      <c r="C177" s="32"/>
      <c r="D177" s="18"/>
      <c r="E177" s="32"/>
      <c r="F177" s="43"/>
      <c r="G177" s="43" t="s">
        <v>369</v>
      </c>
      <c r="H177" s="42"/>
      <c r="I177" s="42"/>
      <c r="J177" s="42"/>
      <c r="K177" s="42"/>
      <c r="L177" s="181" t="str">
        <f t="shared" si="6"/>
        <v xml:space="preserve">   </v>
      </c>
      <c r="M177" s="42"/>
      <c r="N177" s="62" t="str">
        <f t="shared" si="7"/>
        <v/>
      </c>
      <c r="O177" s="42"/>
      <c r="P177" s="62" t="str">
        <f t="shared" si="8"/>
        <v/>
      </c>
      <c r="Q177" s="42"/>
      <c r="R177" s="62"/>
      <c r="S177" s="42"/>
      <c r="T177" s="42"/>
    </row>
    <row r="178" spans="2:20" s="26" customFormat="1" ht="150" customHeight="1" x14ac:dyDescent="0.25">
      <c r="B178" s="43"/>
      <c r="C178" s="32"/>
      <c r="D178" s="18"/>
      <c r="E178" s="32"/>
      <c r="F178" s="43"/>
      <c r="G178" s="43" t="s">
        <v>370</v>
      </c>
      <c r="H178" s="42"/>
      <c r="I178" s="42"/>
      <c r="J178" s="42"/>
      <c r="K178" s="42"/>
      <c r="L178" s="181" t="str">
        <f t="shared" si="6"/>
        <v xml:space="preserve">   </v>
      </c>
      <c r="M178" s="42"/>
      <c r="N178" s="62" t="str">
        <f t="shared" si="7"/>
        <v/>
      </c>
      <c r="O178" s="42"/>
      <c r="P178" s="62" t="str">
        <f t="shared" si="8"/>
        <v/>
      </c>
      <c r="Q178" s="42"/>
      <c r="R178" s="62"/>
      <c r="S178" s="42"/>
      <c r="T178" s="42"/>
    </row>
    <row r="179" spans="2:20" s="26" customFormat="1" ht="150" customHeight="1" x14ac:dyDescent="0.25">
      <c r="B179" s="43"/>
      <c r="C179" s="32"/>
      <c r="D179" s="18"/>
      <c r="E179" s="32"/>
      <c r="F179" s="43"/>
      <c r="G179" s="43" t="s">
        <v>371</v>
      </c>
      <c r="H179" s="42"/>
      <c r="I179" s="42"/>
      <c r="J179" s="42"/>
      <c r="K179" s="42"/>
      <c r="L179" s="181" t="str">
        <f t="shared" si="6"/>
        <v xml:space="preserve">   </v>
      </c>
      <c r="M179" s="42"/>
      <c r="N179" s="62" t="str">
        <f t="shared" si="7"/>
        <v/>
      </c>
      <c r="O179" s="42"/>
      <c r="P179" s="62" t="str">
        <f t="shared" si="8"/>
        <v/>
      </c>
      <c r="Q179" s="42"/>
      <c r="R179" s="62"/>
      <c r="S179" s="42"/>
      <c r="T179" s="42"/>
    </row>
    <row r="180" spans="2:20" s="26" customFormat="1" ht="150" customHeight="1" x14ac:dyDescent="0.25">
      <c r="B180" s="43"/>
      <c r="C180" s="32"/>
      <c r="D180" s="18"/>
      <c r="E180" s="32"/>
      <c r="F180" s="43"/>
      <c r="G180" s="43" t="s">
        <v>372</v>
      </c>
      <c r="H180" s="42"/>
      <c r="I180" s="42"/>
      <c r="J180" s="42"/>
      <c r="K180" s="42"/>
      <c r="L180" s="181" t="str">
        <f t="shared" si="6"/>
        <v xml:space="preserve">   </v>
      </c>
      <c r="M180" s="42"/>
      <c r="N180" s="62" t="str">
        <f t="shared" si="7"/>
        <v/>
      </c>
      <c r="O180" s="42"/>
      <c r="P180" s="62" t="str">
        <f t="shared" si="8"/>
        <v/>
      </c>
      <c r="Q180" s="42"/>
      <c r="R180" s="62"/>
      <c r="S180" s="42"/>
      <c r="T180" s="42"/>
    </row>
    <row r="181" spans="2:20" s="26" customFormat="1" ht="150" customHeight="1" x14ac:dyDescent="0.25">
      <c r="B181" s="43"/>
      <c r="C181" s="32"/>
      <c r="D181" s="18"/>
      <c r="E181" s="32"/>
      <c r="F181" s="43"/>
      <c r="G181" s="43" t="s">
        <v>373</v>
      </c>
      <c r="H181" s="42"/>
      <c r="I181" s="42"/>
      <c r="J181" s="42"/>
      <c r="K181" s="42"/>
      <c r="L181" s="181" t="str">
        <f t="shared" si="6"/>
        <v xml:space="preserve">   </v>
      </c>
      <c r="M181" s="42"/>
      <c r="N181" s="62" t="str">
        <f t="shared" si="7"/>
        <v/>
      </c>
      <c r="O181" s="42"/>
      <c r="P181" s="62" t="str">
        <f t="shared" si="8"/>
        <v/>
      </c>
      <c r="Q181" s="42"/>
      <c r="R181" s="62"/>
      <c r="S181" s="42"/>
      <c r="T181" s="42"/>
    </row>
    <row r="182" spans="2:20" s="26" customFormat="1" ht="150" customHeight="1" x14ac:dyDescent="0.25">
      <c r="B182" s="43"/>
      <c r="C182" s="32"/>
      <c r="D182" s="18"/>
      <c r="E182" s="32"/>
      <c r="F182" s="43"/>
      <c r="G182" s="43" t="s">
        <v>374</v>
      </c>
      <c r="H182" s="42"/>
      <c r="I182" s="42"/>
      <c r="J182" s="42"/>
      <c r="K182" s="42"/>
      <c r="L182" s="181" t="str">
        <f t="shared" si="6"/>
        <v xml:space="preserve">   </v>
      </c>
      <c r="M182" s="42"/>
      <c r="N182" s="62" t="str">
        <f t="shared" si="7"/>
        <v/>
      </c>
      <c r="O182" s="42"/>
      <c r="P182" s="62" t="str">
        <f t="shared" si="8"/>
        <v/>
      </c>
      <c r="Q182" s="42"/>
      <c r="R182" s="62"/>
      <c r="S182" s="42"/>
      <c r="T182" s="42"/>
    </row>
    <row r="183" spans="2:20" s="26" customFormat="1" ht="150" customHeight="1" x14ac:dyDescent="0.25">
      <c r="B183" s="43"/>
      <c r="C183" s="32"/>
      <c r="D183" s="18"/>
      <c r="E183" s="32"/>
      <c r="F183" s="43"/>
      <c r="G183" s="43" t="s">
        <v>375</v>
      </c>
      <c r="H183" s="42"/>
      <c r="I183" s="42"/>
      <c r="J183" s="42"/>
      <c r="K183" s="42"/>
      <c r="L183" s="181" t="str">
        <f t="shared" si="6"/>
        <v xml:space="preserve">   </v>
      </c>
      <c r="M183" s="42"/>
      <c r="N183" s="62" t="str">
        <f t="shared" si="7"/>
        <v/>
      </c>
      <c r="O183" s="42"/>
      <c r="P183" s="62" t="str">
        <f t="shared" si="8"/>
        <v/>
      </c>
      <c r="Q183" s="42"/>
      <c r="R183" s="62"/>
      <c r="S183" s="42"/>
      <c r="T183" s="42"/>
    </row>
    <row r="184" spans="2:20" s="26" customFormat="1" ht="150" customHeight="1" x14ac:dyDescent="0.25">
      <c r="B184" s="43"/>
      <c r="C184" s="32"/>
      <c r="D184" s="18"/>
      <c r="E184" s="32"/>
      <c r="F184" s="43"/>
      <c r="G184" s="43" t="s">
        <v>376</v>
      </c>
      <c r="H184" s="42"/>
      <c r="I184" s="42"/>
      <c r="J184" s="42"/>
      <c r="K184" s="42"/>
      <c r="L184" s="181" t="str">
        <f t="shared" si="6"/>
        <v xml:space="preserve">   </v>
      </c>
      <c r="M184" s="42"/>
      <c r="N184" s="62" t="str">
        <f t="shared" si="7"/>
        <v/>
      </c>
      <c r="O184" s="42"/>
      <c r="P184" s="62" t="str">
        <f t="shared" si="8"/>
        <v/>
      </c>
      <c r="Q184" s="42"/>
      <c r="R184" s="62"/>
      <c r="S184" s="42"/>
      <c r="T184" s="42"/>
    </row>
    <row r="185" spans="2:20" s="26" customFormat="1" ht="150" customHeight="1" x14ac:dyDescent="0.25">
      <c r="B185" s="43"/>
      <c r="C185" s="32"/>
      <c r="D185" s="18"/>
      <c r="E185" s="32"/>
      <c r="F185" s="43"/>
      <c r="G185" s="43" t="s">
        <v>377</v>
      </c>
      <c r="H185" s="42"/>
      <c r="I185" s="42"/>
      <c r="J185" s="42"/>
      <c r="K185" s="42"/>
      <c r="L185" s="181" t="str">
        <f t="shared" si="6"/>
        <v xml:space="preserve">   </v>
      </c>
      <c r="M185" s="42"/>
      <c r="N185" s="62" t="str">
        <f t="shared" si="7"/>
        <v/>
      </c>
      <c r="O185" s="42"/>
      <c r="P185" s="62" t="str">
        <f t="shared" si="8"/>
        <v/>
      </c>
      <c r="Q185" s="42"/>
      <c r="R185" s="62"/>
      <c r="S185" s="42"/>
      <c r="T185" s="42"/>
    </row>
    <row r="186" spans="2:20" s="26" customFormat="1" ht="150" customHeight="1" x14ac:dyDescent="0.25">
      <c r="B186" s="43"/>
      <c r="C186" s="32"/>
      <c r="D186" s="18"/>
      <c r="E186" s="32"/>
      <c r="F186" s="43"/>
      <c r="G186" s="43" t="s">
        <v>378</v>
      </c>
      <c r="H186" s="42"/>
      <c r="I186" s="42"/>
      <c r="J186" s="42"/>
      <c r="K186" s="42"/>
      <c r="L186" s="181" t="str">
        <f t="shared" si="6"/>
        <v xml:space="preserve">   </v>
      </c>
      <c r="M186" s="42"/>
      <c r="N186" s="62" t="str">
        <f t="shared" si="7"/>
        <v/>
      </c>
      <c r="O186" s="42"/>
      <c r="P186" s="62" t="str">
        <f t="shared" si="8"/>
        <v/>
      </c>
      <c r="Q186" s="42"/>
      <c r="R186" s="62"/>
      <c r="S186" s="42"/>
      <c r="T186" s="42"/>
    </row>
    <row r="187" spans="2:20" s="26" customFormat="1" ht="150" customHeight="1" x14ac:dyDescent="0.25">
      <c r="B187" s="43"/>
      <c r="C187" s="32"/>
      <c r="D187" s="18"/>
      <c r="E187" s="32"/>
      <c r="F187" s="43"/>
      <c r="G187" s="43" t="s">
        <v>379</v>
      </c>
      <c r="H187" s="42"/>
      <c r="I187" s="42"/>
      <c r="J187" s="42"/>
      <c r="K187" s="42"/>
      <c r="L187" s="181" t="str">
        <f t="shared" si="6"/>
        <v xml:space="preserve">   </v>
      </c>
      <c r="M187" s="42"/>
      <c r="N187" s="62" t="str">
        <f t="shared" si="7"/>
        <v/>
      </c>
      <c r="O187" s="42"/>
      <c r="P187" s="62" t="str">
        <f t="shared" si="8"/>
        <v/>
      </c>
      <c r="Q187" s="42"/>
      <c r="R187" s="62"/>
      <c r="S187" s="42"/>
      <c r="T187" s="42"/>
    </row>
    <row r="188" spans="2:20" s="26" customFormat="1" ht="150" customHeight="1" x14ac:dyDescent="0.25">
      <c r="B188" s="43"/>
      <c r="C188" s="32"/>
      <c r="D188" s="18"/>
      <c r="E188" s="32"/>
      <c r="F188" s="43"/>
      <c r="G188" s="43" t="s">
        <v>380</v>
      </c>
      <c r="H188" s="42"/>
      <c r="I188" s="42"/>
      <c r="J188" s="42"/>
      <c r="K188" s="42"/>
      <c r="L188" s="181" t="str">
        <f t="shared" si="6"/>
        <v xml:space="preserve">   </v>
      </c>
      <c r="M188" s="42"/>
      <c r="N188" s="62" t="str">
        <f t="shared" si="7"/>
        <v/>
      </c>
      <c r="O188" s="42"/>
      <c r="P188" s="62" t="str">
        <f t="shared" si="8"/>
        <v/>
      </c>
      <c r="Q188" s="42"/>
      <c r="R188" s="62"/>
      <c r="S188" s="42"/>
      <c r="T188" s="42"/>
    </row>
    <row r="189" spans="2:20" s="26" customFormat="1" ht="150" customHeight="1" x14ac:dyDescent="0.25">
      <c r="B189" s="43"/>
      <c r="C189" s="32"/>
      <c r="D189" s="18"/>
      <c r="E189" s="32"/>
      <c r="F189" s="43"/>
      <c r="G189" s="43" t="s">
        <v>381</v>
      </c>
      <c r="H189" s="42"/>
      <c r="I189" s="42"/>
      <c r="J189" s="42"/>
      <c r="K189" s="42"/>
      <c r="L189" s="181" t="str">
        <f t="shared" si="6"/>
        <v xml:space="preserve">   </v>
      </c>
      <c r="M189" s="42"/>
      <c r="N189" s="62" t="str">
        <f t="shared" si="7"/>
        <v/>
      </c>
      <c r="O189" s="42"/>
      <c r="P189" s="62" t="str">
        <f t="shared" si="8"/>
        <v/>
      </c>
      <c r="Q189" s="42"/>
      <c r="R189" s="62"/>
      <c r="S189" s="42"/>
      <c r="T189" s="42"/>
    </row>
    <row r="190" spans="2:20" s="26" customFormat="1" ht="150" customHeight="1" x14ac:dyDescent="0.25">
      <c r="B190" s="43"/>
      <c r="C190" s="32"/>
      <c r="D190" s="18"/>
      <c r="E190" s="32"/>
      <c r="F190" s="43"/>
      <c r="G190" s="43" t="s">
        <v>382</v>
      </c>
      <c r="H190" s="42"/>
      <c r="I190" s="42"/>
      <c r="J190" s="42"/>
      <c r="K190" s="42"/>
      <c r="L190" s="181" t="str">
        <f t="shared" si="6"/>
        <v xml:space="preserve">   </v>
      </c>
      <c r="M190" s="42"/>
      <c r="N190" s="62" t="str">
        <f t="shared" si="7"/>
        <v/>
      </c>
      <c r="O190" s="42"/>
      <c r="P190" s="62" t="str">
        <f t="shared" si="8"/>
        <v/>
      </c>
      <c r="Q190" s="42"/>
      <c r="R190" s="62"/>
      <c r="S190" s="42"/>
      <c r="T190" s="42"/>
    </row>
    <row r="191" spans="2:20" s="26" customFormat="1" ht="150" customHeight="1" x14ac:dyDescent="0.25">
      <c r="B191" s="43"/>
      <c r="C191" s="32"/>
      <c r="D191" s="18"/>
      <c r="E191" s="32"/>
      <c r="F191" s="43"/>
      <c r="G191" s="43" t="s">
        <v>383</v>
      </c>
      <c r="H191" s="42"/>
      <c r="I191" s="42"/>
      <c r="J191" s="42"/>
      <c r="K191" s="42"/>
      <c r="L191" s="181" t="str">
        <f t="shared" si="6"/>
        <v xml:space="preserve">   </v>
      </c>
      <c r="M191" s="42"/>
      <c r="N191" s="62" t="str">
        <f t="shared" si="7"/>
        <v/>
      </c>
      <c r="O191" s="42"/>
      <c r="P191" s="62" t="str">
        <f t="shared" si="8"/>
        <v/>
      </c>
      <c r="Q191" s="42"/>
      <c r="R191" s="62"/>
      <c r="S191" s="42"/>
      <c r="T191" s="42"/>
    </row>
    <row r="192" spans="2:20" s="26" customFormat="1" ht="150" customHeight="1" x14ac:dyDescent="0.25">
      <c r="B192" s="43"/>
      <c r="C192" s="32"/>
      <c r="D192" s="18"/>
      <c r="E192" s="32"/>
      <c r="F192" s="43"/>
      <c r="G192" s="43" t="s">
        <v>384</v>
      </c>
      <c r="H192" s="42"/>
      <c r="I192" s="42"/>
      <c r="J192" s="42"/>
      <c r="K192" s="42"/>
      <c r="L192" s="181" t="str">
        <f t="shared" si="6"/>
        <v xml:space="preserve">   </v>
      </c>
      <c r="M192" s="42"/>
      <c r="N192" s="62" t="str">
        <f t="shared" si="7"/>
        <v/>
      </c>
      <c r="O192" s="42"/>
      <c r="P192" s="62" t="str">
        <f t="shared" si="8"/>
        <v/>
      </c>
      <c r="Q192" s="42"/>
      <c r="R192" s="62"/>
      <c r="S192" s="42"/>
      <c r="T192" s="42"/>
    </row>
    <row r="193" spans="2:20" s="26" customFormat="1" ht="150" customHeight="1" x14ac:dyDescent="0.25">
      <c r="B193" s="43"/>
      <c r="C193" s="32"/>
      <c r="D193" s="18"/>
      <c r="E193" s="32"/>
      <c r="F193" s="43"/>
      <c r="G193" s="43" t="s">
        <v>385</v>
      </c>
      <c r="H193" s="42"/>
      <c r="I193" s="42"/>
      <c r="J193" s="42"/>
      <c r="K193" s="42"/>
      <c r="L193" s="181" t="str">
        <f t="shared" si="6"/>
        <v xml:space="preserve">   </v>
      </c>
      <c r="M193" s="42"/>
      <c r="N193" s="62" t="str">
        <f t="shared" si="7"/>
        <v/>
      </c>
      <c r="O193" s="42"/>
      <c r="P193" s="62" t="str">
        <f t="shared" si="8"/>
        <v/>
      </c>
      <c r="Q193" s="42"/>
      <c r="R193" s="62"/>
      <c r="S193" s="42"/>
      <c r="T193" s="42"/>
    </row>
    <row r="194" spans="2:20" s="26" customFormat="1" ht="150" customHeight="1" x14ac:dyDescent="0.25">
      <c r="B194" s="43"/>
      <c r="C194" s="32"/>
      <c r="D194" s="18"/>
      <c r="E194" s="32"/>
      <c r="F194" s="43"/>
      <c r="G194" s="43" t="s">
        <v>386</v>
      </c>
      <c r="H194" s="42"/>
      <c r="I194" s="42"/>
      <c r="J194" s="42"/>
      <c r="K194" s="42"/>
      <c r="L194" s="181" t="str">
        <f t="shared" si="6"/>
        <v xml:space="preserve">   </v>
      </c>
      <c r="M194" s="42"/>
      <c r="N194" s="62" t="str">
        <f t="shared" si="7"/>
        <v/>
      </c>
      <c r="O194" s="42"/>
      <c r="P194" s="62" t="str">
        <f t="shared" si="8"/>
        <v/>
      </c>
      <c r="Q194" s="42"/>
      <c r="R194" s="62"/>
      <c r="S194" s="42"/>
      <c r="T194" s="42"/>
    </row>
    <row r="195" spans="2:20" s="26" customFormat="1" ht="150" customHeight="1" x14ac:dyDescent="0.25">
      <c r="B195" s="43"/>
      <c r="C195" s="32"/>
      <c r="D195" s="18"/>
      <c r="E195" s="32"/>
      <c r="F195" s="43"/>
      <c r="G195" s="43" t="s">
        <v>387</v>
      </c>
      <c r="H195" s="42"/>
      <c r="I195" s="42"/>
      <c r="J195" s="42"/>
      <c r="K195" s="42"/>
      <c r="L195" s="181" t="str">
        <f t="shared" si="6"/>
        <v xml:space="preserve">   </v>
      </c>
      <c r="M195" s="42"/>
      <c r="N195" s="62" t="str">
        <f t="shared" si="7"/>
        <v/>
      </c>
      <c r="O195" s="42"/>
      <c r="P195" s="62" t="str">
        <f t="shared" si="8"/>
        <v/>
      </c>
      <c r="Q195" s="42"/>
      <c r="R195" s="62"/>
      <c r="S195" s="42"/>
      <c r="T195" s="42"/>
    </row>
    <row r="196" spans="2:20" s="26" customFormat="1" ht="150" customHeight="1" x14ac:dyDescent="0.25">
      <c r="B196" s="43"/>
      <c r="C196" s="32"/>
      <c r="D196" s="18"/>
      <c r="E196" s="32"/>
      <c r="F196" s="43"/>
      <c r="G196" s="43" t="s">
        <v>388</v>
      </c>
      <c r="H196" s="42"/>
      <c r="I196" s="42"/>
      <c r="J196" s="42"/>
      <c r="K196" s="42"/>
      <c r="L196" s="181" t="str">
        <f t="shared" si="6"/>
        <v xml:space="preserve">   </v>
      </c>
      <c r="M196" s="42"/>
      <c r="N196" s="62" t="str">
        <f t="shared" si="7"/>
        <v/>
      </c>
      <c r="O196" s="42"/>
      <c r="P196" s="62" t="str">
        <f t="shared" si="8"/>
        <v/>
      </c>
      <c r="Q196" s="42"/>
      <c r="R196" s="62"/>
      <c r="S196" s="42"/>
      <c r="T196" s="42"/>
    </row>
    <row r="197" spans="2:20" s="26" customFormat="1" ht="150" customHeight="1" x14ac:dyDescent="0.25">
      <c r="B197" s="43"/>
      <c r="C197" s="32"/>
      <c r="D197" s="18"/>
      <c r="E197" s="32"/>
      <c r="F197" s="43"/>
      <c r="G197" s="43" t="s">
        <v>389</v>
      </c>
      <c r="H197" s="42"/>
      <c r="I197" s="42"/>
      <c r="J197" s="42"/>
      <c r="K197" s="42"/>
      <c r="L197" s="181" t="str">
        <f t="shared" si="6"/>
        <v xml:space="preserve">   </v>
      </c>
      <c r="M197" s="42"/>
      <c r="N197" s="62" t="str">
        <f t="shared" si="7"/>
        <v/>
      </c>
      <c r="O197" s="42"/>
      <c r="P197" s="62" t="str">
        <f t="shared" si="8"/>
        <v/>
      </c>
      <c r="Q197" s="42"/>
      <c r="R197" s="62"/>
      <c r="S197" s="42"/>
      <c r="T197" s="42"/>
    </row>
    <row r="198" spans="2:20" s="26" customFormat="1" ht="150" customHeight="1" x14ac:dyDescent="0.25">
      <c r="B198" s="43"/>
      <c r="C198" s="32"/>
      <c r="D198" s="18"/>
      <c r="E198" s="32"/>
      <c r="F198" s="43"/>
      <c r="G198" s="43" t="s">
        <v>390</v>
      </c>
      <c r="H198" s="42"/>
      <c r="I198" s="42"/>
      <c r="J198" s="42"/>
      <c r="K198" s="42"/>
      <c r="L198" s="181" t="str">
        <f t="shared" si="6"/>
        <v xml:space="preserve">   </v>
      </c>
      <c r="M198" s="42"/>
      <c r="N198" s="62" t="str">
        <f t="shared" si="7"/>
        <v/>
      </c>
      <c r="O198" s="42"/>
      <c r="P198" s="62" t="str">
        <f t="shared" si="8"/>
        <v/>
      </c>
      <c r="Q198" s="42"/>
      <c r="R198" s="62"/>
      <c r="S198" s="42"/>
      <c r="T198" s="42"/>
    </row>
    <row r="199" spans="2:20" s="26" customFormat="1" ht="150" customHeight="1" x14ac:dyDescent="0.25">
      <c r="B199" s="43"/>
      <c r="C199" s="32"/>
      <c r="D199" s="18"/>
      <c r="E199" s="32"/>
      <c r="F199" s="43"/>
      <c r="G199" s="43" t="s">
        <v>391</v>
      </c>
      <c r="H199" s="42"/>
      <c r="I199" s="42"/>
      <c r="J199" s="42"/>
      <c r="K199" s="42"/>
      <c r="L199" s="181" t="str">
        <f t="shared" si="6"/>
        <v xml:space="preserve">   </v>
      </c>
      <c r="M199" s="42"/>
      <c r="N199" s="62" t="str">
        <f t="shared" si="7"/>
        <v/>
      </c>
      <c r="O199" s="42"/>
      <c r="P199" s="62" t="str">
        <f t="shared" si="8"/>
        <v/>
      </c>
      <c r="Q199" s="42"/>
      <c r="R199" s="62"/>
      <c r="S199" s="42"/>
      <c r="T199" s="42"/>
    </row>
    <row r="200" spans="2:20" s="26" customFormat="1" ht="150" customHeight="1" x14ac:dyDescent="0.25">
      <c r="B200" s="43"/>
      <c r="C200" s="32"/>
      <c r="D200" s="18"/>
      <c r="E200" s="32"/>
      <c r="F200" s="43"/>
      <c r="G200" s="43" t="s">
        <v>392</v>
      </c>
      <c r="H200" s="42"/>
      <c r="I200" s="42"/>
      <c r="J200" s="42"/>
      <c r="K200" s="42"/>
      <c r="L200" s="181" t="str">
        <f t="shared" si="6"/>
        <v xml:space="preserve">   </v>
      </c>
      <c r="M200" s="42"/>
      <c r="N200" s="62" t="str">
        <f t="shared" si="7"/>
        <v/>
      </c>
      <c r="O200" s="42"/>
      <c r="P200" s="62" t="str">
        <f t="shared" si="8"/>
        <v/>
      </c>
      <c r="Q200" s="42"/>
      <c r="R200" s="62"/>
      <c r="S200" s="42"/>
      <c r="T200" s="42"/>
    </row>
    <row r="201" spans="2:20" s="26" customFormat="1" ht="150" customHeight="1" x14ac:dyDescent="0.25">
      <c r="B201" s="43"/>
      <c r="C201" s="32"/>
      <c r="D201" s="18"/>
      <c r="E201" s="32"/>
      <c r="F201" s="43"/>
      <c r="G201" s="43" t="s">
        <v>393</v>
      </c>
      <c r="H201" s="42"/>
      <c r="I201" s="42"/>
      <c r="J201" s="42"/>
      <c r="K201" s="42"/>
      <c r="L201" s="181" t="str">
        <f t="shared" si="6"/>
        <v xml:space="preserve">   </v>
      </c>
      <c r="M201" s="42"/>
      <c r="N201" s="62" t="str">
        <f t="shared" si="7"/>
        <v/>
      </c>
      <c r="O201" s="42"/>
      <c r="P201" s="62" t="str">
        <f t="shared" si="8"/>
        <v/>
      </c>
      <c r="Q201" s="42"/>
      <c r="R201" s="62"/>
      <c r="S201" s="42"/>
      <c r="T201" s="42"/>
    </row>
    <row r="202" spans="2:20" s="26" customFormat="1" ht="150" customHeight="1" x14ac:dyDescent="0.25">
      <c r="B202" s="43"/>
      <c r="C202" s="32"/>
      <c r="D202" s="18"/>
      <c r="E202" s="32"/>
      <c r="F202" s="43"/>
      <c r="G202" s="43" t="s">
        <v>394</v>
      </c>
      <c r="H202" s="42"/>
      <c r="I202" s="42"/>
      <c r="J202" s="42"/>
      <c r="K202" s="42"/>
      <c r="L202" s="181" t="str">
        <f t="shared" si="6"/>
        <v xml:space="preserve">   </v>
      </c>
      <c r="M202" s="42"/>
      <c r="N202" s="62" t="str">
        <f t="shared" si="7"/>
        <v/>
      </c>
      <c r="O202" s="42"/>
      <c r="P202" s="62" t="str">
        <f t="shared" si="8"/>
        <v/>
      </c>
      <c r="Q202" s="42"/>
      <c r="R202" s="62"/>
      <c r="S202" s="42"/>
      <c r="T202" s="42"/>
    </row>
    <row r="203" spans="2:20" s="26" customFormat="1" ht="150" customHeight="1" x14ac:dyDescent="0.25">
      <c r="B203" s="43"/>
      <c r="C203" s="32"/>
      <c r="D203" s="18"/>
      <c r="E203" s="32"/>
      <c r="F203" s="43"/>
      <c r="G203" s="43" t="s">
        <v>395</v>
      </c>
      <c r="H203" s="42"/>
      <c r="I203" s="42"/>
      <c r="J203" s="42"/>
      <c r="K203" s="42"/>
      <c r="L203" s="181" t="str">
        <f t="shared" ref="L203:L240" si="9">CONCATENATE(H203," ",I203," ",J203," ",K203)</f>
        <v xml:space="preserve">   </v>
      </c>
      <c r="M203" s="42"/>
      <c r="N203" s="62" t="str">
        <f t="shared" ref="N203:N240" si="10">IF(OR(M203="Correctivo",M203="Detectivo"),"Impacto",IF(M203="Preventivo","Probabilidad",""))</f>
        <v/>
      </c>
      <c r="O203" s="42"/>
      <c r="P203" s="62" t="str">
        <f t="shared" ref="P203:P240" si="11">IF(AND(M203="Preventivo",O203="Automático"),"50%",IF(AND(M203="Preventivo",O203="Manual"),"40%",IF(AND(M203="Detectivo",O203="Automático"),"40%",IF(AND(M203="Detectivo",O203="Manual"),"30%",IF(AND(M203="Correctivo",O203="Automático"),"35%",IF(AND(M203="Correctivo",O203="Manual"),"25%",""))))))</f>
        <v/>
      </c>
      <c r="Q203" s="42"/>
      <c r="R203" s="62"/>
      <c r="S203" s="42"/>
      <c r="T203" s="42"/>
    </row>
    <row r="204" spans="2:20" s="26" customFormat="1" ht="150" customHeight="1" x14ac:dyDescent="0.25">
      <c r="B204" s="43"/>
      <c r="C204" s="32"/>
      <c r="D204" s="18"/>
      <c r="E204" s="32"/>
      <c r="F204" s="43"/>
      <c r="G204" s="43" t="s">
        <v>396</v>
      </c>
      <c r="H204" s="42"/>
      <c r="I204" s="42"/>
      <c r="J204" s="42"/>
      <c r="K204" s="42"/>
      <c r="L204" s="181" t="str">
        <f t="shared" si="9"/>
        <v xml:space="preserve">   </v>
      </c>
      <c r="M204" s="42"/>
      <c r="N204" s="62" t="str">
        <f t="shared" si="10"/>
        <v/>
      </c>
      <c r="O204" s="42"/>
      <c r="P204" s="62" t="str">
        <f t="shared" si="11"/>
        <v/>
      </c>
      <c r="Q204" s="42"/>
      <c r="R204" s="62"/>
      <c r="S204" s="42"/>
      <c r="T204" s="42"/>
    </row>
    <row r="205" spans="2:20" s="26" customFormat="1" ht="150" customHeight="1" x14ac:dyDescent="0.25">
      <c r="B205" s="43"/>
      <c r="C205" s="32"/>
      <c r="D205" s="18"/>
      <c r="E205" s="32"/>
      <c r="F205" s="43"/>
      <c r="G205" s="43" t="s">
        <v>397</v>
      </c>
      <c r="H205" s="42"/>
      <c r="I205" s="42"/>
      <c r="J205" s="42"/>
      <c r="K205" s="42"/>
      <c r="L205" s="181" t="str">
        <f t="shared" si="9"/>
        <v xml:space="preserve">   </v>
      </c>
      <c r="M205" s="42"/>
      <c r="N205" s="62" t="str">
        <f t="shared" si="10"/>
        <v/>
      </c>
      <c r="O205" s="42"/>
      <c r="P205" s="62" t="str">
        <f t="shared" si="11"/>
        <v/>
      </c>
      <c r="Q205" s="42"/>
      <c r="R205" s="62"/>
      <c r="S205" s="42"/>
      <c r="T205" s="42"/>
    </row>
    <row r="206" spans="2:20" s="26" customFormat="1" ht="150" customHeight="1" x14ac:dyDescent="0.25">
      <c r="B206" s="43"/>
      <c r="C206" s="32"/>
      <c r="D206" s="18"/>
      <c r="E206" s="32"/>
      <c r="F206" s="43"/>
      <c r="G206" s="43" t="s">
        <v>398</v>
      </c>
      <c r="H206" s="42"/>
      <c r="I206" s="42"/>
      <c r="J206" s="42"/>
      <c r="K206" s="42"/>
      <c r="L206" s="181" t="str">
        <f t="shared" si="9"/>
        <v xml:space="preserve">   </v>
      </c>
      <c r="M206" s="42"/>
      <c r="N206" s="62" t="str">
        <f t="shared" si="10"/>
        <v/>
      </c>
      <c r="O206" s="42"/>
      <c r="P206" s="62" t="str">
        <f t="shared" si="11"/>
        <v/>
      </c>
      <c r="Q206" s="42"/>
      <c r="R206" s="62"/>
      <c r="S206" s="42"/>
      <c r="T206" s="42"/>
    </row>
    <row r="207" spans="2:20" s="26" customFormat="1" ht="150" customHeight="1" x14ac:dyDescent="0.25">
      <c r="B207" s="43"/>
      <c r="C207" s="32"/>
      <c r="D207" s="18"/>
      <c r="E207" s="32"/>
      <c r="F207" s="43"/>
      <c r="G207" s="43" t="s">
        <v>399</v>
      </c>
      <c r="H207" s="42"/>
      <c r="I207" s="42"/>
      <c r="J207" s="42"/>
      <c r="K207" s="42"/>
      <c r="L207" s="181" t="str">
        <f t="shared" si="9"/>
        <v xml:space="preserve">   </v>
      </c>
      <c r="M207" s="42"/>
      <c r="N207" s="62" t="str">
        <f t="shared" si="10"/>
        <v/>
      </c>
      <c r="O207" s="42"/>
      <c r="P207" s="62" t="str">
        <f t="shared" si="11"/>
        <v/>
      </c>
      <c r="Q207" s="42"/>
      <c r="R207" s="62"/>
      <c r="S207" s="42"/>
      <c r="T207" s="42"/>
    </row>
    <row r="208" spans="2:20" s="26" customFormat="1" ht="150" customHeight="1" x14ac:dyDescent="0.25">
      <c r="B208" s="43"/>
      <c r="C208" s="32"/>
      <c r="D208" s="18"/>
      <c r="E208" s="32"/>
      <c r="F208" s="43"/>
      <c r="G208" s="43" t="s">
        <v>400</v>
      </c>
      <c r="H208" s="42"/>
      <c r="I208" s="42"/>
      <c r="J208" s="42"/>
      <c r="K208" s="42"/>
      <c r="L208" s="181" t="str">
        <f t="shared" si="9"/>
        <v xml:space="preserve">   </v>
      </c>
      <c r="M208" s="42"/>
      <c r="N208" s="62" t="str">
        <f t="shared" si="10"/>
        <v/>
      </c>
      <c r="O208" s="42"/>
      <c r="P208" s="62" t="str">
        <f t="shared" si="11"/>
        <v/>
      </c>
      <c r="Q208" s="42"/>
      <c r="R208" s="62"/>
      <c r="S208" s="42"/>
      <c r="T208" s="42"/>
    </row>
    <row r="209" spans="2:20" s="26" customFormat="1" ht="150" customHeight="1" x14ac:dyDescent="0.25">
      <c r="B209" s="43"/>
      <c r="C209" s="32"/>
      <c r="D209" s="18"/>
      <c r="E209" s="32"/>
      <c r="F209" s="43"/>
      <c r="G209" s="43" t="s">
        <v>401</v>
      </c>
      <c r="H209" s="42"/>
      <c r="I209" s="42"/>
      <c r="J209" s="42"/>
      <c r="K209" s="42"/>
      <c r="L209" s="181" t="str">
        <f t="shared" si="9"/>
        <v xml:space="preserve">   </v>
      </c>
      <c r="M209" s="42"/>
      <c r="N209" s="62" t="str">
        <f t="shared" si="10"/>
        <v/>
      </c>
      <c r="O209" s="42"/>
      <c r="P209" s="62" t="str">
        <f t="shared" si="11"/>
        <v/>
      </c>
      <c r="Q209" s="42"/>
      <c r="R209" s="62"/>
      <c r="S209" s="42"/>
      <c r="T209" s="42"/>
    </row>
    <row r="210" spans="2:20" s="26" customFormat="1" ht="150" customHeight="1" x14ac:dyDescent="0.25">
      <c r="B210" s="43"/>
      <c r="C210" s="32"/>
      <c r="D210" s="18"/>
      <c r="E210" s="32"/>
      <c r="F210" s="43"/>
      <c r="G210" s="43" t="s">
        <v>402</v>
      </c>
      <c r="H210" s="42"/>
      <c r="I210" s="42"/>
      <c r="J210" s="42"/>
      <c r="K210" s="42"/>
      <c r="L210" s="181" t="str">
        <f t="shared" si="9"/>
        <v xml:space="preserve">   </v>
      </c>
      <c r="M210" s="42"/>
      <c r="N210" s="62" t="str">
        <f t="shared" si="10"/>
        <v/>
      </c>
      <c r="O210" s="42"/>
      <c r="P210" s="62" t="str">
        <f t="shared" si="11"/>
        <v/>
      </c>
      <c r="Q210" s="42"/>
      <c r="R210" s="62"/>
      <c r="S210" s="42"/>
      <c r="T210" s="42"/>
    </row>
    <row r="211" spans="2:20" s="26" customFormat="1" ht="150" customHeight="1" x14ac:dyDescent="0.25">
      <c r="B211" s="43"/>
      <c r="C211" s="32"/>
      <c r="D211" s="18"/>
      <c r="E211" s="32"/>
      <c r="F211" s="43"/>
      <c r="G211" s="43" t="s">
        <v>403</v>
      </c>
      <c r="H211" s="42"/>
      <c r="I211" s="42"/>
      <c r="J211" s="42"/>
      <c r="K211" s="42"/>
      <c r="L211" s="181" t="str">
        <f t="shared" si="9"/>
        <v xml:space="preserve">   </v>
      </c>
      <c r="M211" s="42"/>
      <c r="N211" s="62" t="str">
        <f t="shared" si="10"/>
        <v/>
      </c>
      <c r="O211" s="42"/>
      <c r="P211" s="62" t="str">
        <f t="shared" si="11"/>
        <v/>
      </c>
      <c r="Q211" s="42"/>
      <c r="R211" s="62"/>
      <c r="S211" s="42"/>
      <c r="T211" s="42"/>
    </row>
    <row r="212" spans="2:20" s="26" customFormat="1" ht="150" customHeight="1" x14ac:dyDescent="0.25">
      <c r="B212" s="43"/>
      <c r="C212" s="32"/>
      <c r="D212" s="18"/>
      <c r="E212" s="32"/>
      <c r="F212" s="43"/>
      <c r="G212" s="43" t="s">
        <v>404</v>
      </c>
      <c r="H212" s="42"/>
      <c r="I212" s="42"/>
      <c r="J212" s="42"/>
      <c r="K212" s="42"/>
      <c r="L212" s="181" t="str">
        <f t="shared" si="9"/>
        <v xml:space="preserve">   </v>
      </c>
      <c r="M212" s="42"/>
      <c r="N212" s="62" t="str">
        <f t="shared" si="10"/>
        <v/>
      </c>
      <c r="O212" s="42"/>
      <c r="P212" s="62" t="str">
        <f t="shared" si="11"/>
        <v/>
      </c>
      <c r="Q212" s="42"/>
      <c r="R212" s="62"/>
      <c r="S212" s="42"/>
      <c r="T212" s="42"/>
    </row>
    <row r="213" spans="2:20" s="26" customFormat="1" ht="150" customHeight="1" x14ac:dyDescent="0.25">
      <c r="B213" s="43"/>
      <c r="C213" s="32"/>
      <c r="D213" s="18"/>
      <c r="E213" s="32"/>
      <c r="F213" s="43"/>
      <c r="G213" s="43" t="s">
        <v>405</v>
      </c>
      <c r="H213" s="42"/>
      <c r="I213" s="42"/>
      <c r="J213" s="42"/>
      <c r="K213" s="42"/>
      <c r="L213" s="181" t="str">
        <f t="shared" si="9"/>
        <v xml:space="preserve">   </v>
      </c>
      <c r="M213" s="42"/>
      <c r="N213" s="62" t="str">
        <f t="shared" si="10"/>
        <v/>
      </c>
      <c r="O213" s="42"/>
      <c r="P213" s="62" t="str">
        <f t="shared" si="11"/>
        <v/>
      </c>
      <c r="Q213" s="42"/>
      <c r="R213" s="62"/>
      <c r="S213" s="42"/>
      <c r="T213" s="42"/>
    </row>
    <row r="214" spans="2:20" s="26" customFormat="1" ht="150" customHeight="1" x14ac:dyDescent="0.25">
      <c r="B214" s="43"/>
      <c r="C214" s="32"/>
      <c r="D214" s="18"/>
      <c r="E214" s="32"/>
      <c r="F214" s="43"/>
      <c r="G214" s="43" t="s">
        <v>406</v>
      </c>
      <c r="H214" s="42"/>
      <c r="I214" s="42"/>
      <c r="J214" s="42"/>
      <c r="K214" s="42"/>
      <c r="L214" s="181" t="str">
        <f t="shared" si="9"/>
        <v xml:space="preserve">   </v>
      </c>
      <c r="M214" s="42"/>
      <c r="N214" s="62" t="str">
        <f t="shared" si="10"/>
        <v/>
      </c>
      <c r="O214" s="42"/>
      <c r="P214" s="62" t="str">
        <f t="shared" si="11"/>
        <v/>
      </c>
      <c r="Q214" s="42"/>
      <c r="R214" s="62"/>
      <c r="S214" s="42"/>
      <c r="T214" s="42"/>
    </row>
    <row r="215" spans="2:20" s="26" customFormat="1" ht="150" customHeight="1" x14ac:dyDescent="0.25">
      <c r="B215" s="43"/>
      <c r="C215" s="32"/>
      <c r="D215" s="18"/>
      <c r="E215" s="32"/>
      <c r="F215" s="43"/>
      <c r="G215" s="43" t="s">
        <v>407</v>
      </c>
      <c r="H215" s="42"/>
      <c r="I215" s="42"/>
      <c r="J215" s="42"/>
      <c r="K215" s="42"/>
      <c r="L215" s="181" t="str">
        <f t="shared" si="9"/>
        <v xml:space="preserve">   </v>
      </c>
      <c r="M215" s="42"/>
      <c r="N215" s="62" t="str">
        <f t="shared" si="10"/>
        <v/>
      </c>
      <c r="O215" s="42"/>
      <c r="P215" s="62" t="str">
        <f t="shared" si="11"/>
        <v/>
      </c>
      <c r="Q215" s="42"/>
      <c r="R215" s="62"/>
      <c r="S215" s="42"/>
      <c r="T215" s="42"/>
    </row>
    <row r="216" spans="2:20" s="26" customFormat="1" ht="150" customHeight="1" x14ac:dyDescent="0.25">
      <c r="B216" s="43"/>
      <c r="C216" s="32"/>
      <c r="D216" s="18"/>
      <c r="E216" s="32"/>
      <c r="F216" s="43"/>
      <c r="G216" s="43" t="s">
        <v>408</v>
      </c>
      <c r="H216" s="42"/>
      <c r="I216" s="42"/>
      <c r="J216" s="42"/>
      <c r="K216" s="42"/>
      <c r="L216" s="181" t="str">
        <f t="shared" si="9"/>
        <v xml:space="preserve">   </v>
      </c>
      <c r="M216" s="42"/>
      <c r="N216" s="62" t="str">
        <f t="shared" si="10"/>
        <v/>
      </c>
      <c r="O216" s="42"/>
      <c r="P216" s="62" t="str">
        <f t="shared" si="11"/>
        <v/>
      </c>
      <c r="Q216" s="42"/>
      <c r="R216" s="62"/>
      <c r="S216" s="42"/>
      <c r="T216" s="42"/>
    </row>
    <row r="217" spans="2:20" s="26" customFormat="1" ht="150" customHeight="1" x14ac:dyDescent="0.25">
      <c r="B217" s="43"/>
      <c r="C217" s="32"/>
      <c r="D217" s="18"/>
      <c r="E217" s="32"/>
      <c r="F217" s="43"/>
      <c r="G217" s="43" t="s">
        <v>409</v>
      </c>
      <c r="H217" s="42"/>
      <c r="I217" s="42"/>
      <c r="J217" s="42"/>
      <c r="K217" s="42"/>
      <c r="L217" s="181" t="str">
        <f t="shared" si="9"/>
        <v xml:space="preserve">   </v>
      </c>
      <c r="M217" s="42"/>
      <c r="N217" s="62" t="str">
        <f t="shared" si="10"/>
        <v/>
      </c>
      <c r="O217" s="42"/>
      <c r="P217" s="62" t="str">
        <f t="shared" si="11"/>
        <v/>
      </c>
      <c r="Q217" s="42"/>
      <c r="R217" s="62"/>
      <c r="S217" s="42"/>
      <c r="T217" s="42"/>
    </row>
    <row r="218" spans="2:20" s="26" customFormat="1" ht="150" customHeight="1" x14ac:dyDescent="0.25">
      <c r="B218" s="43"/>
      <c r="C218" s="32"/>
      <c r="D218" s="18"/>
      <c r="E218" s="32"/>
      <c r="F218" s="43"/>
      <c r="G218" s="43" t="s">
        <v>410</v>
      </c>
      <c r="H218" s="42"/>
      <c r="I218" s="42"/>
      <c r="J218" s="42"/>
      <c r="K218" s="42"/>
      <c r="L218" s="181" t="str">
        <f t="shared" si="9"/>
        <v xml:space="preserve">   </v>
      </c>
      <c r="M218" s="42"/>
      <c r="N218" s="62" t="str">
        <f t="shared" si="10"/>
        <v/>
      </c>
      <c r="O218" s="42"/>
      <c r="P218" s="62" t="str">
        <f t="shared" si="11"/>
        <v/>
      </c>
      <c r="Q218" s="42"/>
      <c r="R218" s="62"/>
      <c r="S218" s="42"/>
      <c r="T218" s="42"/>
    </row>
    <row r="219" spans="2:20" s="26" customFormat="1" ht="150" customHeight="1" x14ac:dyDescent="0.25">
      <c r="B219" s="43"/>
      <c r="C219" s="32"/>
      <c r="D219" s="18"/>
      <c r="E219" s="32"/>
      <c r="F219" s="43"/>
      <c r="G219" s="43" t="s">
        <v>411</v>
      </c>
      <c r="H219" s="42"/>
      <c r="I219" s="42"/>
      <c r="J219" s="42"/>
      <c r="K219" s="42"/>
      <c r="L219" s="181" t="str">
        <f t="shared" si="9"/>
        <v xml:space="preserve">   </v>
      </c>
      <c r="M219" s="42"/>
      <c r="N219" s="62" t="str">
        <f t="shared" si="10"/>
        <v/>
      </c>
      <c r="O219" s="42"/>
      <c r="P219" s="62" t="str">
        <f t="shared" si="11"/>
        <v/>
      </c>
      <c r="Q219" s="42"/>
      <c r="R219" s="62"/>
      <c r="S219" s="42"/>
      <c r="T219" s="42"/>
    </row>
    <row r="220" spans="2:20" s="26" customFormat="1" ht="150" customHeight="1" x14ac:dyDescent="0.25">
      <c r="B220" s="43"/>
      <c r="C220" s="32"/>
      <c r="D220" s="18"/>
      <c r="E220" s="32"/>
      <c r="F220" s="43"/>
      <c r="G220" s="43" t="s">
        <v>412</v>
      </c>
      <c r="H220" s="42"/>
      <c r="I220" s="42"/>
      <c r="J220" s="42"/>
      <c r="K220" s="42"/>
      <c r="L220" s="181" t="str">
        <f t="shared" si="9"/>
        <v xml:space="preserve">   </v>
      </c>
      <c r="M220" s="42"/>
      <c r="N220" s="62" t="str">
        <f t="shared" si="10"/>
        <v/>
      </c>
      <c r="O220" s="42"/>
      <c r="P220" s="62" t="str">
        <f t="shared" si="11"/>
        <v/>
      </c>
      <c r="Q220" s="42"/>
      <c r="R220" s="62"/>
      <c r="S220" s="42"/>
      <c r="T220" s="42"/>
    </row>
    <row r="221" spans="2:20" s="26" customFormat="1" ht="150" customHeight="1" x14ac:dyDescent="0.25">
      <c r="B221" s="43"/>
      <c r="C221" s="32"/>
      <c r="D221" s="18"/>
      <c r="E221" s="32"/>
      <c r="F221" s="43"/>
      <c r="G221" s="43" t="s">
        <v>413</v>
      </c>
      <c r="H221" s="42"/>
      <c r="I221" s="42"/>
      <c r="J221" s="42"/>
      <c r="K221" s="42"/>
      <c r="L221" s="181" t="str">
        <f t="shared" si="9"/>
        <v xml:space="preserve">   </v>
      </c>
      <c r="M221" s="42"/>
      <c r="N221" s="62" t="str">
        <f t="shared" si="10"/>
        <v/>
      </c>
      <c r="O221" s="42"/>
      <c r="P221" s="62" t="str">
        <f t="shared" si="11"/>
        <v/>
      </c>
      <c r="Q221" s="42"/>
      <c r="R221" s="62"/>
      <c r="S221" s="42"/>
      <c r="T221" s="42"/>
    </row>
    <row r="222" spans="2:20" s="26" customFormat="1" ht="150" customHeight="1" x14ac:dyDescent="0.25">
      <c r="B222" s="43"/>
      <c r="C222" s="32"/>
      <c r="D222" s="18"/>
      <c r="E222" s="32"/>
      <c r="F222" s="43"/>
      <c r="G222" s="43" t="s">
        <v>414</v>
      </c>
      <c r="H222" s="42"/>
      <c r="I222" s="42"/>
      <c r="J222" s="42"/>
      <c r="K222" s="42"/>
      <c r="L222" s="181" t="str">
        <f t="shared" si="9"/>
        <v xml:space="preserve">   </v>
      </c>
      <c r="M222" s="42"/>
      <c r="N222" s="62" t="str">
        <f t="shared" si="10"/>
        <v/>
      </c>
      <c r="O222" s="42"/>
      <c r="P222" s="62" t="str">
        <f t="shared" si="11"/>
        <v/>
      </c>
      <c r="Q222" s="42"/>
      <c r="R222" s="62"/>
      <c r="S222" s="42"/>
      <c r="T222" s="42"/>
    </row>
    <row r="223" spans="2:20" s="26" customFormat="1" ht="150" customHeight="1" x14ac:dyDescent="0.25">
      <c r="B223" s="43"/>
      <c r="C223" s="32"/>
      <c r="D223" s="18"/>
      <c r="E223" s="32"/>
      <c r="F223" s="43"/>
      <c r="G223" s="43" t="s">
        <v>415</v>
      </c>
      <c r="H223" s="42"/>
      <c r="I223" s="42"/>
      <c r="J223" s="42"/>
      <c r="K223" s="42"/>
      <c r="L223" s="181" t="str">
        <f t="shared" si="9"/>
        <v xml:space="preserve">   </v>
      </c>
      <c r="M223" s="42"/>
      <c r="N223" s="62" t="str">
        <f t="shared" si="10"/>
        <v/>
      </c>
      <c r="O223" s="42"/>
      <c r="P223" s="62" t="str">
        <f t="shared" si="11"/>
        <v/>
      </c>
      <c r="Q223" s="42"/>
      <c r="R223" s="62"/>
      <c r="S223" s="42"/>
      <c r="T223" s="42"/>
    </row>
    <row r="224" spans="2:20" s="26" customFormat="1" ht="150" customHeight="1" x14ac:dyDescent="0.25">
      <c r="B224" s="43"/>
      <c r="C224" s="32"/>
      <c r="D224" s="18"/>
      <c r="E224" s="32"/>
      <c r="F224" s="43"/>
      <c r="G224" s="43" t="s">
        <v>416</v>
      </c>
      <c r="H224" s="42"/>
      <c r="I224" s="42"/>
      <c r="J224" s="42"/>
      <c r="K224" s="42"/>
      <c r="L224" s="181" t="str">
        <f t="shared" si="9"/>
        <v xml:space="preserve">   </v>
      </c>
      <c r="M224" s="42"/>
      <c r="N224" s="62" t="str">
        <f t="shared" si="10"/>
        <v/>
      </c>
      <c r="O224" s="42"/>
      <c r="P224" s="62" t="str">
        <f t="shared" si="11"/>
        <v/>
      </c>
      <c r="Q224" s="42"/>
      <c r="R224" s="62"/>
      <c r="S224" s="42"/>
      <c r="T224" s="42"/>
    </row>
    <row r="225" spans="2:20" s="26" customFormat="1" ht="150" customHeight="1" x14ac:dyDescent="0.25">
      <c r="B225" s="43"/>
      <c r="C225" s="32"/>
      <c r="D225" s="18"/>
      <c r="E225" s="32"/>
      <c r="F225" s="43"/>
      <c r="G225" s="43" t="s">
        <v>417</v>
      </c>
      <c r="H225" s="42"/>
      <c r="I225" s="42"/>
      <c r="J225" s="42"/>
      <c r="K225" s="42"/>
      <c r="L225" s="181" t="str">
        <f t="shared" si="9"/>
        <v xml:space="preserve">   </v>
      </c>
      <c r="M225" s="42"/>
      <c r="N225" s="62" t="str">
        <f t="shared" si="10"/>
        <v/>
      </c>
      <c r="O225" s="42"/>
      <c r="P225" s="62" t="str">
        <f t="shared" si="11"/>
        <v/>
      </c>
      <c r="Q225" s="42"/>
      <c r="R225" s="62"/>
      <c r="S225" s="42"/>
      <c r="T225" s="42"/>
    </row>
    <row r="226" spans="2:20" s="26" customFormat="1" ht="150" customHeight="1" x14ac:dyDescent="0.25">
      <c r="B226" s="43"/>
      <c r="C226" s="32"/>
      <c r="D226" s="18"/>
      <c r="E226" s="32"/>
      <c r="F226" s="43"/>
      <c r="G226" s="43" t="s">
        <v>418</v>
      </c>
      <c r="H226" s="42"/>
      <c r="I226" s="42"/>
      <c r="J226" s="42"/>
      <c r="K226" s="42"/>
      <c r="L226" s="181" t="str">
        <f t="shared" si="9"/>
        <v xml:space="preserve">   </v>
      </c>
      <c r="M226" s="42"/>
      <c r="N226" s="62" t="str">
        <f t="shared" si="10"/>
        <v/>
      </c>
      <c r="O226" s="42"/>
      <c r="P226" s="62" t="str">
        <f t="shared" si="11"/>
        <v/>
      </c>
      <c r="Q226" s="42"/>
      <c r="R226" s="62"/>
      <c r="S226" s="42"/>
      <c r="T226" s="42"/>
    </row>
    <row r="227" spans="2:20" s="26" customFormat="1" ht="150" customHeight="1" x14ac:dyDescent="0.25">
      <c r="B227" s="43"/>
      <c r="C227" s="32"/>
      <c r="D227" s="18"/>
      <c r="E227" s="32"/>
      <c r="F227" s="43"/>
      <c r="G227" s="43" t="s">
        <v>419</v>
      </c>
      <c r="H227" s="42"/>
      <c r="I227" s="42"/>
      <c r="J227" s="42"/>
      <c r="K227" s="42"/>
      <c r="L227" s="181" t="str">
        <f t="shared" si="9"/>
        <v xml:space="preserve">   </v>
      </c>
      <c r="M227" s="42"/>
      <c r="N227" s="62" t="str">
        <f t="shared" si="10"/>
        <v/>
      </c>
      <c r="O227" s="42"/>
      <c r="P227" s="62" t="str">
        <f t="shared" si="11"/>
        <v/>
      </c>
      <c r="Q227" s="42"/>
      <c r="R227" s="62"/>
      <c r="S227" s="42"/>
      <c r="T227" s="42"/>
    </row>
    <row r="228" spans="2:20" s="26" customFormat="1" ht="150" customHeight="1" x14ac:dyDescent="0.25">
      <c r="B228" s="43"/>
      <c r="C228" s="32"/>
      <c r="D228" s="18"/>
      <c r="E228" s="32"/>
      <c r="F228" s="43"/>
      <c r="G228" s="43" t="s">
        <v>420</v>
      </c>
      <c r="H228" s="42"/>
      <c r="I228" s="42"/>
      <c r="J228" s="42"/>
      <c r="K228" s="42"/>
      <c r="L228" s="181" t="str">
        <f t="shared" si="9"/>
        <v xml:space="preserve">   </v>
      </c>
      <c r="M228" s="42"/>
      <c r="N228" s="62" t="str">
        <f t="shared" si="10"/>
        <v/>
      </c>
      <c r="O228" s="42"/>
      <c r="P228" s="62" t="str">
        <f t="shared" si="11"/>
        <v/>
      </c>
      <c r="Q228" s="42"/>
      <c r="R228" s="62"/>
      <c r="S228" s="42"/>
      <c r="T228" s="42"/>
    </row>
    <row r="229" spans="2:20" s="26" customFormat="1" ht="150" customHeight="1" x14ac:dyDescent="0.25">
      <c r="B229" s="43"/>
      <c r="C229" s="32"/>
      <c r="D229" s="18"/>
      <c r="E229" s="32"/>
      <c r="F229" s="43"/>
      <c r="G229" s="43" t="s">
        <v>421</v>
      </c>
      <c r="H229" s="42"/>
      <c r="I229" s="42"/>
      <c r="J229" s="42"/>
      <c r="K229" s="42"/>
      <c r="L229" s="181" t="str">
        <f t="shared" si="9"/>
        <v xml:space="preserve">   </v>
      </c>
      <c r="M229" s="42"/>
      <c r="N229" s="62" t="str">
        <f t="shared" si="10"/>
        <v/>
      </c>
      <c r="O229" s="42"/>
      <c r="P229" s="62" t="str">
        <f t="shared" si="11"/>
        <v/>
      </c>
      <c r="Q229" s="42"/>
      <c r="R229" s="62"/>
      <c r="S229" s="42"/>
      <c r="T229" s="42"/>
    </row>
    <row r="230" spans="2:20" s="26" customFormat="1" ht="150" customHeight="1" x14ac:dyDescent="0.25">
      <c r="B230" s="43"/>
      <c r="C230" s="32"/>
      <c r="D230" s="18"/>
      <c r="E230" s="32"/>
      <c r="F230" s="43"/>
      <c r="G230" s="43" t="s">
        <v>422</v>
      </c>
      <c r="H230" s="42"/>
      <c r="I230" s="42"/>
      <c r="J230" s="42"/>
      <c r="K230" s="42"/>
      <c r="L230" s="181" t="str">
        <f t="shared" si="9"/>
        <v xml:space="preserve">   </v>
      </c>
      <c r="M230" s="42"/>
      <c r="N230" s="62" t="str">
        <f t="shared" si="10"/>
        <v/>
      </c>
      <c r="O230" s="42"/>
      <c r="P230" s="62" t="str">
        <f t="shared" si="11"/>
        <v/>
      </c>
      <c r="Q230" s="42"/>
      <c r="R230" s="62"/>
      <c r="S230" s="42"/>
      <c r="T230" s="42"/>
    </row>
    <row r="231" spans="2:20" s="26" customFormat="1" ht="150" customHeight="1" x14ac:dyDescent="0.25">
      <c r="B231" s="43"/>
      <c r="C231" s="32"/>
      <c r="D231" s="18"/>
      <c r="E231" s="32"/>
      <c r="F231" s="43"/>
      <c r="G231" s="43" t="s">
        <v>423</v>
      </c>
      <c r="H231" s="42"/>
      <c r="I231" s="42"/>
      <c r="J231" s="42"/>
      <c r="K231" s="42"/>
      <c r="L231" s="181" t="str">
        <f t="shared" si="9"/>
        <v xml:space="preserve">   </v>
      </c>
      <c r="M231" s="42"/>
      <c r="N231" s="62" t="str">
        <f t="shared" si="10"/>
        <v/>
      </c>
      <c r="O231" s="42"/>
      <c r="P231" s="62" t="str">
        <f t="shared" si="11"/>
        <v/>
      </c>
      <c r="Q231" s="42"/>
      <c r="R231" s="62"/>
      <c r="S231" s="42"/>
      <c r="T231" s="42"/>
    </row>
    <row r="232" spans="2:20" s="26" customFormat="1" ht="150" customHeight="1" x14ac:dyDescent="0.25">
      <c r="B232" s="43"/>
      <c r="C232" s="32"/>
      <c r="D232" s="18"/>
      <c r="E232" s="32"/>
      <c r="F232" s="43"/>
      <c r="G232" s="43" t="s">
        <v>424</v>
      </c>
      <c r="H232" s="42"/>
      <c r="I232" s="42"/>
      <c r="J232" s="42"/>
      <c r="K232" s="42"/>
      <c r="L232" s="181" t="str">
        <f t="shared" si="9"/>
        <v xml:space="preserve">   </v>
      </c>
      <c r="M232" s="42"/>
      <c r="N232" s="62" t="str">
        <f t="shared" si="10"/>
        <v/>
      </c>
      <c r="O232" s="42"/>
      <c r="P232" s="62" t="str">
        <f t="shared" si="11"/>
        <v/>
      </c>
      <c r="Q232" s="42"/>
      <c r="R232" s="62"/>
      <c r="S232" s="42"/>
      <c r="T232" s="42"/>
    </row>
    <row r="233" spans="2:20" s="26" customFormat="1" ht="150" customHeight="1" x14ac:dyDescent="0.25">
      <c r="B233" s="43"/>
      <c r="C233" s="32"/>
      <c r="D233" s="18"/>
      <c r="E233" s="32"/>
      <c r="F233" s="43"/>
      <c r="G233" s="43" t="s">
        <v>425</v>
      </c>
      <c r="H233" s="42"/>
      <c r="I233" s="42"/>
      <c r="J233" s="42"/>
      <c r="K233" s="42"/>
      <c r="L233" s="181" t="str">
        <f t="shared" si="9"/>
        <v xml:space="preserve">   </v>
      </c>
      <c r="M233" s="42"/>
      <c r="N233" s="62" t="str">
        <f t="shared" si="10"/>
        <v/>
      </c>
      <c r="O233" s="42"/>
      <c r="P233" s="62" t="str">
        <f t="shared" si="11"/>
        <v/>
      </c>
      <c r="Q233" s="42"/>
      <c r="R233" s="62"/>
      <c r="S233" s="42"/>
      <c r="T233" s="42"/>
    </row>
    <row r="234" spans="2:20" s="26" customFormat="1" ht="150" customHeight="1" x14ac:dyDescent="0.25">
      <c r="B234" s="43"/>
      <c r="C234" s="32"/>
      <c r="D234" s="18"/>
      <c r="E234" s="32"/>
      <c r="F234" s="43"/>
      <c r="G234" s="43" t="s">
        <v>426</v>
      </c>
      <c r="H234" s="42"/>
      <c r="I234" s="42"/>
      <c r="J234" s="42"/>
      <c r="K234" s="42"/>
      <c r="L234" s="181" t="str">
        <f t="shared" si="9"/>
        <v xml:space="preserve">   </v>
      </c>
      <c r="M234" s="42"/>
      <c r="N234" s="62" t="str">
        <f t="shared" si="10"/>
        <v/>
      </c>
      <c r="O234" s="42"/>
      <c r="P234" s="62" t="str">
        <f t="shared" si="11"/>
        <v/>
      </c>
      <c r="Q234" s="42"/>
      <c r="R234" s="62"/>
      <c r="S234" s="42"/>
      <c r="T234" s="42"/>
    </row>
    <row r="235" spans="2:20" s="26" customFormat="1" ht="150" customHeight="1" x14ac:dyDescent="0.25">
      <c r="B235" s="43"/>
      <c r="C235" s="32"/>
      <c r="D235" s="18"/>
      <c r="E235" s="32"/>
      <c r="F235" s="43"/>
      <c r="G235" s="43" t="s">
        <v>427</v>
      </c>
      <c r="H235" s="42"/>
      <c r="I235" s="42"/>
      <c r="J235" s="42"/>
      <c r="K235" s="42"/>
      <c r="L235" s="181" t="str">
        <f t="shared" si="9"/>
        <v xml:space="preserve">   </v>
      </c>
      <c r="M235" s="42"/>
      <c r="N235" s="62" t="str">
        <f t="shared" si="10"/>
        <v/>
      </c>
      <c r="O235" s="42"/>
      <c r="P235" s="62" t="str">
        <f t="shared" si="11"/>
        <v/>
      </c>
      <c r="Q235" s="42"/>
      <c r="R235" s="62"/>
      <c r="S235" s="42"/>
      <c r="T235" s="42"/>
    </row>
    <row r="236" spans="2:20" s="26" customFormat="1" ht="150" customHeight="1" x14ac:dyDescent="0.25">
      <c r="B236" s="43"/>
      <c r="C236" s="32"/>
      <c r="D236" s="18"/>
      <c r="E236" s="32"/>
      <c r="F236" s="43"/>
      <c r="G236" s="43" t="s">
        <v>428</v>
      </c>
      <c r="H236" s="42"/>
      <c r="I236" s="42"/>
      <c r="J236" s="42"/>
      <c r="K236" s="42"/>
      <c r="L236" s="181" t="str">
        <f t="shared" si="9"/>
        <v xml:space="preserve">   </v>
      </c>
      <c r="M236" s="42"/>
      <c r="N236" s="62" t="str">
        <f t="shared" si="10"/>
        <v/>
      </c>
      <c r="O236" s="42"/>
      <c r="P236" s="62" t="str">
        <f t="shared" si="11"/>
        <v/>
      </c>
      <c r="Q236" s="42"/>
      <c r="R236" s="62"/>
      <c r="S236" s="42"/>
      <c r="T236" s="42"/>
    </row>
    <row r="237" spans="2:20" s="26" customFormat="1" ht="150" customHeight="1" x14ac:dyDescent="0.25">
      <c r="B237" s="43"/>
      <c r="C237" s="32"/>
      <c r="D237" s="18"/>
      <c r="E237" s="32"/>
      <c r="F237" s="43"/>
      <c r="G237" s="43" t="s">
        <v>429</v>
      </c>
      <c r="H237" s="42"/>
      <c r="I237" s="42"/>
      <c r="J237" s="42"/>
      <c r="K237" s="42"/>
      <c r="L237" s="181" t="str">
        <f t="shared" si="9"/>
        <v xml:space="preserve">   </v>
      </c>
      <c r="M237" s="42"/>
      <c r="N237" s="62" t="str">
        <f t="shared" si="10"/>
        <v/>
      </c>
      <c r="O237" s="42"/>
      <c r="P237" s="62" t="str">
        <f t="shared" si="11"/>
        <v/>
      </c>
      <c r="Q237" s="42"/>
      <c r="R237" s="62"/>
      <c r="S237" s="42"/>
      <c r="T237" s="42"/>
    </row>
    <row r="238" spans="2:20" s="26" customFormat="1" ht="150" customHeight="1" x14ac:dyDescent="0.25">
      <c r="B238" s="33"/>
      <c r="C238" s="34"/>
      <c r="D238" s="18"/>
      <c r="E238" s="32"/>
      <c r="F238" s="43"/>
      <c r="G238" s="43" t="s">
        <v>430</v>
      </c>
      <c r="H238" s="42"/>
      <c r="I238" s="42"/>
      <c r="J238" s="42"/>
      <c r="K238" s="42"/>
      <c r="L238" s="181" t="str">
        <f t="shared" si="9"/>
        <v xml:space="preserve">   </v>
      </c>
      <c r="M238" s="42"/>
      <c r="N238" s="62" t="str">
        <f t="shared" si="10"/>
        <v/>
      </c>
      <c r="O238" s="42"/>
      <c r="P238" s="62" t="str">
        <f t="shared" si="11"/>
        <v/>
      </c>
      <c r="Q238" s="42"/>
      <c r="R238" s="62"/>
      <c r="S238" s="42"/>
      <c r="T238" s="42"/>
    </row>
    <row r="239" spans="2:20" s="26" customFormat="1" ht="150" customHeight="1" x14ac:dyDescent="0.25">
      <c r="B239" s="33"/>
      <c r="C239" s="34"/>
      <c r="D239" s="18"/>
      <c r="E239" s="32"/>
      <c r="F239" s="43"/>
      <c r="G239" s="43" t="s">
        <v>431</v>
      </c>
      <c r="H239" s="42"/>
      <c r="I239" s="42"/>
      <c r="J239" s="42"/>
      <c r="K239" s="42"/>
      <c r="L239" s="181" t="str">
        <f t="shared" si="9"/>
        <v xml:space="preserve">   </v>
      </c>
      <c r="M239" s="42"/>
      <c r="N239" s="62" t="str">
        <f t="shared" si="10"/>
        <v/>
      </c>
      <c r="O239" s="42"/>
      <c r="P239" s="62" t="str">
        <f t="shared" si="11"/>
        <v/>
      </c>
      <c r="Q239" s="42"/>
      <c r="R239" s="62"/>
      <c r="S239" s="42"/>
      <c r="T239" s="42"/>
    </row>
    <row r="240" spans="2:20" s="26" customFormat="1" ht="150" customHeight="1" x14ac:dyDescent="0.25">
      <c r="B240" s="33"/>
      <c r="C240" s="34"/>
      <c r="D240" s="18"/>
      <c r="E240" s="32"/>
      <c r="F240" s="43"/>
      <c r="G240" s="43" t="s">
        <v>432</v>
      </c>
      <c r="H240" s="42"/>
      <c r="I240" s="42"/>
      <c r="J240" s="42"/>
      <c r="K240" s="42"/>
      <c r="L240" s="181" t="str">
        <f t="shared" si="9"/>
        <v xml:space="preserve">   </v>
      </c>
      <c r="M240" s="42"/>
      <c r="N240" s="62" t="str">
        <f t="shared" si="10"/>
        <v/>
      </c>
      <c r="O240" s="42"/>
      <c r="P240" s="62" t="str">
        <f t="shared" si="11"/>
        <v/>
      </c>
      <c r="Q240" s="42"/>
      <c r="R240" s="62"/>
      <c r="S240" s="42"/>
      <c r="T240" s="42"/>
    </row>
  </sheetData>
  <sheetProtection autoFilter="0" pivotTables="0"/>
  <autoFilter ref="B9:S240" xr:uid="{00000000-0009-0000-0000-000014000000}"/>
  <dataConsolidate/>
  <mergeCells count="14">
    <mergeCell ref="G8:L8"/>
    <mergeCell ref="B7:T7"/>
    <mergeCell ref="M8:T8"/>
    <mergeCell ref="B2:C4"/>
    <mergeCell ref="E2:R2"/>
    <mergeCell ref="E3:R3"/>
    <mergeCell ref="E4:R4"/>
    <mergeCell ref="B5:T5"/>
    <mergeCell ref="B6:T6"/>
    <mergeCell ref="D8:D9"/>
    <mergeCell ref="C8:C9"/>
    <mergeCell ref="E8:E9"/>
    <mergeCell ref="F8:F9"/>
    <mergeCell ref="B8:B9"/>
  </mergeCells>
  <conditionalFormatting sqref="H10:K10">
    <cfRule type="containsBlanks" dxfId="927" priority="1548">
      <formula>LEN(TRIM(H10))=0</formula>
    </cfRule>
  </conditionalFormatting>
  <conditionalFormatting sqref="H13:K13">
    <cfRule type="containsBlanks" dxfId="926" priority="15">
      <formula>LEN(TRIM(H13))=0</formula>
    </cfRule>
  </conditionalFormatting>
  <conditionalFormatting sqref="H16:K16">
    <cfRule type="containsBlanks" dxfId="925" priority="1539">
      <formula>LEN(TRIM(H16))=0</formula>
    </cfRule>
  </conditionalFormatting>
  <conditionalFormatting sqref="H19:K19">
    <cfRule type="containsBlanks" dxfId="924" priority="1530">
      <formula>LEN(TRIM(H19))=0</formula>
    </cfRule>
  </conditionalFormatting>
  <conditionalFormatting sqref="H22:K22">
    <cfRule type="containsBlanks" dxfId="923" priority="1521">
      <formula>LEN(TRIM(H22))=0</formula>
    </cfRule>
  </conditionalFormatting>
  <conditionalFormatting sqref="H25:K25">
    <cfRule type="containsBlanks" dxfId="922" priority="1512">
      <formula>LEN(TRIM(H25))=0</formula>
    </cfRule>
  </conditionalFormatting>
  <conditionalFormatting sqref="H28:K28">
    <cfRule type="containsBlanks" dxfId="921" priority="1503">
      <formula>LEN(TRIM(H28))=0</formula>
    </cfRule>
  </conditionalFormatting>
  <conditionalFormatting sqref="H31:K31">
    <cfRule type="containsBlanks" dxfId="920" priority="1494">
      <formula>LEN(TRIM(H31))=0</formula>
    </cfRule>
  </conditionalFormatting>
  <conditionalFormatting sqref="H34:K34">
    <cfRule type="containsBlanks" dxfId="919" priority="1485">
      <formula>LEN(TRIM(H34))=0</formula>
    </cfRule>
  </conditionalFormatting>
  <conditionalFormatting sqref="H37:K37">
    <cfRule type="containsBlanks" dxfId="918" priority="1476">
      <formula>LEN(TRIM(H37))=0</formula>
    </cfRule>
  </conditionalFormatting>
  <conditionalFormatting sqref="H40:K40">
    <cfRule type="containsBlanks" dxfId="917" priority="1467">
      <formula>LEN(TRIM(H40))=0</formula>
    </cfRule>
  </conditionalFormatting>
  <conditionalFormatting sqref="H43:K43">
    <cfRule type="containsBlanks" dxfId="916" priority="1458">
      <formula>LEN(TRIM(H43))=0</formula>
    </cfRule>
  </conditionalFormatting>
  <conditionalFormatting sqref="H46:K46">
    <cfRule type="containsBlanks" dxfId="915" priority="1449">
      <formula>LEN(TRIM(H46))=0</formula>
    </cfRule>
  </conditionalFormatting>
  <conditionalFormatting sqref="H49:K49">
    <cfRule type="containsBlanks" dxfId="914" priority="1440">
      <formula>LEN(TRIM(H49))=0</formula>
    </cfRule>
  </conditionalFormatting>
  <conditionalFormatting sqref="H52:K52">
    <cfRule type="containsBlanks" dxfId="913" priority="1431">
      <formula>LEN(TRIM(H52))=0</formula>
    </cfRule>
  </conditionalFormatting>
  <conditionalFormatting sqref="H55:K55">
    <cfRule type="containsBlanks" dxfId="912" priority="1422">
      <formula>LEN(TRIM(H55))=0</formula>
    </cfRule>
  </conditionalFormatting>
  <conditionalFormatting sqref="H58:K58">
    <cfRule type="containsBlanks" dxfId="911" priority="1413">
      <formula>LEN(TRIM(H58))=0</formula>
    </cfRule>
  </conditionalFormatting>
  <conditionalFormatting sqref="H61:K61">
    <cfRule type="containsBlanks" dxfId="910" priority="1404">
      <formula>LEN(TRIM(H61))=0</formula>
    </cfRule>
  </conditionalFormatting>
  <conditionalFormatting sqref="H64:K64">
    <cfRule type="containsBlanks" dxfId="909" priority="1395">
      <formula>LEN(TRIM(H64))=0</formula>
    </cfRule>
  </conditionalFormatting>
  <conditionalFormatting sqref="H67:K67">
    <cfRule type="containsBlanks" dxfId="908" priority="1386">
      <formula>LEN(TRIM(H67))=0</formula>
    </cfRule>
  </conditionalFormatting>
  <conditionalFormatting sqref="H70:K70">
    <cfRule type="containsBlanks" dxfId="907" priority="1377">
      <formula>LEN(TRIM(H70))=0</formula>
    </cfRule>
  </conditionalFormatting>
  <conditionalFormatting sqref="H73:K73">
    <cfRule type="containsBlanks" dxfId="906" priority="1368">
      <formula>LEN(TRIM(H73))=0</formula>
    </cfRule>
  </conditionalFormatting>
  <conditionalFormatting sqref="H76:K76">
    <cfRule type="containsBlanks" dxfId="905" priority="1359">
      <formula>LEN(TRIM(H76))=0</formula>
    </cfRule>
  </conditionalFormatting>
  <conditionalFormatting sqref="H79:K79">
    <cfRule type="containsBlanks" dxfId="904" priority="1350">
      <formula>LEN(TRIM(H79))=0</formula>
    </cfRule>
  </conditionalFormatting>
  <conditionalFormatting sqref="H82:K82">
    <cfRule type="containsBlanks" dxfId="903" priority="1341">
      <formula>LEN(TRIM(H82))=0</formula>
    </cfRule>
  </conditionalFormatting>
  <conditionalFormatting sqref="H85:K85">
    <cfRule type="containsBlanks" dxfId="902" priority="1332">
      <formula>LEN(TRIM(H85))=0</formula>
    </cfRule>
  </conditionalFormatting>
  <conditionalFormatting sqref="H88:K88">
    <cfRule type="containsBlanks" dxfId="901" priority="1323">
      <formula>LEN(TRIM(H88))=0</formula>
    </cfRule>
  </conditionalFormatting>
  <conditionalFormatting sqref="H91:K91">
    <cfRule type="containsBlanks" dxfId="900" priority="1314">
      <formula>LEN(TRIM(H91))=0</formula>
    </cfRule>
  </conditionalFormatting>
  <conditionalFormatting sqref="H94:K94">
    <cfRule type="containsBlanks" dxfId="899" priority="1305">
      <formula>LEN(TRIM(H94))=0</formula>
    </cfRule>
  </conditionalFormatting>
  <conditionalFormatting sqref="H97:K97">
    <cfRule type="containsBlanks" dxfId="898" priority="1296">
      <formula>LEN(TRIM(H97))=0</formula>
    </cfRule>
  </conditionalFormatting>
  <conditionalFormatting sqref="H100:K100">
    <cfRule type="containsBlanks" dxfId="897" priority="1287">
      <formula>LEN(TRIM(H100))=0</formula>
    </cfRule>
  </conditionalFormatting>
  <conditionalFormatting sqref="H103:K103">
    <cfRule type="containsBlanks" dxfId="896" priority="1278">
      <formula>LEN(TRIM(H103))=0</formula>
    </cfRule>
  </conditionalFormatting>
  <conditionalFormatting sqref="H106:K106">
    <cfRule type="containsBlanks" dxfId="895" priority="1269">
      <formula>LEN(TRIM(H106))=0</formula>
    </cfRule>
  </conditionalFormatting>
  <conditionalFormatting sqref="H109:K109">
    <cfRule type="containsBlanks" dxfId="894" priority="1260">
      <formula>LEN(TRIM(H109))=0</formula>
    </cfRule>
  </conditionalFormatting>
  <conditionalFormatting sqref="H112:K112">
    <cfRule type="containsBlanks" dxfId="893" priority="1251">
      <formula>LEN(TRIM(H112))=0</formula>
    </cfRule>
  </conditionalFormatting>
  <conditionalFormatting sqref="H115:K115">
    <cfRule type="containsBlanks" dxfId="892" priority="1242">
      <formula>LEN(TRIM(H115))=0</formula>
    </cfRule>
  </conditionalFormatting>
  <conditionalFormatting sqref="H118:K118">
    <cfRule type="containsBlanks" dxfId="891" priority="1233">
      <formula>LEN(TRIM(H118))=0</formula>
    </cfRule>
  </conditionalFormatting>
  <conditionalFormatting sqref="H121:K121">
    <cfRule type="containsBlanks" dxfId="890" priority="1224">
      <formula>LEN(TRIM(H121))=0</formula>
    </cfRule>
  </conditionalFormatting>
  <conditionalFormatting sqref="H124:K124">
    <cfRule type="containsBlanks" dxfId="889" priority="1215">
      <formula>LEN(TRIM(H124))=0</formula>
    </cfRule>
  </conditionalFormatting>
  <conditionalFormatting sqref="H127:K127">
    <cfRule type="containsBlanks" dxfId="888" priority="1206">
      <formula>LEN(TRIM(H127))=0</formula>
    </cfRule>
  </conditionalFormatting>
  <conditionalFormatting sqref="H130:K130">
    <cfRule type="containsBlanks" dxfId="887" priority="1197">
      <formula>LEN(TRIM(H130))=0</formula>
    </cfRule>
  </conditionalFormatting>
  <conditionalFormatting sqref="H133:K133">
    <cfRule type="containsBlanks" dxfId="886" priority="1188">
      <formula>LEN(TRIM(H133))=0</formula>
    </cfRule>
  </conditionalFormatting>
  <conditionalFormatting sqref="H136:K136">
    <cfRule type="containsBlanks" dxfId="885" priority="1179">
      <formula>LEN(TRIM(H136))=0</formula>
    </cfRule>
  </conditionalFormatting>
  <conditionalFormatting sqref="H139:K139">
    <cfRule type="containsBlanks" dxfId="884" priority="1170">
      <formula>LEN(TRIM(H139))=0</formula>
    </cfRule>
  </conditionalFormatting>
  <conditionalFormatting sqref="H142:K142">
    <cfRule type="containsBlanks" dxfId="883" priority="1161">
      <formula>LEN(TRIM(H142))=0</formula>
    </cfRule>
  </conditionalFormatting>
  <conditionalFormatting sqref="H145:K145">
    <cfRule type="containsBlanks" dxfId="882" priority="1152">
      <formula>LEN(TRIM(H145))=0</formula>
    </cfRule>
  </conditionalFormatting>
  <conditionalFormatting sqref="H148:K148">
    <cfRule type="containsBlanks" dxfId="881" priority="1143">
      <formula>LEN(TRIM(H148))=0</formula>
    </cfRule>
  </conditionalFormatting>
  <conditionalFormatting sqref="H151:K151">
    <cfRule type="containsBlanks" dxfId="880" priority="1134">
      <formula>LEN(TRIM(H151))=0</formula>
    </cfRule>
  </conditionalFormatting>
  <conditionalFormatting sqref="H154:K154">
    <cfRule type="containsBlanks" dxfId="879" priority="1125">
      <formula>LEN(TRIM(H154))=0</formula>
    </cfRule>
  </conditionalFormatting>
  <conditionalFormatting sqref="H157:K157">
    <cfRule type="containsBlanks" dxfId="878" priority="1116">
      <formula>LEN(TRIM(H157))=0</formula>
    </cfRule>
  </conditionalFormatting>
  <conditionalFormatting sqref="H160:K160">
    <cfRule type="containsBlanks" dxfId="877" priority="1107">
      <formula>LEN(TRIM(H160))=0</formula>
    </cfRule>
  </conditionalFormatting>
  <conditionalFormatting sqref="H163:K163">
    <cfRule type="containsBlanks" dxfId="876" priority="1098">
      <formula>LEN(TRIM(H163))=0</formula>
    </cfRule>
  </conditionalFormatting>
  <conditionalFormatting sqref="H166:K166">
    <cfRule type="containsBlanks" dxfId="875" priority="1089">
      <formula>LEN(TRIM(H166))=0</formula>
    </cfRule>
  </conditionalFormatting>
  <conditionalFormatting sqref="H169:K169">
    <cfRule type="containsBlanks" dxfId="874" priority="1080">
      <formula>LEN(TRIM(H169))=0</formula>
    </cfRule>
  </conditionalFormatting>
  <conditionalFormatting sqref="H172:K172">
    <cfRule type="containsBlanks" dxfId="873" priority="1071">
      <formula>LEN(TRIM(H172))=0</formula>
    </cfRule>
  </conditionalFormatting>
  <conditionalFormatting sqref="H175:K175">
    <cfRule type="containsBlanks" dxfId="872" priority="1062">
      <formula>LEN(TRIM(H175))=0</formula>
    </cfRule>
  </conditionalFormatting>
  <conditionalFormatting sqref="H178:K178">
    <cfRule type="containsBlanks" dxfId="871" priority="1053">
      <formula>LEN(TRIM(H178))=0</formula>
    </cfRule>
  </conditionalFormatting>
  <conditionalFormatting sqref="H181:K181">
    <cfRule type="containsBlanks" dxfId="870" priority="1044">
      <formula>LEN(TRIM(H181))=0</formula>
    </cfRule>
  </conditionalFormatting>
  <conditionalFormatting sqref="H184:K184">
    <cfRule type="containsBlanks" dxfId="869" priority="1035">
      <formula>LEN(TRIM(H184))=0</formula>
    </cfRule>
  </conditionalFormatting>
  <conditionalFormatting sqref="H187:K187">
    <cfRule type="containsBlanks" dxfId="868" priority="1026">
      <formula>LEN(TRIM(H187))=0</formula>
    </cfRule>
  </conditionalFormatting>
  <conditionalFormatting sqref="H190:K190">
    <cfRule type="containsBlanks" dxfId="867" priority="1017">
      <formula>LEN(TRIM(H190))=0</formula>
    </cfRule>
  </conditionalFormatting>
  <conditionalFormatting sqref="H193:K193">
    <cfRule type="containsBlanks" dxfId="866" priority="1008">
      <formula>LEN(TRIM(H193))=0</formula>
    </cfRule>
  </conditionalFormatting>
  <conditionalFormatting sqref="H196:K196">
    <cfRule type="containsBlanks" dxfId="865" priority="999">
      <formula>LEN(TRIM(H196))=0</formula>
    </cfRule>
  </conditionalFormatting>
  <conditionalFormatting sqref="H199:K199">
    <cfRule type="containsBlanks" dxfId="864" priority="990">
      <formula>LEN(TRIM(H199))=0</formula>
    </cfRule>
  </conditionalFormatting>
  <conditionalFormatting sqref="H202:K202">
    <cfRule type="containsBlanks" dxfId="863" priority="981">
      <formula>LEN(TRIM(H202))=0</formula>
    </cfRule>
  </conditionalFormatting>
  <conditionalFormatting sqref="H205:K205">
    <cfRule type="containsBlanks" dxfId="862" priority="972">
      <formula>LEN(TRIM(H205))=0</formula>
    </cfRule>
  </conditionalFormatting>
  <conditionalFormatting sqref="H208:K208">
    <cfRule type="containsBlanks" dxfId="861" priority="963">
      <formula>LEN(TRIM(H208))=0</formula>
    </cfRule>
  </conditionalFormatting>
  <conditionalFormatting sqref="H211:K211">
    <cfRule type="containsBlanks" dxfId="860" priority="954">
      <formula>LEN(TRIM(H211))=0</formula>
    </cfRule>
  </conditionalFormatting>
  <conditionalFormatting sqref="H214:K214">
    <cfRule type="containsBlanks" dxfId="859" priority="945">
      <formula>LEN(TRIM(H214))=0</formula>
    </cfRule>
  </conditionalFormatting>
  <conditionalFormatting sqref="H217:K217">
    <cfRule type="containsBlanks" dxfId="858" priority="936">
      <formula>LEN(TRIM(H217))=0</formula>
    </cfRule>
  </conditionalFormatting>
  <conditionalFormatting sqref="H220:K220">
    <cfRule type="containsBlanks" dxfId="857" priority="927">
      <formula>LEN(TRIM(H220))=0</formula>
    </cfRule>
  </conditionalFormatting>
  <conditionalFormatting sqref="H223:K223">
    <cfRule type="containsBlanks" dxfId="856" priority="918">
      <formula>LEN(TRIM(H223))=0</formula>
    </cfRule>
  </conditionalFormatting>
  <conditionalFormatting sqref="H226:K226">
    <cfRule type="containsBlanks" dxfId="855" priority="909">
      <formula>LEN(TRIM(H226))=0</formula>
    </cfRule>
  </conditionalFormatting>
  <conditionalFormatting sqref="H229:K229">
    <cfRule type="containsBlanks" dxfId="854" priority="900">
      <formula>LEN(TRIM(H229))=0</formula>
    </cfRule>
  </conditionalFormatting>
  <conditionalFormatting sqref="H232:K232">
    <cfRule type="containsBlanks" dxfId="853" priority="891">
      <formula>LEN(TRIM(H232))=0</formula>
    </cfRule>
  </conditionalFormatting>
  <conditionalFormatting sqref="H235:K235">
    <cfRule type="containsBlanks" dxfId="852" priority="882">
      <formula>LEN(TRIM(H235))=0</formula>
    </cfRule>
  </conditionalFormatting>
  <conditionalFormatting sqref="H238:K238">
    <cfRule type="containsBlanks" dxfId="851" priority="873">
      <formula>LEN(TRIM(H238))=0</formula>
    </cfRule>
  </conditionalFormatting>
  <conditionalFormatting sqref="I11:J12">
    <cfRule type="cellIs" dxfId="850" priority="1542" operator="notEqual">
      <formula>H11</formula>
    </cfRule>
  </conditionalFormatting>
  <conditionalFormatting sqref="I14:J15">
    <cfRule type="cellIs" dxfId="849" priority="9" operator="notEqual">
      <formula>H14</formula>
    </cfRule>
  </conditionalFormatting>
  <conditionalFormatting sqref="I17:J18">
    <cfRule type="cellIs" dxfId="848" priority="1533" operator="notEqual">
      <formula>H17</formula>
    </cfRule>
  </conditionalFormatting>
  <conditionalFormatting sqref="I20:J21">
    <cfRule type="cellIs" dxfId="847" priority="1524" operator="notEqual">
      <formula>H20</formula>
    </cfRule>
  </conditionalFormatting>
  <conditionalFormatting sqref="I23:J24">
    <cfRule type="cellIs" dxfId="846" priority="1515" operator="notEqual">
      <formula>H23</formula>
    </cfRule>
  </conditionalFormatting>
  <conditionalFormatting sqref="I26:J27">
    <cfRule type="cellIs" dxfId="845" priority="1506" operator="notEqual">
      <formula>H26</formula>
    </cfRule>
  </conditionalFormatting>
  <conditionalFormatting sqref="I29:J30">
    <cfRule type="cellIs" dxfId="844" priority="1497" operator="notEqual">
      <formula>H29</formula>
    </cfRule>
  </conditionalFormatting>
  <conditionalFormatting sqref="I32:J33">
    <cfRule type="cellIs" dxfId="843" priority="1488" operator="notEqual">
      <formula>H32</formula>
    </cfRule>
  </conditionalFormatting>
  <conditionalFormatting sqref="I35:J36">
    <cfRule type="cellIs" dxfId="842" priority="1479" operator="notEqual">
      <formula>H35</formula>
    </cfRule>
  </conditionalFormatting>
  <conditionalFormatting sqref="I38:J39">
    <cfRule type="cellIs" dxfId="841" priority="1470" operator="notEqual">
      <formula>H38</formula>
    </cfRule>
  </conditionalFormatting>
  <conditionalFormatting sqref="I41:J42">
    <cfRule type="cellIs" dxfId="840" priority="1461" operator="notEqual">
      <formula>H41</formula>
    </cfRule>
  </conditionalFormatting>
  <conditionalFormatting sqref="I44:J45">
    <cfRule type="cellIs" dxfId="839" priority="1452" operator="notEqual">
      <formula>H44</formula>
    </cfRule>
  </conditionalFormatting>
  <conditionalFormatting sqref="I47:J48">
    <cfRule type="cellIs" dxfId="838" priority="1443" operator="notEqual">
      <formula>H47</formula>
    </cfRule>
  </conditionalFormatting>
  <conditionalFormatting sqref="I50:J51">
    <cfRule type="cellIs" dxfId="837" priority="1434" operator="notEqual">
      <formula>H50</formula>
    </cfRule>
  </conditionalFormatting>
  <conditionalFormatting sqref="I53:J54">
    <cfRule type="cellIs" dxfId="836" priority="1425" operator="notEqual">
      <formula>H53</formula>
    </cfRule>
  </conditionalFormatting>
  <conditionalFormatting sqref="I56:J57">
    <cfRule type="cellIs" dxfId="835" priority="1416" operator="notEqual">
      <formula>H56</formula>
    </cfRule>
  </conditionalFormatting>
  <conditionalFormatting sqref="I59:J60">
    <cfRule type="cellIs" dxfId="834" priority="1407" operator="notEqual">
      <formula>H59</formula>
    </cfRule>
  </conditionalFormatting>
  <conditionalFormatting sqref="I62:J63">
    <cfRule type="cellIs" dxfId="833" priority="1398" operator="notEqual">
      <formula>H62</formula>
    </cfRule>
  </conditionalFormatting>
  <conditionalFormatting sqref="I65:J66">
    <cfRule type="cellIs" dxfId="832" priority="1389" operator="notEqual">
      <formula>H65</formula>
    </cfRule>
  </conditionalFormatting>
  <conditionalFormatting sqref="I68:J69">
    <cfRule type="cellIs" dxfId="831" priority="1380" operator="notEqual">
      <formula>H68</formula>
    </cfRule>
  </conditionalFormatting>
  <conditionalFormatting sqref="I71:J72">
    <cfRule type="cellIs" dxfId="830" priority="1371" operator="notEqual">
      <formula>H71</formula>
    </cfRule>
  </conditionalFormatting>
  <conditionalFormatting sqref="I74:J75">
    <cfRule type="cellIs" dxfId="829" priority="1362" operator="notEqual">
      <formula>H74</formula>
    </cfRule>
  </conditionalFormatting>
  <conditionalFormatting sqref="I77:J78">
    <cfRule type="cellIs" dxfId="828" priority="1353" operator="notEqual">
      <formula>H77</formula>
    </cfRule>
  </conditionalFormatting>
  <conditionalFormatting sqref="I80:J81">
    <cfRule type="cellIs" dxfId="827" priority="1344" operator="notEqual">
      <formula>H80</formula>
    </cfRule>
  </conditionalFormatting>
  <conditionalFormatting sqref="I83:J84">
    <cfRule type="cellIs" dxfId="826" priority="1335" operator="notEqual">
      <formula>H83</formula>
    </cfRule>
  </conditionalFormatting>
  <conditionalFormatting sqref="I86:J87">
    <cfRule type="cellIs" dxfId="825" priority="1326" operator="notEqual">
      <formula>H86</formula>
    </cfRule>
  </conditionalFormatting>
  <conditionalFormatting sqref="I89:J90">
    <cfRule type="cellIs" dxfId="824" priority="1317" operator="notEqual">
      <formula>H89</formula>
    </cfRule>
  </conditionalFormatting>
  <conditionalFormatting sqref="I92:J93">
    <cfRule type="cellIs" dxfId="823" priority="1308" operator="notEqual">
      <formula>H92</formula>
    </cfRule>
  </conditionalFormatting>
  <conditionalFormatting sqref="I95:J96">
    <cfRule type="cellIs" dxfId="822" priority="1299" operator="notEqual">
      <formula>H95</formula>
    </cfRule>
  </conditionalFormatting>
  <conditionalFormatting sqref="I98:J99">
    <cfRule type="cellIs" dxfId="821" priority="1290" operator="notEqual">
      <formula>H98</formula>
    </cfRule>
  </conditionalFormatting>
  <conditionalFormatting sqref="I101:J102">
    <cfRule type="cellIs" dxfId="820" priority="1281" operator="notEqual">
      <formula>H101</formula>
    </cfRule>
  </conditionalFormatting>
  <conditionalFormatting sqref="I104:J105">
    <cfRule type="cellIs" dxfId="819" priority="1272" operator="notEqual">
      <formula>H104</formula>
    </cfRule>
  </conditionalFormatting>
  <conditionalFormatting sqref="I107:J108">
    <cfRule type="cellIs" dxfId="818" priority="1263" operator="notEqual">
      <formula>H107</formula>
    </cfRule>
  </conditionalFormatting>
  <conditionalFormatting sqref="I110:J111">
    <cfRule type="cellIs" dxfId="817" priority="1254" operator="notEqual">
      <formula>H110</formula>
    </cfRule>
  </conditionalFormatting>
  <conditionalFormatting sqref="I113:J114">
    <cfRule type="cellIs" dxfId="816" priority="1245" operator="notEqual">
      <formula>H113</formula>
    </cfRule>
  </conditionalFormatting>
  <conditionalFormatting sqref="I116:J117">
    <cfRule type="cellIs" dxfId="815" priority="1236" operator="notEqual">
      <formula>H116</formula>
    </cfRule>
  </conditionalFormatting>
  <conditionalFormatting sqref="I119:J120">
    <cfRule type="cellIs" dxfId="814" priority="1227" operator="notEqual">
      <formula>H119</formula>
    </cfRule>
  </conditionalFormatting>
  <conditionalFormatting sqref="I122:J123">
    <cfRule type="cellIs" dxfId="813" priority="1218" operator="notEqual">
      <formula>H122</formula>
    </cfRule>
  </conditionalFormatting>
  <conditionalFormatting sqref="I125:J126">
    <cfRule type="cellIs" dxfId="812" priority="1209" operator="notEqual">
      <formula>H125</formula>
    </cfRule>
  </conditionalFormatting>
  <conditionalFormatting sqref="I128:J129">
    <cfRule type="cellIs" dxfId="811" priority="1200" operator="notEqual">
      <formula>H128</formula>
    </cfRule>
  </conditionalFormatting>
  <conditionalFormatting sqref="I131:J132">
    <cfRule type="cellIs" dxfId="810" priority="1191" operator="notEqual">
      <formula>H131</formula>
    </cfRule>
  </conditionalFormatting>
  <conditionalFormatting sqref="I134:J135">
    <cfRule type="cellIs" dxfId="809" priority="1182" operator="notEqual">
      <formula>H134</formula>
    </cfRule>
  </conditionalFormatting>
  <conditionalFormatting sqref="I137:J138">
    <cfRule type="cellIs" dxfId="808" priority="1173" operator="notEqual">
      <formula>H137</formula>
    </cfRule>
  </conditionalFormatting>
  <conditionalFormatting sqref="I140:J141">
    <cfRule type="cellIs" dxfId="807" priority="1164" operator="notEqual">
      <formula>H140</formula>
    </cfRule>
  </conditionalFormatting>
  <conditionalFormatting sqref="I143:J144">
    <cfRule type="cellIs" dxfId="806" priority="1155" operator="notEqual">
      <formula>H143</formula>
    </cfRule>
  </conditionalFormatting>
  <conditionalFormatting sqref="I146:J147">
    <cfRule type="cellIs" dxfId="805" priority="1146" operator="notEqual">
      <formula>H146</formula>
    </cfRule>
  </conditionalFormatting>
  <conditionalFormatting sqref="I149:J150">
    <cfRule type="cellIs" dxfId="804" priority="1137" operator="notEqual">
      <formula>H149</formula>
    </cfRule>
  </conditionalFormatting>
  <conditionalFormatting sqref="I152:J153">
    <cfRule type="cellIs" dxfId="803" priority="1128" operator="notEqual">
      <formula>H152</formula>
    </cfRule>
  </conditionalFormatting>
  <conditionalFormatting sqref="I155:J156">
    <cfRule type="cellIs" dxfId="802" priority="1119" operator="notEqual">
      <formula>H155</formula>
    </cfRule>
  </conditionalFormatting>
  <conditionalFormatting sqref="I158:J159">
    <cfRule type="cellIs" dxfId="801" priority="1110" operator="notEqual">
      <formula>H158</formula>
    </cfRule>
  </conditionalFormatting>
  <conditionalFormatting sqref="I161:J162">
    <cfRule type="cellIs" dxfId="800" priority="1101" operator="notEqual">
      <formula>H161</formula>
    </cfRule>
  </conditionalFormatting>
  <conditionalFormatting sqref="I164:J165">
    <cfRule type="cellIs" dxfId="799" priority="1092" operator="notEqual">
      <formula>H164</formula>
    </cfRule>
  </conditionalFormatting>
  <conditionalFormatting sqref="I167:J168">
    <cfRule type="cellIs" dxfId="798" priority="1083" operator="notEqual">
      <formula>H167</formula>
    </cfRule>
  </conditionalFormatting>
  <conditionalFormatting sqref="I170:J171">
    <cfRule type="cellIs" dxfId="797" priority="1074" operator="notEqual">
      <formula>H170</formula>
    </cfRule>
  </conditionalFormatting>
  <conditionalFormatting sqref="I173:J174">
    <cfRule type="cellIs" dxfId="796" priority="1065" operator="notEqual">
      <formula>H173</formula>
    </cfRule>
  </conditionalFormatting>
  <conditionalFormatting sqref="I176:J177">
    <cfRule type="cellIs" dxfId="795" priority="1056" operator="notEqual">
      <formula>H176</formula>
    </cfRule>
  </conditionalFormatting>
  <conditionalFormatting sqref="I179:J180">
    <cfRule type="cellIs" dxfId="794" priority="1047" operator="notEqual">
      <formula>H179</formula>
    </cfRule>
  </conditionalFormatting>
  <conditionalFormatting sqref="I182:J183">
    <cfRule type="cellIs" dxfId="793" priority="1038" operator="notEqual">
      <formula>H182</formula>
    </cfRule>
  </conditionalFormatting>
  <conditionalFormatting sqref="I185:J186">
    <cfRule type="cellIs" dxfId="792" priority="1029" operator="notEqual">
      <formula>H185</formula>
    </cfRule>
  </conditionalFormatting>
  <conditionalFormatting sqref="I188:J189">
    <cfRule type="cellIs" dxfId="791" priority="1020" operator="notEqual">
      <formula>H188</formula>
    </cfRule>
  </conditionalFormatting>
  <conditionalFormatting sqref="I191:J192">
    <cfRule type="cellIs" dxfId="790" priority="1011" operator="notEqual">
      <formula>H191</formula>
    </cfRule>
  </conditionalFormatting>
  <conditionalFormatting sqref="I194:J195">
    <cfRule type="cellIs" dxfId="789" priority="1002" operator="notEqual">
      <formula>H194</formula>
    </cfRule>
  </conditionalFormatting>
  <conditionalFormatting sqref="I197:J198">
    <cfRule type="cellIs" dxfId="788" priority="993" operator="notEqual">
      <formula>H197</formula>
    </cfRule>
  </conditionalFormatting>
  <conditionalFormatting sqref="I200:J201">
    <cfRule type="cellIs" dxfId="787" priority="984" operator="notEqual">
      <formula>H200</formula>
    </cfRule>
  </conditionalFormatting>
  <conditionalFormatting sqref="I203:J204">
    <cfRule type="cellIs" dxfId="786" priority="975" operator="notEqual">
      <formula>H203</formula>
    </cfRule>
  </conditionalFormatting>
  <conditionalFormatting sqref="I206:J207">
    <cfRule type="cellIs" dxfId="785" priority="966" operator="notEqual">
      <formula>H206</formula>
    </cfRule>
  </conditionalFormatting>
  <conditionalFormatting sqref="I209:J210">
    <cfRule type="cellIs" dxfId="784" priority="957" operator="notEqual">
      <formula>H209</formula>
    </cfRule>
  </conditionalFormatting>
  <conditionalFormatting sqref="I212:J213">
    <cfRule type="cellIs" dxfId="783" priority="948" operator="notEqual">
      <formula>H212</formula>
    </cfRule>
  </conditionalFormatting>
  <conditionalFormatting sqref="I215:J216">
    <cfRule type="cellIs" dxfId="782" priority="939" operator="notEqual">
      <formula>H215</formula>
    </cfRule>
  </conditionalFormatting>
  <conditionalFormatting sqref="I218:J219">
    <cfRule type="cellIs" dxfId="781" priority="930" operator="notEqual">
      <formula>H218</formula>
    </cfRule>
  </conditionalFormatting>
  <conditionalFormatting sqref="I221:J222">
    <cfRule type="cellIs" dxfId="780" priority="921" operator="notEqual">
      <formula>H221</formula>
    </cfRule>
  </conditionalFormatting>
  <conditionalFormatting sqref="I224:J225">
    <cfRule type="cellIs" dxfId="779" priority="912" operator="notEqual">
      <formula>H224</formula>
    </cfRule>
  </conditionalFormatting>
  <conditionalFormatting sqref="I227:J228">
    <cfRule type="cellIs" dxfId="778" priority="903" operator="notEqual">
      <formula>H227</formula>
    </cfRule>
  </conditionalFormatting>
  <conditionalFormatting sqref="I230:J231">
    <cfRule type="cellIs" dxfId="777" priority="894" operator="notEqual">
      <formula>H230</formula>
    </cfRule>
  </conditionalFormatting>
  <conditionalFormatting sqref="I233:J234">
    <cfRule type="cellIs" dxfId="776" priority="885" operator="notEqual">
      <formula>H233</formula>
    </cfRule>
  </conditionalFormatting>
  <conditionalFormatting sqref="I236:J237">
    <cfRule type="cellIs" dxfId="775" priority="876" operator="notEqual">
      <formula>H236</formula>
    </cfRule>
  </conditionalFormatting>
  <conditionalFormatting sqref="I239:J240">
    <cfRule type="cellIs" dxfId="774" priority="867" operator="notEqual">
      <formula>H239</formula>
    </cfRule>
  </conditionalFormatting>
  <conditionalFormatting sqref="I11:S15">
    <cfRule type="notContainsBlanks" dxfId="773" priority="7">
      <formula>LEN(TRIM(I11))&gt;0</formula>
    </cfRule>
  </conditionalFormatting>
  <conditionalFormatting sqref="I17:S18">
    <cfRule type="notContainsBlanks" dxfId="772" priority="239">
      <formula>LEN(TRIM(I17))&gt;0</formula>
    </cfRule>
  </conditionalFormatting>
  <conditionalFormatting sqref="I20:S21">
    <cfRule type="notContainsBlanks" dxfId="771" priority="236">
      <formula>LEN(TRIM(I20))&gt;0</formula>
    </cfRule>
  </conditionalFormatting>
  <conditionalFormatting sqref="I23:S24">
    <cfRule type="notContainsBlanks" dxfId="770" priority="233">
      <formula>LEN(TRIM(I23))&gt;0</formula>
    </cfRule>
  </conditionalFormatting>
  <conditionalFormatting sqref="I26:S27">
    <cfRule type="notContainsBlanks" dxfId="769" priority="230">
      <formula>LEN(TRIM(I26))&gt;0</formula>
    </cfRule>
  </conditionalFormatting>
  <conditionalFormatting sqref="I29:S30">
    <cfRule type="notContainsBlanks" dxfId="768" priority="227">
      <formula>LEN(TRIM(I29))&gt;0</formula>
    </cfRule>
  </conditionalFormatting>
  <conditionalFormatting sqref="I32:S33">
    <cfRule type="notContainsBlanks" dxfId="767" priority="224">
      <formula>LEN(TRIM(I32))&gt;0</formula>
    </cfRule>
  </conditionalFormatting>
  <conditionalFormatting sqref="I35:S36">
    <cfRule type="notContainsBlanks" dxfId="766" priority="221">
      <formula>LEN(TRIM(I35))&gt;0</formula>
    </cfRule>
  </conditionalFormatting>
  <conditionalFormatting sqref="I38:S39">
    <cfRule type="notContainsBlanks" dxfId="765" priority="218">
      <formula>LEN(TRIM(I38))&gt;0</formula>
    </cfRule>
  </conditionalFormatting>
  <conditionalFormatting sqref="I41:S42">
    <cfRule type="notContainsBlanks" dxfId="764" priority="215">
      <formula>LEN(TRIM(I41))&gt;0</formula>
    </cfRule>
  </conditionalFormatting>
  <conditionalFormatting sqref="I44:S45">
    <cfRule type="notContainsBlanks" dxfId="763" priority="212">
      <formula>LEN(TRIM(I44))&gt;0</formula>
    </cfRule>
  </conditionalFormatting>
  <conditionalFormatting sqref="I47:S48">
    <cfRule type="notContainsBlanks" dxfId="762" priority="209">
      <formula>LEN(TRIM(I47))&gt;0</formula>
    </cfRule>
  </conditionalFormatting>
  <conditionalFormatting sqref="I50:S51">
    <cfRule type="notContainsBlanks" dxfId="761" priority="206">
      <formula>LEN(TRIM(I50))&gt;0</formula>
    </cfRule>
  </conditionalFormatting>
  <conditionalFormatting sqref="I53:S54">
    <cfRule type="notContainsBlanks" dxfId="760" priority="203">
      <formula>LEN(TRIM(I53))&gt;0</formula>
    </cfRule>
  </conditionalFormatting>
  <conditionalFormatting sqref="I56:S57">
    <cfRule type="notContainsBlanks" dxfId="759" priority="200">
      <formula>LEN(TRIM(I56))&gt;0</formula>
    </cfRule>
  </conditionalFormatting>
  <conditionalFormatting sqref="I59:S60">
    <cfRule type="notContainsBlanks" dxfId="758" priority="197">
      <formula>LEN(TRIM(I59))&gt;0</formula>
    </cfRule>
  </conditionalFormatting>
  <conditionalFormatting sqref="I62:S63">
    <cfRule type="notContainsBlanks" dxfId="757" priority="194">
      <formula>LEN(TRIM(I62))&gt;0</formula>
    </cfRule>
  </conditionalFormatting>
  <conditionalFormatting sqref="I65:S66">
    <cfRule type="notContainsBlanks" dxfId="756" priority="191">
      <formula>LEN(TRIM(I65))&gt;0</formula>
    </cfRule>
  </conditionalFormatting>
  <conditionalFormatting sqref="I68:S69">
    <cfRule type="notContainsBlanks" dxfId="755" priority="188">
      <formula>LEN(TRIM(I68))&gt;0</formula>
    </cfRule>
  </conditionalFormatting>
  <conditionalFormatting sqref="I71:S72">
    <cfRule type="notContainsBlanks" dxfId="754" priority="185">
      <formula>LEN(TRIM(I71))&gt;0</formula>
    </cfRule>
  </conditionalFormatting>
  <conditionalFormatting sqref="I74:S75">
    <cfRule type="notContainsBlanks" dxfId="753" priority="182">
      <formula>LEN(TRIM(I74))&gt;0</formula>
    </cfRule>
  </conditionalFormatting>
  <conditionalFormatting sqref="I77:S78">
    <cfRule type="notContainsBlanks" dxfId="752" priority="179">
      <formula>LEN(TRIM(I77))&gt;0</formula>
    </cfRule>
  </conditionalFormatting>
  <conditionalFormatting sqref="I80:S81">
    <cfRule type="notContainsBlanks" dxfId="751" priority="176">
      <formula>LEN(TRIM(I80))&gt;0</formula>
    </cfRule>
  </conditionalFormatting>
  <conditionalFormatting sqref="I83:S84">
    <cfRule type="notContainsBlanks" dxfId="750" priority="173">
      <formula>LEN(TRIM(I83))&gt;0</formula>
    </cfRule>
  </conditionalFormatting>
  <conditionalFormatting sqref="I86:S87">
    <cfRule type="notContainsBlanks" dxfId="749" priority="170">
      <formula>LEN(TRIM(I86))&gt;0</formula>
    </cfRule>
  </conditionalFormatting>
  <conditionalFormatting sqref="I89:S90">
    <cfRule type="notContainsBlanks" dxfId="748" priority="167">
      <formula>LEN(TRIM(I89))&gt;0</formula>
    </cfRule>
  </conditionalFormatting>
  <conditionalFormatting sqref="I92:S93">
    <cfRule type="notContainsBlanks" dxfId="747" priority="164">
      <formula>LEN(TRIM(I92))&gt;0</formula>
    </cfRule>
  </conditionalFormatting>
  <conditionalFormatting sqref="I95:S96">
    <cfRule type="notContainsBlanks" dxfId="746" priority="161">
      <formula>LEN(TRIM(I95))&gt;0</formula>
    </cfRule>
  </conditionalFormatting>
  <conditionalFormatting sqref="I98:S99">
    <cfRule type="notContainsBlanks" dxfId="745" priority="158">
      <formula>LEN(TRIM(I98))&gt;0</formula>
    </cfRule>
  </conditionalFormatting>
  <conditionalFormatting sqref="I101:S102">
    <cfRule type="notContainsBlanks" dxfId="744" priority="155">
      <formula>LEN(TRIM(I101))&gt;0</formula>
    </cfRule>
  </conditionalFormatting>
  <conditionalFormatting sqref="I104:S105">
    <cfRule type="notContainsBlanks" dxfId="743" priority="152">
      <formula>LEN(TRIM(I104))&gt;0</formula>
    </cfRule>
  </conditionalFormatting>
  <conditionalFormatting sqref="I107:S108">
    <cfRule type="notContainsBlanks" dxfId="742" priority="149">
      <formula>LEN(TRIM(I107))&gt;0</formula>
    </cfRule>
  </conditionalFormatting>
  <conditionalFormatting sqref="I110:S111">
    <cfRule type="notContainsBlanks" dxfId="741" priority="146">
      <formula>LEN(TRIM(I110))&gt;0</formula>
    </cfRule>
  </conditionalFormatting>
  <conditionalFormatting sqref="I113:S114">
    <cfRule type="notContainsBlanks" dxfId="740" priority="143">
      <formula>LEN(TRIM(I113))&gt;0</formula>
    </cfRule>
  </conditionalFormatting>
  <conditionalFormatting sqref="I116:S117">
    <cfRule type="notContainsBlanks" dxfId="739" priority="140">
      <formula>LEN(TRIM(I116))&gt;0</formula>
    </cfRule>
  </conditionalFormatting>
  <conditionalFormatting sqref="I119:S120">
    <cfRule type="notContainsBlanks" dxfId="738" priority="137">
      <formula>LEN(TRIM(I119))&gt;0</formula>
    </cfRule>
  </conditionalFormatting>
  <conditionalFormatting sqref="I122:S123">
    <cfRule type="notContainsBlanks" dxfId="737" priority="134">
      <formula>LEN(TRIM(I122))&gt;0</formula>
    </cfRule>
  </conditionalFormatting>
  <conditionalFormatting sqref="I125:S126">
    <cfRule type="notContainsBlanks" dxfId="736" priority="131">
      <formula>LEN(TRIM(I125))&gt;0</formula>
    </cfRule>
  </conditionalFormatting>
  <conditionalFormatting sqref="I128:S129">
    <cfRule type="notContainsBlanks" dxfId="735" priority="128">
      <formula>LEN(TRIM(I128))&gt;0</formula>
    </cfRule>
  </conditionalFormatting>
  <conditionalFormatting sqref="I131:S132">
    <cfRule type="notContainsBlanks" dxfId="734" priority="125">
      <formula>LEN(TRIM(I131))&gt;0</formula>
    </cfRule>
  </conditionalFormatting>
  <conditionalFormatting sqref="I134:S135">
    <cfRule type="notContainsBlanks" dxfId="733" priority="122">
      <formula>LEN(TRIM(I134))&gt;0</formula>
    </cfRule>
  </conditionalFormatting>
  <conditionalFormatting sqref="I137:S138">
    <cfRule type="notContainsBlanks" dxfId="732" priority="119">
      <formula>LEN(TRIM(I137))&gt;0</formula>
    </cfRule>
  </conditionalFormatting>
  <conditionalFormatting sqref="I140:S141">
    <cfRule type="notContainsBlanks" dxfId="731" priority="116">
      <formula>LEN(TRIM(I140))&gt;0</formula>
    </cfRule>
  </conditionalFormatting>
  <conditionalFormatting sqref="I143:S144">
    <cfRule type="notContainsBlanks" dxfId="730" priority="113">
      <formula>LEN(TRIM(I143))&gt;0</formula>
    </cfRule>
  </conditionalFormatting>
  <conditionalFormatting sqref="I146:S147">
    <cfRule type="notContainsBlanks" dxfId="729" priority="110">
      <formula>LEN(TRIM(I146))&gt;0</formula>
    </cfRule>
  </conditionalFormatting>
  <conditionalFormatting sqref="I149:S150">
    <cfRule type="notContainsBlanks" dxfId="728" priority="107">
      <formula>LEN(TRIM(I149))&gt;0</formula>
    </cfRule>
  </conditionalFormatting>
  <conditionalFormatting sqref="I152:S153">
    <cfRule type="notContainsBlanks" dxfId="727" priority="104">
      <formula>LEN(TRIM(I152))&gt;0</formula>
    </cfRule>
  </conditionalFormatting>
  <conditionalFormatting sqref="I155:S156">
    <cfRule type="notContainsBlanks" dxfId="726" priority="101">
      <formula>LEN(TRIM(I155))&gt;0</formula>
    </cfRule>
  </conditionalFormatting>
  <conditionalFormatting sqref="I158:S159">
    <cfRule type="notContainsBlanks" dxfId="725" priority="98">
      <formula>LEN(TRIM(I158))&gt;0</formula>
    </cfRule>
  </conditionalFormatting>
  <conditionalFormatting sqref="I161:S162">
    <cfRule type="notContainsBlanks" dxfId="724" priority="95">
      <formula>LEN(TRIM(I161))&gt;0</formula>
    </cfRule>
  </conditionalFormatting>
  <conditionalFormatting sqref="I164:S165">
    <cfRule type="notContainsBlanks" dxfId="723" priority="92">
      <formula>LEN(TRIM(I164))&gt;0</formula>
    </cfRule>
  </conditionalFormatting>
  <conditionalFormatting sqref="I167:S168">
    <cfRule type="notContainsBlanks" dxfId="722" priority="89">
      <formula>LEN(TRIM(I167))&gt;0</formula>
    </cfRule>
  </conditionalFormatting>
  <conditionalFormatting sqref="I170:S171">
    <cfRule type="notContainsBlanks" dxfId="721" priority="86">
      <formula>LEN(TRIM(I170))&gt;0</formula>
    </cfRule>
  </conditionalFormatting>
  <conditionalFormatting sqref="I173:S174">
    <cfRule type="notContainsBlanks" dxfId="720" priority="83">
      <formula>LEN(TRIM(I173))&gt;0</formula>
    </cfRule>
  </conditionalFormatting>
  <conditionalFormatting sqref="I176:S177">
    <cfRule type="notContainsBlanks" dxfId="719" priority="80">
      <formula>LEN(TRIM(I176))&gt;0</formula>
    </cfRule>
  </conditionalFormatting>
  <conditionalFormatting sqref="I179:S180">
    <cfRule type="notContainsBlanks" dxfId="718" priority="77">
      <formula>LEN(TRIM(I179))&gt;0</formula>
    </cfRule>
  </conditionalFormatting>
  <conditionalFormatting sqref="I182:S183">
    <cfRule type="notContainsBlanks" dxfId="717" priority="74">
      <formula>LEN(TRIM(I182))&gt;0</formula>
    </cfRule>
  </conditionalFormatting>
  <conditionalFormatting sqref="I185:S186">
    <cfRule type="notContainsBlanks" dxfId="716" priority="71">
      <formula>LEN(TRIM(I185))&gt;0</formula>
    </cfRule>
  </conditionalFormatting>
  <conditionalFormatting sqref="I188:S189">
    <cfRule type="notContainsBlanks" dxfId="715" priority="68">
      <formula>LEN(TRIM(I188))&gt;0</formula>
    </cfRule>
  </conditionalFormatting>
  <conditionalFormatting sqref="I191:S192">
    <cfRule type="notContainsBlanks" dxfId="714" priority="65">
      <formula>LEN(TRIM(I191))&gt;0</formula>
    </cfRule>
  </conditionalFormatting>
  <conditionalFormatting sqref="I194:S195">
    <cfRule type="notContainsBlanks" dxfId="713" priority="62">
      <formula>LEN(TRIM(I194))&gt;0</formula>
    </cfRule>
  </conditionalFormatting>
  <conditionalFormatting sqref="I197:S198">
    <cfRule type="notContainsBlanks" dxfId="712" priority="59">
      <formula>LEN(TRIM(I197))&gt;0</formula>
    </cfRule>
  </conditionalFormatting>
  <conditionalFormatting sqref="I200:S201">
    <cfRule type="notContainsBlanks" dxfId="711" priority="56">
      <formula>LEN(TRIM(I200))&gt;0</formula>
    </cfRule>
  </conditionalFormatting>
  <conditionalFormatting sqref="I203:S204">
    <cfRule type="notContainsBlanks" dxfId="710" priority="53">
      <formula>LEN(TRIM(I203))&gt;0</formula>
    </cfRule>
  </conditionalFormatting>
  <conditionalFormatting sqref="I206:S207">
    <cfRule type="notContainsBlanks" dxfId="709" priority="50">
      <formula>LEN(TRIM(I206))&gt;0</formula>
    </cfRule>
  </conditionalFormatting>
  <conditionalFormatting sqref="I209:S210">
    <cfRule type="notContainsBlanks" dxfId="708" priority="47">
      <formula>LEN(TRIM(I209))&gt;0</formula>
    </cfRule>
  </conditionalFormatting>
  <conditionalFormatting sqref="I212:S213">
    <cfRule type="notContainsBlanks" dxfId="707" priority="44">
      <formula>LEN(TRIM(I212))&gt;0</formula>
    </cfRule>
  </conditionalFormatting>
  <conditionalFormatting sqref="I215:S216">
    <cfRule type="notContainsBlanks" dxfId="706" priority="41">
      <formula>LEN(TRIM(I215))&gt;0</formula>
    </cfRule>
  </conditionalFormatting>
  <conditionalFormatting sqref="I218:S219">
    <cfRule type="notContainsBlanks" dxfId="705" priority="38">
      <formula>LEN(TRIM(I218))&gt;0</formula>
    </cfRule>
  </conditionalFormatting>
  <conditionalFormatting sqref="I221:S222">
    <cfRule type="notContainsBlanks" dxfId="704" priority="35">
      <formula>LEN(TRIM(I221))&gt;0</formula>
    </cfRule>
  </conditionalFormatting>
  <conditionalFormatting sqref="I224:S225">
    <cfRule type="notContainsBlanks" dxfId="703" priority="32">
      <formula>LEN(TRIM(I224))&gt;0</formula>
    </cfRule>
  </conditionalFormatting>
  <conditionalFormatting sqref="I227:S228">
    <cfRule type="notContainsBlanks" dxfId="702" priority="29">
      <formula>LEN(TRIM(I227))&gt;0</formula>
    </cfRule>
  </conditionalFormatting>
  <conditionalFormatting sqref="I230:S231">
    <cfRule type="notContainsBlanks" dxfId="701" priority="26">
      <formula>LEN(TRIM(I230))&gt;0</formula>
    </cfRule>
  </conditionalFormatting>
  <conditionalFormatting sqref="I233:S234">
    <cfRule type="notContainsBlanks" dxfId="700" priority="23">
      <formula>LEN(TRIM(I233))&gt;0</formula>
    </cfRule>
  </conditionalFormatting>
  <conditionalFormatting sqref="I236:S237">
    <cfRule type="notContainsBlanks" dxfId="699" priority="20">
      <formula>LEN(TRIM(I236))&gt;0</formula>
    </cfRule>
  </conditionalFormatting>
  <conditionalFormatting sqref="I239:S240">
    <cfRule type="notContainsBlanks" dxfId="698" priority="17">
      <formula>LEN(TRIM(I239))&gt;0</formula>
    </cfRule>
  </conditionalFormatting>
  <conditionalFormatting sqref="K11:K12">
    <cfRule type="cellIs" dxfId="697" priority="1543" operator="notEqual">
      <formula>H11</formula>
    </cfRule>
  </conditionalFormatting>
  <conditionalFormatting sqref="K14:K15">
    <cfRule type="cellIs" dxfId="696" priority="10" operator="notEqual">
      <formula>H14</formula>
    </cfRule>
  </conditionalFormatting>
  <conditionalFormatting sqref="K17:K18">
    <cfRule type="cellIs" dxfId="695" priority="1534" operator="notEqual">
      <formula>H17</formula>
    </cfRule>
  </conditionalFormatting>
  <conditionalFormatting sqref="K20:K21">
    <cfRule type="cellIs" dxfId="694" priority="1525" operator="notEqual">
      <formula>H20</formula>
    </cfRule>
  </conditionalFormatting>
  <conditionalFormatting sqref="K23:K24">
    <cfRule type="cellIs" dxfId="693" priority="1516" operator="notEqual">
      <formula>H23</formula>
    </cfRule>
  </conditionalFormatting>
  <conditionalFormatting sqref="K26:K27">
    <cfRule type="cellIs" dxfId="692" priority="1507" operator="notEqual">
      <formula>H26</formula>
    </cfRule>
  </conditionalFormatting>
  <conditionalFormatting sqref="K29:K30">
    <cfRule type="cellIs" dxfId="691" priority="1498" operator="notEqual">
      <formula>H29</formula>
    </cfRule>
  </conditionalFormatting>
  <conditionalFormatting sqref="K32:K33">
    <cfRule type="cellIs" dxfId="690" priority="1489" operator="notEqual">
      <formula>H32</formula>
    </cfRule>
  </conditionalFormatting>
  <conditionalFormatting sqref="K35:K36">
    <cfRule type="cellIs" dxfId="689" priority="1480" operator="notEqual">
      <formula>H35</formula>
    </cfRule>
  </conditionalFormatting>
  <conditionalFormatting sqref="K38:K39">
    <cfRule type="cellIs" dxfId="688" priority="1471" operator="notEqual">
      <formula>H38</formula>
    </cfRule>
  </conditionalFormatting>
  <conditionalFormatting sqref="K41:K42">
    <cfRule type="cellIs" dxfId="687" priority="1462" operator="notEqual">
      <formula>H41</formula>
    </cfRule>
  </conditionalFormatting>
  <conditionalFormatting sqref="K44:K45">
    <cfRule type="cellIs" dxfId="686" priority="1453" operator="notEqual">
      <formula>H44</formula>
    </cfRule>
  </conditionalFormatting>
  <conditionalFormatting sqref="K47:K48">
    <cfRule type="cellIs" dxfId="685" priority="1444" operator="notEqual">
      <formula>H47</formula>
    </cfRule>
  </conditionalFormatting>
  <conditionalFormatting sqref="K50:K51">
    <cfRule type="cellIs" dxfId="684" priority="1435" operator="notEqual">
      <formula>H50</formula>
    </cfRule>
  </conditionalFormatting>
  <conditionalFormatting sqref="K53:K54">
    <cfRule type="cellIs" dxfId="683" priority="1426" operator="notEqual">
      <formula>H53</formula>
    </cfRule>
  </conditionalFormatting>
  <conditionalFormatting sqref="K56:K57">
    <cfRule type="cellIs" dxfId="682" priority="1417" operator="notEqual">
      <formula>H56</formula>
    </cfRule>
  </conditionalFormatting>
  <conditionalFormatting sqref="K59:K60">
    <cfRule type="cellIs" dxfId="681" priority="1408" operator="notEqual">
      <formula>H59</formula>
    </cfRule>
  </conditionalFormatting>
  <conditionalFormatting sqref="K62:K63">
    <cfRule type="cellIs" dxfId="680" priority="1399" operator="notEqual">
      <formula>H62</formula>
    </cfRule>
  </conditionalFormatting>
  <conditionalFormatting sqref="K65:K66">
    <cfRule type="cellIs" dxfId="679" priority="1390" operator="notEqual">
      <formula>H65</formula>
    </cfRule>
  </conditionalFormatting>
  <conditionalFormatting sqref="K68:K69">
    <cfRule type="cellIs" dxfId="678" priority="1381" operator="notEqual">
      <formula>H68</formula>
    </cfRule>
  </conditionalFormatting>
  <conditionalFormatting sqref="K71:K72">
    <cfRule type="cellIs" dxfId="677" priority="1372" operator="notEqual">
      <formula>H71</formula>
    </cfRule>
  </conditionalFormatting>
  <conditionalFormatting sqref="K74:K75">
    <cfRule type="cellIs" dxfId="676" priority="1363" operator="notEqual">
      <formula>H74</formula>
    </cfRule>
  </conditionalFormatting>
  <conditionalFormatting sqref="K77:K78">
    <cfRule type="cellIs" dxfId="675" priority="1354" operator="notEqual">
      <formula>H77</formula>
    </cfRule>
  </conditionalFormatting>
  <conditionalFormatting sqref="K80:K81">
    <cfRule type="cellIs" dxfId="674" priority="1345" operator="notEqual">
      <formula>H80</formula>
    </cfRule>
  </conditionalFormatting>
  <conditionalFormatting sqref="K83:K84">
    <cfRule type="cellIs" dxfId="673" priority="1336" operator="notEqual">
      <formula>H83</formula>
    </cfRule>
  </conditionalFormatting>
  <conditionalFormatting sqref="K86:K87">
    <cfRule type="cellIs" dxfId="672" priority="1327" operator="notEqual">
      <formula>H86</formula>
    </cfRule>
  </conditionalFormatting>
  <conditionalFormatting sqref="K89:K90">
    <cfRule type="cellIs" dxfId="671" priority="1318" operator="notEqual">
      <formula>H89</formula>
    </cfRule>
  </conditionalFormatting>
  <conditionalFormatting sqref="K92:K93">
    <cfRule type="cellIs" dxfId="670" priority="1309" operator="notEqual">
      <formula>H92</formula>
    </cfRule>
  </conditionalFormatting>
  <conditionalFormatting sqref="K95:K96">
    <cfRule type="cellIs" dxfId="669" priority="1300" operator="notEqual">
      <formula>H95</formula>
    </cfRule>
  </conditionalFormatting>
  <conditionalFormatting sqref="K98:K99">
    <cfRule type="cellIs" dxfId="668" priority="1291" operator="notEqual">
      <formula>H98</formula>
    </cfRule>
  </conditionalFormatting>
  <conditionalFormatting sqref="K101:K102">
    <cfRule type="cellIs" dxfId="667" priority="1282" operator="notEqual">
      <formula>H101</formula>
    </cfRule>
  </conditionalFormatting>
  <conditionalFormatting sqref="K104:K105">
    <cfRule type="cellIs" dxfId="666" priority="1273" operator="notEqual">
      <formula>H104</formula>
    </cfRule>
  </conditionalFormatting>
  <conditionalFormatting sqref="K107:K108">
    <cfRule type="cellIs" dxfId="665" priority="1264" operator="notEqual">
      <formula>H107</formula>
    </cfRule>
  </conditionalFormatting>
  <conditionalFormatting sqref="K110:K111">
    <cfRule type="cellIs" dxfId="664" priority="1255" operator="notEqual">
      <formula>H110</formula>
    </cfRule>
  </conditionalFormatting>
  <conditionalFormatting sqref="K113:K114">
    <cfRule type="cellIs" dxfId="663" priority="1246" operator="notEqual">
      <formula>H113</formula>
    </cfRule>
  </conditionalFormatting>
  <conditionalFormatting sqref="K116:K117">
    <cfRule type="cellIs" dxfId="662" priority="1237" operator="notEqual">
      <formula>H116</formula>
    </cfRule>
  </conditionalFormatting>
  <conditionalFormatting sqref="K119:K120">
    <cfRule type="cellIs" dxfId="661" priority="1228" operator="notEqual">
      <formula>H119</formula>
    </cfRule>
  </conditionalFormatting>
  <conditionalFormatting sqref="K122:K123">
    <cfRule type="cellIs" dxfId="660" priority="1219" operator="notEqual">
      <formula>H122</formula>
    </cfRule>
  </conditionalFormatting>
  <conditionalFormatting sqref="K125:K126">
    <cfRule type="cellIs" dxfId="659" priority="1210" operator="notEqual">
      <formula>H125</formula>
    </cfRule>
  </conditionalFormatting>
  <conditionalFormatting sqref="K128:K129">
    <cfRule type="cellIs" dxfId="658" priority="1201" operator="notEqual">
      <formula>H128</formula>
    </cfRule>
  </conditionalFormatting>
  <conditionalFormatting sqref="K131:K132">
    <cfRule type="cellIs" dxfId="657" priority="1192" operator="notEqual">
      <formula>H131</formula>
    </cfRule>
  </conditionalFormatting>
  <conditionalFormatting sqref="K134:K135">
    <cfRule type="cellIs" dxfId="656" priority="1183" operator="notEqual">
      <formula>H134</formula>
    </cfRule>
  </conditionalFormatting>
  <conditionalFormatting sqref="K137:K138">
    <cfRule type="cellIs" dxfId="655" priority="1174" operator="notEqual">
      <formula>H137</formula>
    </cfRule>
  </conditionalFormatting>
  <conditionalFormatting sqref="K140:K141">
    <cfRule type="cellIs" dxfId="654" priority="1165" operator="notEqual">
      <formula>H140</formula>
    </cfRule>
  </conditionalFormatting>
  <conditionalFormatting sqref="K143:K144">
    <cfRule type="cellIs" dxfId="653" priority="1156" operator="notEqual">
      <formula>H143</formula>
    </cfRule>
  </conditionalFormatting>
  <conditionalFormatting sqref="K146:K147">
    <cfRule type="cellIs" dxfId="652" priority="1147" operator="notEqual">
      <formula>H146</formula>
    </cfRule>
  </conditionalFormatting>
  <conditionalFormatting sqref="K149:K150">
    <cfRule type="cellIs" dxfId="651" priority="1138" operator="notEqual">
      <formula>H149</formula>
    </cfRule>
  </conditionalFormatting>
  <conditionalFormatting sqref="K152:K153">
    <cfRule type="cellIs" dxfId="650" priority="1129" operator="notEqual">
      <formula>H152</formula>
    </cfRule>
  </conditionalFormatting>
  <conditionalFormatting sqref="K155:K156">
    <cfRule type="cellIs" dxfId="649" priority="1120" operator="notEqual">
      <formula>H155</formula>
    </cfRule>
  </conditionalFormatting>
  <conditionalFormatting sqref="K158:K159">
    <cfRule type="cellIs" dxfId="648" priority="1111" operator="notEqual">
      <formula>H158</formula>
    </cfRule>
  </conditionalFormatting>
  <conditionalFormatting sqref="K161:K162">
    <cfRule type="cellIs" dxfId="647" priority="1102" operator="notEqual">
      <formula>H161</formula>
    </cfRule>
  </conditionalFormatting>
  <conditionalFormatting sqref="K164:K165">
    <cfRule type="cellIs" dxfId="646" priority="1093" operator="notEqual">
      <formula>H164</formula>
    </cfRule>
  </conditionalFormatting>
  <conditionalFormatting sqref="K167:K168">
    <cfRule type="cellIs" dxfId="645" priority="1084" operator="notEqual">
      <formula>H167</formula>
    </cfRule>
  </conditionalFormatting>
  <conditionalFormatting sqref="K170:K171">
    <cfRule type="cellIs" dxfId="644" priority="1075" operator="notEqual">
      <formula>H170</formula>
    </cfRule>
  </conditionalFormatting>
  <conditionalFormatting sqref="K173:K174">
    <cfRule type="cellIs" dxfId="643" priority="1066" operator="notEqual">
      <formula>H173</formula>
    </cfRule>
  </conditionalFormatting>
  <conditionalFormatting sqref="K176:K177">
    <cfRule type="cellIs" dxfId="642" priority="1057" operator="notEqual">
      <formula>H176</formula>
    </cfRule>
  </conditionalFormatting>
  <conditionalFormatting sqref="K179:K180">
    <cfRule type="cellIs" dxfId="641" priority="1048" operator="notEqual">
      <formula>H179</formula>
    </cfRule>
  </conditionalFormatting>
  <conditionalFormatting sqref="K182:K183">
    <cfRule type="cellIs" dxfId="640" priority="1039" operator="notEqual">
      <formula>H182</formula>
    </cfRule>
  </conditionalFormatting>
  <conditionalFormatting sqref="K185:K186">
    <cfRule type="cellIs" dxfId="639" priority="1030" operator="notEqual">
      <formula>H185</formula>
    </cfRule>
  </conditionalFormatting>
  <conditionalFormatting sqref="K188:K189">
    <cfRule type="cellIs" dxfId="638" priority="1021" operator="notEqual">
      <formula>H188</formula>
    </cfRule>
  </conditionalFormatting>
  <conditionalFormatting sqref="K191:K192">
    <cfRule type="cellIs" dxfId="637" priority="1012" operator="notEqual">
      <formula>H191</formula>
    </cfRule>
  </conditionalFormatting>
  <conditionalFormatting sqref="K194:K195">
    <cfRule type="cellIs" dxfId="636" priority="1003" operator="notEqual">
      <formula>H194</formula>
    </cfRule>
  </conditionalFormatting>
  <conditionalFormatting sqref="K197:K198">
    <cfRule type="cellIs" dxfId="635" priority="994" operator="notEqual">
      <formula>H197</formula>
    </cfRule>
  </conditionalFormatting>
  <conditionalFormatting sqref="K200:K201">
    <cfRule type="cellIs" dxfId="634" priority="985" operator="notEqual">
      <formula>H200</formula>
    </cfRule>
  </conditionalFormatting>
  <conditionalFormatting sqref="K203:K204">
    <cfRule type="cellIs" dxfId="633" priority="976" operator="notEqual">
      <formula>H203</formula>
    </cfRule>
  </conditionalFormatting>
  <conditionalFormatting sqref="K206:K207">
    <cfRule type="cellIs" dxfId="632" priority="967" operator="notEqual">
      <formula>H206</formula>
    </cfRule>
  </conditionalFormatting>
  <conditionalFormatting sqref="K209:K210">
    <cfRule type="cellIs" dxfId="631" priority="958" operator="notEqual">
      <formula>H209</formula>
    </cfRule>
  </conditionalFormatting>
  <conditionalFormatting sqref="K212:K213">
    <cfRule type="cellIs" dxfId="630" priority="949" operator="notEqual">
      <formula>H212</formula>
    </cfRule>
  </conditionalFormatting>
  <conditionalFormatting sqref="K215:K216">
    <cfRule type="cellIs" dxfId="629" priority="940" operator="notEqual">
      <formula>H215</formula>
    </cfRule>
  </conditionalFormatting>
  <conditionalFormatting sqref="K218:K219">
    <cfRule type="cellIs" dxfId="628" priority="931" operator="notEqual">
      <formula>H218</formula>
    </cfRule>
  </conditionalFormatting>
  <conditionalFormatting sqref="K221:K222">
    <cfRule type="cellIs" dxfId="627" priority="922" operator="notEqual">
      <formula>H221</formula>
    </cfRule>
  </conditionalFormatting>
  <conditionalFormatting sqref="K224:K225">
    <cfRule type="cellIs" dxfId="626" priority="913" operator="notEqual">
      <formula>H224</formula>
    </cfRule>
  </conditionalFormatting>
  <conditionalFormatting sqref="K227:K228">
    <cfRule type="cellIs" dxfId="625" priority="904" operator="notEqual">
      <formula>H227</formula>
    </cfRule>
  </conditionalFormatting>
  <conditionalFormatting sqref="K230:K231">
    <cfRule type="cellIs" dxfId="624" priority="895" operator="notEqual">
      <formula>H230</formula>
    </cfRule>
  </conditionalFormatting>
  <conditionalFormatting sqref="K233:K234">
    <cfRule type="cellIs" dxfId="623" priority="886" operator="notEqual">
      <formula>H233</formula>
    </cfRule>
  </conditionalFormatting>
  <conditionalFormatting sqref="K236:K237">
    <cfRule type="cellIs" dxfId="622" priority="877" operator="notEqual">
      <formula>H236</formula>
    </cfRule>
  </conditionalFormatting>
  <conditionalFormatting sqref="K239:K240">
    <cfRule type="cellIs" dxfId="621" priority="868" operator="notEqual">
      <formula>H239</formula>
    </cfRule>
  </conditionalFormatting>
  <conditionalFormatting sqref="M10">
    <cfRule type="containsBlanks" dxfId="620" priority="863">
      <formula>LEN(TRIM(M10))=0</formula>
    </cfRule>
  </conditionalFormatting>
  <conditionalFormatting sqref="M11:M12">
    <cfRule type="cellIs" dxfId="619" priority="246" operator="notEqual">
      <formula>H11</formula>
    </cfRule>
  </conditionalFormatting>
  <conditionalFormatting sqref="M13">
    <cfRule type="containsBlanks" dxfId="618" priority="244">
      <formula>LEN(TRIM(M13))=0</formula>
    </cfRule>
  </conditionalFormatting>
  <conditionalFormatting sqref="M14:M15">
    <cfRule type="cellIs" dxfId="617" priority="243" operator="notEqual">
      <formula>H14</formula>
    </cfRule>
  </conditionalFormatting>
  <conditionalFormatting sqref="M16">
    <cfRule type="containsBlanks" dxfId="616" priority="241">
      <formula>LEN(TRIM(M16))=0</formula>
    </cfRule>
  </conditionalFormatting>
  <conditionalFormatting sqref="M17:M18">
    <cfRule type="cellIs" dxfId="615" priority="240" operator="notEqual">
      <formula>H17</formula>
    </cfRule>
  </conditionalFormatting>
  <conditionalFormatting sqref="M19">
    <cfRule type="containsBlanks" dxfId="614" priority="238">
      <formula>LEN(TRIM(M19))=0</formula>
    </cfRule>
  </conditionalFormatting>
  <conditionalFormatting sqref="M20:M21">
    <cfRule type="cellIs" dxfId="613" priority="237" operator="notEqual">
      <formula>H20</formula>
    </cfRule>
  </conditionalFormatting>
  <conditionalFormatting sqref="M22">
    <cfRule type="containsBlanks" dxfId="612" priority="235">
      <formula>LEN(TRIM(M22))=0</formula>
    </cfRule>
  </conditionalFormatting>
  <conditionalFormatting sqref="M23:M24">
    <cfRule type="cellIs" dxfId="611" priority="234" operator="notEqual">
      <formula>H23</formula>
    </cfRule>
  </conditionalFormatting>
  <conditionalFormatting sqref="M25">
    <cfRule type="containsBlanks" dxfId="610" priority="232">
      <formula>LEN(TRIM(M25))=0</formula>
    </cfRule>
  </conditionalFormatting>
  <conditionalFormatting sqref="M26:M27">
    <cfRule type="cellIs" dxfId="609" priority="231" operator="notEqual">
      <formula>H26</formula>
    </cfRule>
  </conditionalFormatting>
  <conditionalFormatting sqref="M28">
    <cfRule type="containsBlanks" dxfId="608" priority="229">
      <formula>LEN(TRIM(M28))=0</formula>
    </cfRule>
  </conditionalFormatting>
  <conditionalFormatting sqref="M29:M30">
    <cfRule type="cellIs" dxfId="607" priority="228" operator="notEqual">
      <formula>H29</formula>
    </cfRule>
  </conditionalFormatting>
  <conditionalFormatting sqref="M31">
    <cfRule type="containsBlanks" dxfId="606" priority="226">
      <formula>LEN(TRIM(M31))=0</formula>
    </cfRule>
  </conditionalFormatting>
  <conditionalFormatting sqref="M32:M33">
    <cfRule type="cellIs" dxfId="605" priority="225" operator="notEqual">
      <formula>H32</formula>
    </cfRule>
  </conditionalFormatting>
  <conditionalFormatting sqref="M34">
    <cfRule type="containsBlanks" dxfId="604" priority="223">
      <formula>LEN(TRIM(M34))=0</formula>
    </cfRule>
  </conditionalFormatting>
  <conditionalFormatting sqref="M35:M36">
    <cfRule type="cellIs" dxfId="603" priority="222" operator="notEqual">
      <formula>H35</formula>
    </cfRule>
  </conditionalFormatting>
  <conditionalFormatting sqref="M37">
    <cfRule type="containsBlanks" dxfId="602" priority="220">
      <formula>LEN(TRIM(M37))=0</formula>
    </cfRule>
  </conditionalFormatting>
  <conditionalFormatting sqref="M38:M39">
    <cfRule type="cellIs" dxfId="601" priority="219" operator="notEqual">
      <formula>H38</formula>
    </cfRule>
  </conditionalFormatting>
  <conditionalFormatting sqref="M40">
    <cfRule type="containsBlanks" dxfId="600" priority="217">
      <formula>LEN(TRIM(M40))=0</formula>
    </cfRule>
  </conditionalFormatting>
  <conditionalFormatting sqref="M41:M42">
    <cfRule type="cellIs" dxfId="599" priority="216" operator="notEqual">
      <formula>H41</formula>
    </cfRule>
  </conditionalFormatting>
  <conditionalFormatting sqref="M43">
    <cfRule type="containsBlanks" dxfId="598" priority="214">
      <formula>LEN(TRIM(M43))=0</formula>
    </cfRule>
  </conditionalFormatting>
  <conditionalFormatting sqref="M44:M45">
    <cfRule type="cellIs" dxfId="597" priority="213" operator="notEqual">
      <formula>H44</formula>
    </cfRule>
  </conditionalFormatting>
  <conditionalFormatting sqref="M46">
    <cfRule type="containsBlanks" dxfId="596" priority="211">
      <formula>LEN(TRIM(M46))=0</formula>
    </cfRule>
  </conditionalFormatting>
  <conditionalFormatting sqref="M47:M48">
    <cfRule type="cellIs" dxfId="595" priority="210" operator="notEqual">
      <formula>H47</formula>
    </cfRule>
  </conditionalFormatting>
  <conditionalFormatting sqref="M49">
    <cfRule type="containsBlanks" dxfId="594" priority="208">
      <formula>LEN(TRIM(M49))=0</formula>
    </cfRule>
  </conditionalFormatting>
  <conditionalFormatting sqref="M50:M51">
    <cfRule type="cellIs" dxfId="593" priority="207" operator="notEqual">
      <formula>H50</formula>
    </cfRule>
  </conditionalFormatting>
  <conditionalFormatting sqref="M52">
    <cfRule type="containsBlanks" dxfId="592" priority="205">
      <formula>LEN(TRIM(M52))=0</formula>
    </cfRule>
  </conditionalFormatting>
  <conditionalFormatting sqref="M53:M54">
    <cfRule type="cellIs" dxfId="591" priority="204" operator="notEqual">
      <formula>H53</formula>
    </cfRule>
  </conditionalFormatting>
  <conditionalFormatting sqref="M55">
    <cfRule type="containsBlanks" dxfId="590" priority="202">
      <formula>LEN(TRIM(M55))=0</formula>
    </cfRule>
  </conditionalFormatting>
  <conditionalFormatting sqref="M56:M57">
    <cfRule type="cellIs" dxfId="589" priority="201" operator="notEqual">
      <formula>H56</formula>
    </cfRule>
  </conditionalFormatting>
  <conditionalFormatting sqref="M58">
    <cfRule type="containsBlanks" dxfId="588" priority="199">
      <formula>LEN(TRIM(M58))=0</formula>
    </cfRule>
  </conditionalFormatting>
  <conditionalFormatting sqref="M59:M60">
    <cfRule type="cellIs" dxfId="587" priority="198" operator="notEqual">
      <formula>H59</formula>
    </cfRule>
  </conditionalFormatting>
  <conditionalFormatting sqref="M61">
    <cfRule type="containsBlanks" dxfId="586" priority="196">
      <formula>LEN(TRIM(M61))=0</formula>
    </cfRule>
  </conditionalFormatting>
  <conditionalFormatting sqref="M62:M63">
    <cfRule type="cellIs" dxfId="585" priority="195" operator="notEqual">
      <formula>H62</formula>
    </cfRule>
  </conditionalFormatting>
  <conditionalFormatting sqref="M64">
    <cfRule type="containsBlanks" dxfId="584" priority="193">
      <formula>LEN(TRIM(M64))=0</formula>
    </cfRule>
  </conditionalFormatting>
  <conditionalFormatting sqref="M65:M66">
    <cfRule type="cellIs" dxfId="583" priority="192" operator="notEqual">
      <formula>H65</formula>
    </cfRule>
  </conditionalFormatting>
  <conditionalFormatting sqref="M67">
    <cfRule type="containsBlanks" dxfId="582" priority="190">
      <formula>LEN(TRIM(M67))=0</formula>
    </cfRule>
  </conditionalFormatting>
  <conditionalFormatting sqref="M68:M69">
    <cfRule type="cellIs" dxfId="581" priority="189" operator="notEqual">
      <formula>H68</formula>
    </cfRule>
  </conditionalFormatting>
  <conditionalFormatting sqref="M70">
    <cfRule type="containsBlanks" dxfId="580" priority="187">
      <formula>LEN(TRIM(M70))=0</formula>
    </cfRule>
  </conditionalFormatting>
  <conditionalFormatting sqref="M71:M72">
    <cfRule type="cellIs" dxfId="579" priority="186" operator="notEqual">
      <formula>H71</formula>
    </cfRule>
  </conditionalFormatting>
  <conditionalFormatting sqref="M73">
    <cfRule type="containsBlanks" dxfId="578" priority="184">
      <formula>LEN(TRIM(M73))=0</formula>
    </cfRule>
  </conditionalFormatting>
  <conditionalFormatting sqref="M74:M75">
    <cfRule type="cellIs" dxfId="577" priority="183" operator="notEqual">
      <formula>H74</formula>
    </cfRule>
  </conditionalFormatting>
  <conditionalFormatting sqref="M76">
    <cfRule type="containsBlanks" dxfId="576" priority="181">
      <formula>LEN(TRIM(M76))=0</formula>
    </cfRule>
  </conditionalFormatting>
  <conditionalFormatting sqref="M77:M78">
    <cfRule type="cellIs" dxfId="575" priority="180" operator="notEqual">
      <formula>H77</formula>
    </cfRule>
  </conditionalFormatting>
  <conditionalFormatting sqref="M79">
    <cfRule type="containsBlanks" dxfId="574" priority="178">
      <formula>LEN(TRIM(M79))=0</formula>
    </cfRule>
  </conditionalFormatting>
  <conditionalFormatting sqref="M80:M81">
    <cfRule type="cellIs" dxfId="573" priority="177" operator="notEqual">
      <formula>H80</formula>
    </cfRule>
  </conditionalFormatting>
  <conditionalFormatting sqref="M82">
    <cfRule type="containsBlanks" dxfId="572" priority="175">
      <formula>LEN(TRIM(M82))=0</formula>
    </cfRule>
  </conditionalFormatting>
  <conditionalFormatting sqref="M83:M84">
    <cfRule type="cellIs" dxfId="571" priority="174" operator="notEqual">
      <formula>H83</formula>
    </cfRule>
  </conditionalFormatting>
  <conditionalFormatting sqref="M85">
    <cfRule type="containsBlanks" dxfId="570" priority="172">
      <formula>LEN(TRIM(M85))=0</formula>
    </cfRule>
  </conditionalFormatting>
  <conditionalFormatting sqref="M86:M87">
    <cfRule type="cellIs" dxfId="569" priority="171" operator="notEqual">
      <formula>H86</formula>
    </cfRule>
  </conditionalFormatting>
  <conditionalFormatting sqref="M88">
    <cfRule type="containsBlanks" dxfId="568" priority="169">
      <formula>LEN(TRIM(M88))=0</formula>
    </cfRule>
  </conditionalFormatting>
  <conditionalFormatting sqref="M89:M90">
    <cfRule type="cellIs" dxfId="567" priority="168" operator="notEqual">
      <formula>H89</formula>
    </cfRule>
  </conditionalFormatting>
  <conditionalFormatting sqref="M91">
    <cfRule type="containsBlanks" dxfId="566" priority="166">
      <formula>LEN(TRIM(M91))=0</formula>
    </cfRule>
  </conditionalFormatting>
  <conditionalFormatting sqref="M92:M93">
    <cfRule type="cellIs" dxfId="565" priority="165" operator="notEqual">
      <formula>H92</formula>
    </cfRule>
  </conditionalFormatting>
  <conditionalFormatting sqref="M94">
    <cfRule type="containsBlanks" dxfId="564" priority="163">
      <formula>LEN(TRIM(M94))=0</formula>
    </cfRule>
  </conditionalFormatting>
  <conditionalFormatting sqref="M95:M96">
    <cfRule type="cellIs" dxfId="563" priority="162" operator="notEqual">
      <formula>H95</formula>
    </cfRule>
  </conditionalFormatting>
  <conditionalFormatting sqref="M97">
    <cfRule type="containsBlanks" dxfId="562" priority="160">
      <formula>LEN(TRIM(M97))=0</formula>
    </cfRule>
  </conditionalFormatting>
  <conditionalFormatting sqref="M98:M99">
    <cfRule type="cellIs" dxfId="561" priority="159" operator="notEqual">
      <formula>H98</formula>
    </cfRule>
  </conditionalFormatting>
  <conditionalFormatting sqref="M100">
    <cfRule type="containsBlanks" dxfId="560" priority="157">
      <formula>LEN(TRIM(M100))=0</formula>
    </cfRule>
  </conditionalFormatting>
  <conditionalFormatting sqref="M101:M102">
    <cfRule type="cellIs" dxfId="559" priority="156" operator="notEqual">
      <formula>H101</formula>
    </cfRule>
  </conditionalFormatting>
  <conditionalFormatting sqref="M103">
    <cfRule type="containsBlanks" dxfId="558" priority="154">
      <formula>LEN(TRIM(M103))=0</formula>
    </cfRule>
  </conditionalFormatting>
  <conditionalFormatting sqref="M104:M105">
    <cfRule type="cellIs" dxfId="557" priority="153" operator="notEqual">
      <formula>H104</formula>
    </cfRule>
  </conditionalFormatting>
  <conditionalFormatting sqref="M106">
    <cfRule type="containsBlanks" dxfId="556" priority="151">
      <formula>LEN(TRIM(M106))=0</formula>
    </cfRule>
  </conditionalFormatting>
  <conditionalFormatting sqref="M107:M108">
    <cfRule type="cellIs" dxfId="555" priority="150" operator="notEqual">
      <formula>H107</formula>
    </cfRule>
  </conditionalFormatting>
  <conditionalFormatting sqref="M109">
    <cfRule type="containsBlanks" dxfId="554" priority="148">
      <formula>LEN(TRIM(M109))=0</formula>
    </cfRule>
  </conditionalFormatting>
  <conditionalFormatting sqref="M110:M111">
    <cfRule type="cellIs" dxfId="553" priority="147" operator="notEqual">
      <formula>H110</formula>
    </cfRule>
  </conditionalFormatting>
  <conditionalFormatting sqref="M112">
    <cfRule type="containsBlanks" dxfId="552" priority="145">
      <formula>LEN(TRIM(M112))=0</formula>
    </cfRule>
  </conditionalFormatting>
  <conditionalFormatting sqref="M113:M114">
    <cfRule type="cellIs" dxfId="551" priority="144" operator="notEqual">
      <formula>H113</formula>
    </cfRule>
  </conditionalFormatting>
  <conditionalFormatting sqref="M115">
    <cfRule type="containsBlanks" dxfId="550" priority="142">
      <formula>LEN(TRIM(M115))=0</formula>
    </cfRule>
  </conditionalFormatting>
  <conditionalFormatting sqref="M116:M117">
    <cfRule type="cellIs" dxfId="549" priority="141" operator="notEqual">
      <formula>H116</formula>
    </cfRule>
  </conditionalFormatting>
  <conditionalFormatting sqref="M118">
    <cfRule type="containsBlanks" dxfId="548" priority="139">
      <formula>LEN(TRIM(M118))=0</formula>
    </cfRule>
  </conditionalFormatting>
  <conditionalFormatting sqref="M119:M120">
    <cfRule type="cellIs" dxfId="547" priority="138" operator="notEqual">
      <formula>H119</formula>
    </cfRule>
  </conditionalFormatting>
  <conditionalFormatting sqref="M121">
    <cfRule type="containsBlanks" dxfId="546" priority="136">
      <formula>LEN(TRIM(M121))=0</formula>
    </cfRule>
  </conditionalFormatting>
  <conditionalFormatting sqref="M122:M123">
    <cfRule type="cellIs" dxfId="545" priority="135" operator="notEqual">
      <formula>H122</formula>
    </cfRule>
  </conditionalFormatting>
  <conditionalFormatting sqref="M124">
    <cfRule type="containsBlanks" dxfId="544" priority="133">
      <formula>LEN(TRIM(M124))=0</formula>
    </cfRule>
  </conditionalFormatting>
  <conditionalFormatting sqref="M125:M126">
    <cfRule type="cellIs" dxfId="543" priority="132" operator="notEqual">
      <formula>H125</formula>
    </cfRule>
  </conditionalFormatting>
  <conditionalFormatting sqref="M127">
    <cfRule type="containsBlanks" dxfId="542" priority="130">
      <formula>LEN(TRIM(M127))=0</formula>
    </cfRule>
  </conditionalFormatting>
  <conditionalFormatting sqref="M128:M129">
    <cfRule type="cellIs" dxfId="541" priority="129" operator="notEqual">
      <formula>H128</formula>
    </cfRule>
  </conditionalFormatting>
  <conditionalFormatting sqref="M130">
    <cfRule type="containsBlanks" dxfId="540" priority="127">
      <formula>LEN(TRIM(M130))=0</formula>
    </cfRule>
  </conditionalFormatting>
  <conditionalFormatting sqref="M131:M132">
    <cfRule type="cellIs" dxfId="539" priority="126" operator="notEqual">
      <formula>H131</formula>
    </cfRule>
  </conditionalFormatting>
  <conditionalFormatting sqref="M133">
    <cfRule type="containsBlanks" dxfId="538" priority="124">
      <formula>LEN(TRIM(M133))=0</formula>
    </cfRule>
  </conditionalFormatting>
  <conditionalFormatting sqref="M134:M135">
    <cfRule type="cellIs" dxfId="537" priority="123" operator="notEqual">
      <formula>H134</formula>
    </cfRule>
  </conditionalFormatting>
  <conditionalFormatting sqref="M136">
    <cfRule type="containsBlanks" dxfId="536" priority="121">
      <formula>LEN(TRIM(M136))=0</formula>
    </cfRule>
  </conditionalFormatting>
  <conditionalFormatting sqref="M137:M138">
    <cfRule type="cellIs" dxfId="535" priority="120" operator="notEqual">
      <formula>H137</formula>
    </cfRule>
  </conditionalFormatting>
  <conditionalFormatting sqref="M139">
    <cfRule type="containsBlanks" dxfId="534" priority="118">
      <formula>LEN(TRIM(M139))=0</formula>
    </cfRule>
  </conditionalFormatting>
  <conditionalFormatting sqref="M140:M141">
    <cfRule type="cellIs" dxfId="533" priority="117" operator="notEqual">
      <formula>H140</formula>
    </cfRule>
  </conditionalFormatting>
  <conditionalFormatting sqref="M142">
    <cfRule type="containsBlanks" dxfId="532" priority="115">
      <formula>LEN(TRIM(M142))=0</formula>
    </cfRule>
  </conditionalFormatting>
  <conditionalFormatting sqref="M143:M144">
    <cfRule type="cellIs" dxfId="531" priority="114" operator="notEqual">
      <formula>H143</formula>
    </cfRule>
  </conditionalFormatting>
  <conditionalFormatting sqref="M145">
    <cfRule type="containsBlanks" dxfId="530" priority="112">
      <formula>LEN(TRIM(M145))=0</formula>
    </cfRule>
  </conditionalFormatting>
  <conditionalFormatting sqref="M146:M147">
    <cfRule type="cellIs" dxfId="529" priority="111" operator="notEqual">
      <formula>H146</formula>
    </cfRule>
  </conditionalFormatting>
  <conditionalFormatting sqref="M148">
    <cfRule type="containsBlanks" dxfId="528" priority="109">
      <formula>LEN(TRIM(M148))=0</formula>
    </cfRule>
  </conditionalFormatting>
  <conditionalFormatting sqref="M149:M150">
    <cfRule type="cellIs" dxfId="527" priority="108" operator="notEqual">
      <formula>H149</formula>
    </cfRule>
  </conditionalFormatting>
  <conditionalFormatting sqref="M151">
    <cfRule type="containsBlanks" dxfId="526" priority="106">
      <formula>LEN(TRIM(M151))=0</formula>
    </cfRule>
  </conditionalFormatting>
  <conditionalFormatting sqref="M152:M153">
    <cfRule type="cellIs" dxfId="525" priority="105" operator="notEqual">
      <formula>H152</formula>
    </cfRule>
  </conditionalFormatting>
  <conditionalFormatting sqref="M154">
    <cfRule type="containsBlanks" dxfId="524" priority="103">
      <formula>LEN(TRIM(M154))=0</formula>
    </cfRule>
  </conditionalFormatting>
  <conditionalFormatting sqref="M155:M156">
    <cfRule type="cellIs" dxfId="523" priority="102" operator="notEqual">
      <formula>H155</formula>
    </cfRule>
  </conditionalFormatting>
  <conditionalFormatting sqref="M157">
    <cfRule type="containsBlanks" dxfId="522" priority="100">
      <formula>LEN(TRIM(M157))=0</formula>
    </cfRule>
  </conditionalFormatting>
  <conditionalFormatting sqref="M158:M159">
    <cfRule type="cellIs" dxfId="521" priority="99" operator="notEqual">
      <formula>H158</formula>
    </cfRule>
  </conditionalFormatting>
  <conditionalFormatting sqref="M160">
    <cfRule type="containsBlanks" dxfId="520" priority="97">
      <formula>LEN(TRIM(M160))=0</formula>
    </cfRule>
  </conditionalFormatting>
  <conditionalFormatting sqref="M161:M162">
    <cfRule type="cellIs" dxfId="519" priority="96" operator="notEqual">
      <formula>H161</formula>
    </cfRule>
  </conditionalFormatting>
  <conditionalFormatting sqref="M163">
    <cfRule type="containsBlanks" dxfId="518" priority="94">
      <formula>LEN(TRIM(M163))=0</formula>
    </cfRule>
  </conditionalFormatting>
  <conditionalFormatting sqref="M164:M165">
    <cfRule type="cellIs" dxfId="517" priority="93" operator="notEqual">
      <formula>H164</formula>
    </cfRule>
  </conditionalFormatting>
  <conditionalFormatting sqref="M166">
    <cfRule type="containsBlanks" dxfId="516" priority="91">
      <formula>LEN(TRIM(M166))=0</formula>
    </cfRule>
  </conditionalFormatting>
  <conditionalFormatting sqref="M167:M168">
    <cfRule type="cellIs" dxfId="515" priority="90" operator="notEqual">
      <formula>H167</formula>
    </cfRule>
  </conditionalFormatting>
  <conditionalFormatting sqref="M169">
    <cfRule type="containsBlanks" dxfId="514" priority="88">
      <formula>LEN(TRIM(M169))=0</formula>
    </cfRule>
  </conditionalFormatting>
  <conditionalFormatting sqref="M170:M171">
    <cfRule type="cellIs" dxfId="513" priority="87" operator="notEqual">
      <formula>H170</formula>
    </cfRule>
  </conditionalFormatting>
  <conditionalFormatting sqref="M172">
    <cfRule type="containsBlanks" dxfId="512" priority="85">
      <formula>LEN(TRIM(M172))=0</formula>
    </cfRule>
  </conditionalFormatting>
  <conditionalFormatting sqref="M173:M174">
    <cfRule type="cellIs" dxfId="511" priority="84" operator="notEqual">
      <formula>H173</formula>
    </cfRule>
  </conditionalFormatting>
  <conditionalFormatting sqref="M175">
    <cfRule type="containsBlanks" dxfId="510" priority="82">
      <formula>LEN(TRIM(M175))=0</formula>
    </cfRule>
  </conditionalFormatting>
  <conditionalFormatting sqref="M176:M177">
    <cfRule type="cellIs" dxfId="509" priority="81" operator="notEqual">
      <formula>H176</formula>
    </cfRule>
  </conditionalFormatting>
  <conditionalFormatting sqref="M178">
    <cfRule type="containsBlanks" dxfId="508" priority="79">
      <formula>LEN(TRIM(M178))=0</formula>
    </cfRule>
  </conditionalFormatting>
  <conditionalFormatting sqref="M179:M180">
    <cfRule type="cellIs" dxfId="507" priority="78" operator="notEqual">
      <formula>H179</formula>
    </cfRule>
  </conditionalFormatting>
  <conditionalFormatting sqref="M181">
    <cfRule type="containsBlanks" dxfId="506" priority="76">
      <formula>LEN(TRIM(M181))=0</formula>
    </cfRule>
  </conditionalFormatting>
  <conditionalFormatting sqref="M182:M183">
    <cfRule type="cellIs" dxfId="505" priority="75" operator="notEqual">
      <formula>H182</formula>
    </cfRule>
  </conditionalFormatting>
  <conditionalFormatting sqref="M184">
    <cfRule type="containsBlanks" dxfId="504" priority="73">
      <formula>LEN(TRIM(M184))=0</formula>
    </cfRule>
  </conditionalFormatting>
  <conditionalFormatting sqref="M185:M186">
    <cfRule type="cellIs" dxfId="503" priority="72" operator="notEqual">
      <formula>H185</formula>
    </cfRule>
  </conditionalFormatting>
  <conditionalFormatting sqref="M187">
    <cfRule type="containsBlanks" dxfId="502" priority="70">
      <formula>LEN(TRIM(M187))=0</formula>
    </cfRule>
  </conditionalFormatting>
  <conditionalFormatting sqref="M188:M189">
    <cfRule type="cellIs" dxfId="501" priority="69" operator="notEqual">
      <formula>H188</formula>
    </cfRule>
  </conditionalFormatting>
  <conditionalFormatting sqref="M190">
    <cfRule type="containsBlanks" dxfId="500" priority="67">
      <formula>LEN(TRIM(M190))=0</formula>
    </cfRule>
  </conditionalFormatting>
  <conditionalFormatting sqref="M191:M192">
    <cfRule type="cellIs" dxfId="499" priority="66" operator="notEqual">
      <formula>H191</formula>
    </cfRule>
  </conditionalFormatting>
  <conditionalFormatting sqref="M193">
    <cfRule type="containsBlanks" dxfId="498" priority="64">
      <formula>LEN(TRIM(M193))=0</formula>
    </cfRule>
  </conditionalFormatting>
  <conditionalFormatting sqref="M194:M195">
    <cfRule type="cellIs" dxfId="497" priority="63" operator="notEqual">
      <formula>H194</formula>
    </cfRule>
  </conditionalFormatting>
  <conditionalFormatting sqref="M196">
    <cfRule type="containsBlanks" dxfId="496" priority="61">
      <formula>LEN(TRIM(M196))=0</formula>
    </cfRule>
  </conditionalFormatting>
  <conditionalFormatting sqref="M197:M198">
    <cfRule type="cellIs" dxfId="495" priority="60" operator="notEqual">
      <formula>H197</formula>
    </cfRule>
  </conditionalFormatting>
  <conditionalFormatting sqref="M199">
    <cfRule type="containsBlanks" dxfId="494" priority="58">
      <formula>LEN(TRIM(M199))=0</formula>
    </cfRule>
  </conditionalFormatting>
  <conditionalFormatting sqref="M200:M201">
    <cfRule type="cellIs" dxfId="493" priority="57" operator="notEqual">
      <formula>H200</formula>
    </cfRule>
  </conditionalFormatting>
  <conditionalFormatting sqref="M202">
    <cfRule type="containsBlanks" dxfId="492" priority="55">
      <formula>LEN(TRIM(M202))=0</formula>
    </cfRule>
  </conditionalFormatting>
  <conditionalFormatting sqref="M203:M204">
    <cfRule type="cellIs" dxfId="491" priority="54" operator="notEqual">
      <formula>H203</formula>
    </cfRule>
  </conditionalFormatting>
  <conditionalFormatting sqref="M205">
    <cfRule type="containsBlanks" dxfId="490" priority="52">
      <formula>LEN(TRIM(M205))=0</formula>
    </cfRule>
  </conditionalFormatting>
  <conditionalFormatting sqref="M206:M207">
    <cfRule type="cellIs" dxfId="489" priority="51" operator="notEqual">
      <formula>H206</formula>
    </cfRule>
  </conditionalFormatting>
  <conditionalFormatting sqref="M208">
    <cfRule type="containsBlanks" dxfId="488" priority="49">
      <formula>LEN(TRIM(M208))=0</formula>
    </cfRule>
  </conditionalFormatting>
  <conditionalFormatting sqref="M209:M210">
    <cfRule type="cellIs" dxfId="487" priority="48" operator="notEqual">
      <formula>H209</formula>
    </cfRule>
  </conditionalFormatting>
  <conditionalFormatting sqref="M211">
    <cfRule type="containsBlanks" dxfId="486" priority="46">
      <formula>LEN(TRIM(M211))=0</formula>
    </cfRule>
  </conditionalFormatting>
  <conditionalFormatting sqref="M212:M213">
    <cfRule type="cellIs" dxfId="485" priority="45" operator="notEqual">
      <formula>H212</formula>
    </cfRule>
  </conditionalFormatting>
  <conditionalFormatting sqref="M214">
    <cfRule type="containsBlanks" dxfId="484" priority="43">
      <formula>LEN(TRIM(M214))=0</formula>
    </cfRule>
  </conditionalFormatting>
  <conditionalFormatting sqref="M215:M216">
    <cfRule type="cellIs" dxfId="483" priority="42" operator="notEqual">
      <formula>H215</formula>
    </cfRule>
  </conditionalFormatting>
  <conditionalFormatting sqref="M217">
    <cfRule type="containsBlanks" dxfId="482" priority="40">
      <formula>LEN(TRIM(M217))=0</formula>
    </cfRule>
  </conditionalFormatting>
  <conditionalFormatting sqref="M218:M219">
    <cfRule type="cellIs" dxfId="481" priority="39" operator="notEqual">
      <formula>H218</formula>
    </cfRule>
  </conditionalFormatting>
  <conditionalFormatting sqref="M220">
    <cfRule type="containsBlanks" dxfId="480" priority="37">
      <formula>LEN(TRIM(M220))=0</formula>
    </cfRule>
  </conditionalFormatting>
  <conditionalFormatting sqref="M221:M222">
    <cfRule type="cellIs" dxfId="479" priority="36" operator="notEqual">
      <formula>H221</formula>
    </cfRule>
  </conditionalFormatting>
  <conditionalFormatting sqref="M223">
    <cfRule type="containsBlanks" dxfId="478" priority="34">
      <formula>LEN(TRIM(M223))=0</formula>
    </cfRule>
  </conditionalFormatting>
  <conditionalFormatting sqref="M224:M225">
    <cfRule type="cellIs" dxfId="477" priority="33" operator="notEqual">
      <formula>H224</formula>
    </cfRule>
  </conditionalFormatting>
  <conditionalFormatting sqref="M226">
    <cfRule type="containsBlanks" dxfId="476" priority="31">
      <formula>LEN(TRIM(M226))=0</formula>
    </cfRule>
  </conditionalFormatting>
  <conditionalFormatting sqref="M227:M228">
    <cfRule type="cellIs" dxfId="475" priority="30" operator="notEqual">
      <formula>H227</formula>
    </cfRule>
  </conditionalFormatting>
  <conditionalFormatting sqref="M229">
    <cfRule type="containsBlanks" dxfId="474" priority="28">
      <formula>LEN(TRIM(M229))=0</formula>
    </cfRule>
  </conditionalFormatting>
  <conditionalFormatting sqref="M230:M231">
    <cfRule type="cellIs" dxfId="473" priority="27" operator="notEqual">
      <formula>H230</formula>
    </cfRule>
  </conditionalFormatting>
  <conditionalFormatting sqref="M232">
    <cfRule type="containsBlanks" dxfId="472" priority="25">
      <formula>LEN(TRIM(M232))=0</formula>
    </cfRule>
  </conditionalFormatting>
  <conditionalFormatting sqref="M233:M234">
    <cfRule type="cellIs" dxfId="471" priority="24" operator="notEqual">
      <formula>H233</formula>
    </cfRule>
  </conditionalFormatting>
  <conditionalFormatting sqref="M235">
    <cfRule type="containsBlanks" dxfId="470" priority="22">
      <formula>LEN(TRIM(M235))=0</formula>
    </cfRule>
  </conditionalFormatting>
  <conditionalFormatting sqref="M236:M237">
    <cfRule type="cellIs" dxfId="469" priority="21" operator="notEqual">
      <formula>H236</formula>
    </cfRule>
  </conditionalFormatting>
  <conditionalFormatting sqref="M238">
    <cfRule type="containsBlanks" dxfId="468" priority="19">
      <formula>LEN(TRIM(M238))=0</formula>
    </cfRule>
  </conditionalFormatting>
  <conditionalFormatting sqref="M239:M240">
    <cfRule type="cellIs" dxfId="467" priority="18" operator="notEqual">
      <formula>H239</formula>
    </cfRule>
  </conditionalFormatting>
  <conditionalFormatting sqref="N10:N240">
    <cfRule type="containsText" dxfId="466" priority="5" operator="containsText" text="FALSO">
      <formula>NOT(ISERROR(SEARCH("FALSO",N10)))</formula>
    </cfRule>
  </conditionalFormatting>
  <conditionalFormatting sqref="O10">
    <cfRule type="containsBlanks" dxfId="465" priority="862">
      <formula>LEN(TRIM(O10))=0</formula>
    </cfRule>
  </conditionalFormatting>
  <conditionalFormatting sqref="O11:O12">
    <cfRule type="cellIs" dxfId="464" priority="860" operator="notEqual">
      <formula>H11</formula>
    </cfRule>
  </conditionalFormatting>
  <conditionalFormatting sqref="O13">
    <cfRule type="containsBlanks" dxfId="463" priority="854">
      <formula>LEN(TRIM(O13))=0</formula>
    </cfRule>
  </conditionalFormatting>
  <conditionalFormatting sqref="O14:O15">
    <cfRule type="cellIs" dxfId="462" priority="853" operator="notEqual">
      <formula>H14</formula>
    </cfRule>
  </conditionalFormatting>
  <conditionalFormatting sqref="O16">
    <cfRule type="containsBlanks" dxfId="461" priority="851">
      <formula>LEN(TRIM(O16))=0</formula>
    </cfRule>
  </conditionalFormatting>
  <conditionalFormatting sqref="O17:O18">
    <cfRule type="cellIs" dxfId="460" priority="850" operator="notEqual">
      <formula>H17</formula>
    </cfRule>
  </conditionalFormatting>
  <conditionalFormatting sqref="O19">
    <cfRule type="containsBlanks" dxfId="459" priority="848">
      <formula>LEN(TRIM(O19))=0</formula>
    </cfRule>
  </conditionalFormatting>
  <conditionalFormatting sqref="O20:O21">
    <cfRule type="cellIs" dxfId="458" priority="847" operator="notEqual">
      <formula>H20</formula>
    </cfRule>
  </conditionalFormatting>
  <conditionalFormatting sqref="O22">
    <cfRule type="containsBlanks" dxfId="457" priority="845">
      <formula>LEN(TRIM(O22))=0</formula>
    </cfRule>
  </conditionalFormatting>
  <conditionalFormatting sqref="O23:O24">
    <cfRule type="cellIs" dxfId="456" priority="844" operator="notEqual">
      <formula>H23</formula>
    </cfRule>
  </conditionalFormatting>
  <conditionalFormatting sqref="O25">
    <cfRule type="containsBlanks" dxfId="455" priority="842">
      <formula>LEN(TRIM(O25))=0</formula>
    </cfRule>
  </conditionalFormatting>
  <conditionalFormatting sqref="O26:O27">
    <cfRule type="cellIs" dxfId="454" priority="841" operator="notEqual">
      <formula>H26</formula>
    </cfRule>
  </conditionalFormatting>
  <conditionalFormatting sqref="O28">
    <cfRule type="containsBlanks" dxfId="453" priority="839">
      <formula>LEN(TRIM(O28))=0</formula>
    </cfRule>
  </conditionalFormatting>
  <conditionalFormatting sqref="O29:O30">
    <cfRule type="cellIs" dxfId="452" priority="838" operator="notEqual">
      <formula>H29</formula>
    </cfRule>
  </conditionalFormatting>
  <conditionalFormatting sqref="O31">
    <cfRule type="containsBlanks" dxfId="451" priority="836">
      <formula>LEN(TRIM(O31))=0</formula>
    </cfRule>
  </conditionalFormatting>
  <conditionalFormatting sqref="O32:O33">
    <cfRule type="cellIs" dxfId="450" priority="835" operator="notEqual">
      <formula>H32</formula>
    </cfRule>
  </conditionalFormatting>
  <conditionalFormatting sqref="O34">
    <cfRule type="containsBlanks" dxfId="449" priority="833">
      <formula>LEN(TRIM(O34))=0</formula>
    </cfRule>
  </conditionalFormatting>
  <conditionalFormatting sqref="O35:O36">
    <cfRule type="cellIs" dxfId="448" priority="832" operator="notEqual">
      <formula>H35</formula>
    </cfRule>
  </conditionalFormatting>
  <conditionalFormatting sqref="O37">
    <cfRule type="containsBlanks" dxfId="447" priority="830">
      <formula>LEN(TRIM(O37))=0</formula>
    </cfRule>
  </conditionalFormatting>
  <conditionalFormatting sqref="O38:O39">
    <cfRule type="cellIs" dxfId="446" priority="829" operator="notEqual">
      <formula>H38</formula>
    </cfRule>
  </conditionalFormatting>
  <conditionalFormatting sqref="O40">
    <cfRule type="containsBlanks" dxfId="445" priority="827">
      <formula>LEN(TRIM(O40))=0</formula>
    </cfRule>
  </conditionalFormatting>
  <conditionalFormatting sqref="O41:O42">
    <cfRule type="cellIs" dxfId="444" priority="826" operator="notEqual">
      <formula>H41</formula>
    </cfRule>
  </conditionalFormatting>
  <conditionalFormatting sqref="O43">
    <cfRule type="containsBlanks" dxfId="443" priority="824">
      <formula>LEN(TRIM(O43))=0</formula>
    </cfRule>
  </conditionalFormatting>
  <conditionalFormatting sqref="O44:O45">
    <cfRule type="cellIs" dxfId="442" priority="823" operator="notEqual">
      <formula>H44</formula>
    </cfRule>
  </conditionalFormatting>
  <conditionalFormatting sqref="O46">
    <cfRule type="containsBlanks" dxfId="441" priority="821">
      <formula>LEN(TRIM(O46))=0</formula>
    </cfRule>
  </conditionalFormatting>
  <conditionalFormatting sqref="O47:O48">
    <cfRule type="cellIs" dxfId="440" priority="820" operator="notEqual">
      <formula>H47</formula>
    </cfRule>
  </conditionalFormatting>
  <conditionalFormatting sqref="O49">
    <cfRule type="containsBlanks" dxfId="439" priority="818">
      <formula>LEN(TRIM(O49))=0</formula>
    </cfRule>
  </conditionalFormatting>
  <conditionalFormatting sqref="O50:O51">
    <cfRule type="cellIs" dxfId="438" priority="817" operator="notEqual">
      <formula>H50</formula>
    </cfRule>
  </conditionalFormatting>
  <conditionalFormatting sqref="O52">
    <cfRule type="containsBlanks" dxfId="437" priority="815">
      <formula>LEN(TRIM(O52))=0</formula>
    </cfRule>
  </conditionalFormatting>
  <conditionalFormatting sqref="O53:O54">
    <cfRule type="cellIs" dxfId="436" priority="814" operator="notEqual">
      <formula>H53</formula>
    </cfRule>
  </conditionalFormatting>
  <conditionalFormatting sqref="O55">
    <cfRule type="containsBlanks" dxfId="435" priority="812">
      <formula>LEN(TRIM(O55))=0</formula>
    </cfRule>
  </conditionalFormatting>
  <conditionalFormatting sqref="O56:O57">
    <cfRule type="cellIs" dxfId="434" priority="811" operator="notEqual">
      <formula>H56</formula>
    </cfRule>
  </conditionalFormatting>
  <conditionalFormatting sqref="O58">
    <cfRule type="containsBlanks" dxfId="433" priority="809">
      <formula>LEN(TRIM(O58))=0</formula>
    </cfRule>
  </conditionalFormatting>
  <conditionalFormatting sqref="O59:O60">
    <cfRule type="cellIs" dxfId="432" priority="808" operator="notEqual">
      <formula>H59</formula>
    </cfRule>
  </conditionalFormatting>
  <conditionalFormatting sqref="O61">
    <cfRule type="containsBlanks" dxfId="431" priority="806">
      <formula>LEN(TRIM(O61))=0</formula>
    </cfRule>
  </conditionalFormatting>
  <conditionalFormatting sqref="O62:O63">
    <cfRule type="cellIs" dxfId="430" priority="805" operator="notEqual">
      <formula>H62</formula>
    </cfRule>
  </conditionalFormatting>
  <conditionalFormatting sqref="O64">
    <cfRule type="containsBlanks" dxfId="429" priority="803">
      <formula>LEN(TRIM(O64))=0</formula>
    </cfRule>
  </conditionalFormatting>
  <conditionalFormatting sqref="O65:O66">
    <cfRule type="cellIs" dxfId="428" priority="802" operator="notEqual">
      <formula>H65</formula>
    </cfRule>
  </conditionalFormatting>
  <conditionalFormatting sqref="O67">
    <cfRule type="containsBlanks" dxfId="427" priority="800">
      <formula>LEN(TRIM(O67))=0</formula>
    </cfRule>
  </conditionalFormatting>
  <conditionalFormatting sqref="O68:O69">
    <cfRule type="cellIs" dxfId="426" priority="799" operator="notEqual">
      <formula>H68</formula>
    </cfRule>
  </conditionalFormatting>
  <conditionalFormatting sqref="O70">
    <cfRule type="containsBlanks" dxfId="425" priority="797">
      <formula>LEN(TRIM(O70))=0</formula>
    </cfRule>
  </conditionalFormatting>
  <conditionalFormatting sqref="O71:O72">
    <cfRule type="cellIs" dxfId="424" priority="796" operator="notEqual">
      <formula>H71</formula>
    </cfRule>
  </conditionalFormatting>
  <conditionalFormatting sqref="O73">
    <cfRule type="containsBlanks" dxfId="423" priority="794">
      <formula>LEN(TRIM(O73))=0</formula>
    </cfRule>
  </conditionalFormatting>
  <conditionalFormatting sqref="O74:O75">
    <cfRule type="cellIs" dxfId="422" priority="793" operator="notEqual">
      <formula>H74</formula>
    </cfRule>
  </conditionalFormatting>
  <conditionalFormatting sqref="O76">
    <cfRule type="containsBlanks" dxfId="421" priority="791">
      <formula>LEN(TRIM(O76))=0</formula>
    </cfRule>
  </conditionalFormatting>
  <conditionalFormatting sqref="O77:O78">
    <cfRule type="cellIs" dxfId="420" priority="790" operator="notEqual">
      <formula>H77</formula>
    </cfRule>
  </conditionalFormatting>
  <conditionalFormatting sqref="O79">
    <cfRule type="containsBlanks" dxfId="419" priority="788">
      <formula>LEN(TRIM(O79))=0</formula>
    </cfRule>
  </conditionalFormatting>
  <conditionalFormatting sqref="O80:O81">
    <cfRule type="cellIs" dxfId="418" priority="787" operator="notEqual">
      <formula>H80</formula>
    </cfRule>
  </conditionalFormatting>
  <conditionalFormatting sqref="O82">
    <cfRule type="containsBlanks" dxfId="417" priority="785">
      <formula>LEN(TRIM(O82))=0</formula>
    </cfRule>
  </conditionalFormatting>
  <conditionalFormatting sqref="O83:O84">
    <cfRule type="cellIs" dxfId="416" priority="784" operator="notEqual">
      <formula>H83</formula>
    </cfRule>
  </conditionalFormatting>
  <conditionalFormatting sqref="O85">
    <cfRule type="containsBlanks" dxfId="415" priority="782">
      <formula>LEN(TRIM(O85))=0</formula>
    </cfRule>
  </conditionalFormatting>
  <conditionalFormatting sqref="O86:O87">
    <cfRule type="cellIs" dxfId="414" priority="781" operator="notEqual">
      <formula>H86</formula>
    </cfRule>
  </conditionalFormatting>
  <conditionalFormatting sqref="O88">
    <cfRule type="containsBlanks" dxfId="413" priority="779">
      <formula>LEN(TRIM(O88))=0</formula>
    </cfRule>
  </conditionalFormatting>
  <conditionalFormatting sqref="O89:O90">
    <cfRule type="cellIs" dxfId="412" priority="778" operator="notEqual">
      <formula>H89</formula>
    </cfRule>
  </conditionalFormatting>
  <conditionalFormatting sqref="O91">
    <cfRule type="containsBlanks" dxfId="411" priority="776">
      <formula>LEN(TRIM(O91))=0</formula>
    </cfRule>
  </conditionalFormatting>
  <conditionalFormatting sqref="O92:O93">
    <cfRule type="cellIs" dxfId="410" priority="775" operator="notEqual">
      <formula>H92</formula>
    </cfRule>
  </conditionalFormatting>
  <conditionalFormatting sqref="O94">
    <cfRule type="containsBlanks" dxfId="409" priority="773">
      <formula>LEN(TRIM(O94))=0</formula>
    </cfRule>
  </conditionalFormatting>
  <conditionalFormatting sqref="O95:O96">
    <cfRule type="cellIs" dxfId="408" priority="772" operator="notEqual">
      <formula>H95</formula>
    </cfRule>
  </conditionalFormatting>
  <conditionalFormatting sqref="O97">
    <cfRule type="containsBlanks" dxfId="407" priority="770">
      <formula>LEN(TRIM(O97))=0</formula>
    </cfRule>
  </conditionalFormatting>
  <conditionalFormatting sqref="O98:O99">
    <cfRule type="cellIs" dxfId="406" priority="769" operator="notEqual">
      <formula>H98</formula>
    </cfRule>
  </conditionalFormatting>
  <conditionalFormatting sqref="O100">
    <cfRule type="containsBlanks" dxfId="405" priority="767">
      <formula>LEN(TRIM(O100))=0</formula>
    </cfRule>
  </conditionalFormatting>
  <conditionalFormatting sqref="O101:O102">
    <cfRule type="cellIs" dxfId="404" priority="766" operator="notEqual">
      <formula>H101</formula>
    </cfRule>
  </conditionalFormatting>
  <conditionalFormatting sqref="O103">
    <cfRule type="containsBlanks" dxfId="403" priority="764">
      <formula>LEN(TRIM(O103))=0</formula>
    </cfRule>
  </conditionalFormatting>
  <conditionalFormatting sqref="O104:O105">
    <cfRule type="cellIs" dxfId="402" priority="763" operator="notEqual">
      <formula>H104</formula>
    </cfRule>
  </conditionalFormatting>
  <conditionalFormatting sqref="O106">
    <cfRule type="containsBlanks" dxfId="401" priority="761">
      <formula>LEN(TRIM(O106))=0</formula>
    </cfRule>
  </conditionalFormatting>
  <conditionalFormatting sqref="O107:O108">
    <cfRule type="cellIs" dxfId="400" priority="760" operator="notEqual">
      <formula>H107</formula>
    </cfRule>
  </conditionalFormatting>
  <conditionalFormatting sqref="O109">
    <cfRule type="containsBlanks" dxfId="399" priority="758">
      <formula>LEN(TRIM(O109))=0</formula>
    </cfRule>
  </conditionalFormatting>
  <conditionalFormatting sqref="O110:O111">
    <cfRule type="cellIs" dxfId="398" priority="757" operator="notEqual">
      <formula>H110</formula>
    </cfRule>
  </conditionalFormatting>
  <conditionalFormatting sqref="O112">
    <cfRule type="containsBlanks" dxfId="397" priority="755">
      <formula>LEN(TRIM(O112))=0</formula>
    </cfRule>
  </conditionalFormatting>
  <conditionalFormatting sqref="O113:O114">
    <cfRule type="cellIs" dxfId="396" priority="754" operator="notEqual">
      <formula>H113</formula>
    </cfRule>
  </conditionalFormatting>
  <conditionalFormatting sqref="O115">
    <cfRule type="containsBlanks" dxfId="395" priority="752">
      <formula>LEN(TRIM(O115))=0</formula>
    </cfRule>
  </conditionalFormatting>
  <conditionalFormatting sqref="O116:O117">
    <cfRule type="cellIs" dxfId="394" priority="751" operator="notEqual">
      <formula>H116</formula>
    </cfRule>
  </conditionalFormatting>
  <conditionalFormatting sqref="O118">
    <cfRule type="containsBlanks" dxfId="393" priority="749">
      <formula>LEN(TRIM(O118))=0</formula>
    </cfRule>
  </conditionalFormatting>
  <conditionalFormatting sqref="O119:O120">
    <cfRule type="cellIs" dxfId="392" priority="748" operator="notEqual">
      <formula>H119</formula>
    </cfRule>
  </conditionalFormatting>
  <conditionalFormatting sqref="O121">
    <cfRule type="containsBlanks" dxfId="391" priority="746">
      <formula>LEN(TRIM(O121))=0</formula>
    </cfRule>
  </conditionalFormatting>
  <conditionalFormatting sqref="O122:O123">
    <cfRule type="cellIs" dxfId="390" priority="745" operator="notEqual">
      <formula>H122</formula>
    </cfRule>
  </conditionalFormatting>
  <conditionalFormatting sqref="O124">
    <cfRule type="containsBlanks" dxfId="389" priority="743">
      <formula>LEN(TRIM(O124))=0</formula>
    </cfRule>
  </conditionalFormatting>
  <conditionalFormatting sqref="O125:O126">
    <cfRule type="cellIs" dxfId="388" priority="742" operator="notEqual">
      <formula>H125</formula>
    </cfRule>
  </conditionalFormatting>
  <conditionalFormatting sqref="O127">
    <cfRule type="containsBlanks" dxfId="387" priority="740">
      <formula>LEN(TRIM(O127))=0</formula>
    </cfRule>
  </conditionalFormatting>
  <conditionalFormatting sqref="O128:O129">
    <cfRule type="cellIs" dxfId="386" priority="739" operator="notEqual">
      <formula>H128</formula>
    </cfRule>
  </conditionalFormatting>
  <conditionalFormatting sqref="O130">
    <cfRule type="containsBlanks" dxfId="385" priority="737">
      <formula>LEN(TRIM(O130))=0</formula>
    </cfRule>
  </conditionalFormatting>
  <conditionalFormatting sqref="O131:O132">
    <cfRule type="cellIs" dxfId="384" priority="736" operator="notEqual">
      <formula>H131</formula>
    </cfRule>
  </conditionalFormatting>
  <conditionalFormatting sqref="O133">
    <cfRule type="containsBlanks" dxfId="383" priority="734">
      <formula>LEN(TRIM(O133))=0</formula>
    </cfRule>
  </conditionalFormatting>
  <conditionalFormatting sqref="O134:O135">
    <cfRule type="cellIs" dxfId="382" priority="733" operator="notEqual">
      <formula>H134</formula>
    </cfRule>
  </conditionalFormatting>
  <conditionalFormatting sqref="O136">
    <cfRule type="containsBlanks" dxfId="381" priority="731">
      <formula>LEN(TRIM(O136))=0</formula>
    </cfRule>
  </conditionalFormatting>
  <conditionalFormatting sqref="O137:O138">
    <cfRule type="cellIs" dxfId="380" priority="730" operator="notEqual">
      <formula>H137</formula>
    </cfRule>
  </conditionalFormatting>
  <conditionalFormatting sqref="O139">
    <cfRule type="containsBlanks" dxfId="379" priority="728">
      <formula>LEN(TRIM(O139))=0</formula>
    </cfRule>
  </conditionalFormatting>
  <conditionalFormatting sqref="O140:O141">
    <cfRule type="cellIs" dxfId="378" priority="727" operator="notEqual">
      <formula>H140</formula>
    </cfRule>
  </conditionalFormatting>
  <conditionalFormatting sqref="O142">
    <cfRule type="containsBlanks" dxfId="377" priority="725">
      <formula>LEN(TRIM(O142))=0</formula>
    </cfRule>
  </conditionalFormatting>
  <conditionalFormatting sqref="O143:O144">
    <cfRule type="cellIs" dxfId="376" priority="724" operator="notEqual">
      <formula>H143</formula>
    </cfRule>
  </conditionalFormatting>
  <conditionalFormatting sqref="O145">
    <cfRule type="containsBlanks" dxfId="375" priority="722">
      <formula>LEN(TRIM(O145))=0</formula>
    </cfRule>
  </conditionalFormatting>
  <conditionalFormatting sqref="O146:O147">
    <cfRule type="cellIs" dxfId="374" priority="721" operator="notEqual">
      <formula>H146</formula>
    </cfRule>
  </conditionalFormatting>
  <conditionalFormatting sqref="O148">
    <cfRule type="containsBlanks" dxfId="373" priority="719">
      <formula>LEN(TRIM(O148))=0</formula>
    </cfRule>
  </conditionalFormatting>
  <conditionalFormatting sqref="O149:O150">
    <cfRule type="cellIs" dxfId="372" priority="718" operator="notEqual">
      <formula>H149</formula>
    </cfRule>
  </conditionalFormatting>
  <conditionalFormatting sqref="O151">
    <cfRule type="containsBlanks" dxfId="371" priority="716">
      <formula>LEN(TRIM(O151))=0</formula>
    </cfRule>
  </conditionalFormatting>
  <conditionalFormatting sqref="O152:O153">
    <cfRule type="cellIs" dxfId="370" priority="715" operator="notEqual">
      <formula>H152</formula>
    </cfRule>
  </conditionalFormatting>
  <conditionalFormatting sqref="O154">
    <cfRule type="containsBlanks" dxfId="369" priority="713">
      <formula>LEN(TRIM(O154))=0</formula>
    </cfRule>
  </conditionalFormatting>
  <conditionalFormatting sqref="O155:O156">
    <cfRule type="cellIs" dxfId="368" priority="712" operator="notEqual">
      <formula>H155</formula>
    </cfRule>
  </conditionalFormatting>
  <conditionalFormatting sqref="O157">
    <cfRule type="containsBlanks" dxfId="367" priority="710">
      <formula>LEN(TRIM(O157))=0</formula>
    </cfRule>
  </conditionalFormatting>
  <conditionalFormatting sqref="O158:O159">
    <cfRule type="cellIs" dxfId="366" priority="709" operator="notEqual">
      <formula>H158</formula>
    </cfRule>
  </conditionalFormatting>
  <conditionalFormatting sqref="O160">
    <cfRule type="containsBlanks" dxfId="365" priority="707">
      <formula>LEN(TRIM(O160))=0</formula>
    </cfRule>
  </conditionalFormatting>
  <conditionalFormatting sqref="O161:O162">
    <cfRule type="cellIs" dxfId="364" priority="706" operator="notEqual">
      <formula>H161</formula>
    </cfRule>
  </conditionalFormatting>
  <conditionalFormatting sqref="O163">
    <cfRule type="containsBlanks" dxfId="363" priority="704">
      <formula>LEN(TRIM(O163))=0</formula>
    </cfRule>
  </conditionalFormatting>
  <conditionalFormatting sqref="O164:O165">
    <cfRule type="cellIs" dxfId="362" priority="703" operator="notEqual">
      <formula>H164</formula>
    </cfRule>
  </conditionalFormatting>
  <conditionalFormatting sqref="O166">
    <cfRule type="containsBlanks" dxfId="361" priority="701">
      <formula>LEN(TRIM(O166))=0</formula>
    </cfRule>
  </conditionalFormatting>
  <conditionalFormatting sqref="O167:O168">
    <cfRule type="cellIs" dxfId="360" priority="700" operator="notEqual">
      <formula>H167</formula>
    </cfRule>
  </conditionalFormatting>
  <conditionalFormatting sqref="O169">
    <cfRule type="containsBlanks" dxfId="359" priority="698">
      <formula>LEN(TRIM(O169))=0</formula>
    </cfRule>
  </conditionalFormatting>
  <conditionalFormatting sqref="O170:O171">
    <cfRule type="cellIs" dxfId="358" priority="697" operator="notEqual">
      <formula>H170</formula>
    </cfRule>
  </conditionalFormatting>
  <conditionalFormatting sqref="O172">
    <cfRule type="containsBlanks" dxfId="357" priority="695">
      <formula>LEN(TRIM(O172))=0</formula>
    </cfRule>
  </conditionalFormatting>
  <conditionalFormatting sqref="O173:O174">
    <cfRule type="cellIs" dxfId="356" priority="694" operator="notEqual">
      <formula>H173</formula>
    </cfRule>
  </conditionalFormatting>
  <conditionalFormatting sqref="O175">
    <cfRule type="containsBlanks" dxfId="355" priority="692">
      <formula>LEN(TRIM(O175))=0</formula>
    </cfRule>
  </conditionalFormatting>
  <conditionalFormatting sqref="O176:O177">
    <cfRule type="cellIs" dxfId="354" priority="691" operator="notEqual">
      <formula>H176</formula>
    </cfRule>
  </conditionalFormatting>
  <conditionalFormatting sqref="O178">
    <cfRule type="containsBlanks" dxfId="353" priority="689">
      <formula>LEN(TRIM(O178))=0</formula>
    </cfRule>
  </conditionalFormatting>
  <conditionalFormatting sqref="O179:O180">
    <cfRule type="cellIs" dxfId="352" priority="688" operator="notEqual">
      <formula>H179</formula>
    </cfRule>
  </conditionalFormatting>
  <conditionalFormatting sqref="O181">
    <cfRule type="containsBlanks" dxfId="351" priority="686">
      <formula>LEN(TRIM(O181))=0</formula>
    </cfRule>
  </conditionalFormatting>
  <conditionalFormatting sqref="O182:O183">
    <cfRule type="cellIs" dxfId="350" priority="685" operator="notEqual">
      <formula>H182</formula>
    </cfRule>
  </conditionalFormatting>
  <conditionalFormatting sqref="O184">
    <cfRule type="containsBlanks" dxfId="349" priority="683">
      <formula>LEN(TRIM(O184))=0</formula>
    </cfRule>
  </conditionalFormatting>
  <conditionalFormatting sqref="O185:O186">
    <cfRule type="cellIs" dxfId="348" priority="682" operator="notEqual">
      <formula>H185</formula>
    </cfRule>
  </conditionalFormatting>
  <conditionalFormatting sqref="O187">
    <cfRule type="containsBlanks" dxfId="347" priority="680">
      <formula>LEN(TRIM(O187))=0</formula>
    </cfRule>
  </conditionalFormatting>
  <conditionalFormatting sqref="O188:O189">
    <cfRule type="cellIs" dxfId="346" priority="679" operator="notEqual">
      <formula>H188</formula>
    </cfRule>
  </conditionalFormatting>
  <conditionalFormatting sqref="O190">
    <cfRule type="containsBlanks" dxfId="345" priority="677">
      <formula>LEN(TRIM(O190))=0</formula>
    </cfRule>
  </conditionalFormatting>
  <conditionalFormatting sqref="O191:O192">
    <cfRule type="cellIs" dxfId="344" priority="676" operator="notEqual">
      <formula>H191</formula>
    </cfRule>
  </conditionalFormatting>
  <conditionalFormatting sqref="O193">
    <cfRule type="containsBlanks" dxfId="343" priority="674">
      <formula>LEN(TRIM(O193))=0</formula>
    </cfRule>
  </conditionalFormatting>
  <conditionalFormatting sqref="O194:O195">
    <cfRule type="cellIs" dxfId="342" priority="673" operator="notEqual">
      <formula>H194</formula>
    </cfRule>
  </conditionalFormatting>
  <conditionalFormatting sqref="O196">
    <cfRule type="containsBlanks" dxfId="341" priority="671">
      <formula>LEN(TRIM(O196))=0</formula>
    </cfRule>
  </conditionalFormatting>
  <conditionalFormatting sqref="O197:O198">
    <cfRule type="cellIs" dxfId="340" priority="670" operator="notEqual">
      <formula>H197</formula>
    </cfRule>
  </conditionalFormatting>
  <conditionalFormatting sqref="O199">
    <cfRule type="containsBlanks" dxfId="339" priority="668">
      <formula>LEN(TRIM(O199))=0</formula>
    </cfRule>
  </conditionalFormatting>
  <conditionalFormatting sqref="O200:O201">
    <cfRule type="cellIs" dxfId="338" priority="667" operator="notEqual">
      <formula>H200</formula>
    </cfRule>
  </conditionalFormatting>
  <conditionalFormatting sqref="O202">
    <cfRule type="containsBlanks" dxfId="337" priority="665">
      <formula>LEN(TRIM(O202))=0</formula>
    </cfRule>
  </conditionalFormatting>
  <conditionalFormatting sqref="O203:O204">
    <cfRule type="cellIs" dxfId="336" priority="664" operator="notEqual">
      <formula>H203</formula>
    </cfRule>
  </conditionalFormatting>
  <conditionalFormatting sqref="O205">
    <cfRule type="containsBlanks" dxfId="335" priority="662">
      <formula>LEN(TRIM(O205))=0</formula>
    </cfRule>
  </conditionalFormatting>
  <conditionalFormatting sqref="O206:O207">
    <cfRule type="cellIs" dxfId="334" priority="661" operator="notEqual">
      <formula>H206</formula>
    </cfRule>
  </conditionalFormatting>
  <conditionalFormatting sqref="O208">
    <cfRule type="containsBlanks" dxfId="333" priority="659">
      <formula>LEN(TRIM(O208))=0</formula>
    </cfRule>
  </conditionalFormatting>
  <conditionalFormatting sqref="O209:O210">
    <cfRule type="cellIs" dxfId="332" priority="658" operator="notEqual">
      <formula>H209</formula>
    </cfRule>
  </conditionalFormatting>
  <conditionalFormatting sqref="O211">
    <cfRule type="containsBlanks" dxfId="331" priority="656">
      <formula>LEN(TRIM(O211))=0</formula>
    </cfRule>
  </conditionalFormatting>
  <conditionalFormatting sqref="O212:O213">
    <cfRule type="cellIs" dxfId="330" priority="655" operator="notEqual">
      <formula>H212</formula>
    </cfRule>
  </conditionalFormatting>
  <conditionalFormatting sqref="O214">
    <cfRule type="containsBlanks" dxfId="329" priority="653">
      <formula>LEN(TRIM(O214))=0</formula>
    </cfRule>
  </conditionalFormatting>
  <conditionalFormatting sqref="O215:O216">
    <cfRule type="cellIs" dxfId="328" priority="652" operator="notEqual">
      <formula>H215</formula>
    </cfRule>
  </conditionalFormatting>
  <conditionalFormatting sqref="O217">
    <cfRule type="containsBlanks" dxfId="327" priority="650">
      <formula>LEN(TRIM(O217))=0</formula>
    </cfRule>
  </conditionalFormatting>
  <conditionalFormatting sqref="O218:O219">
    <cfRule type="cellIs" dxfId="326" priority="649" operator="notEqual">
      <formula>H218</formula>
    </cfRule>
  </conditionalFormatting>
  <conditionalFormatting sqref="O220">
    <cfRule type="containsBlanks" dxfId="325" priority="647">
      <formula>LEN(TRIM(O220))=0</formula>
    </cfRule>
  </conditionalFormatting>
  <conditionalFormatting sqref="O221:O222">
    <cfRule type="cellIs" dxfId="324" priority="646" operator="notEqual">
      <formula>H221</formula>
    </cfRule>
  </conditionalFormatting>
  <conditionalFormatting sqref="O223">
    <cfRule type="containsBlanks" dxfId="323" priority="644">
      <formula>LEN(TRIM(O223))=0</formula>
    </cfRule>
  </conditionalFormatting>
  <conditionalFormatting sqref="O224:O225">
    <cfRule type="cellIs" dxfId="322" priority="643" operator="notEqual">
      <formula>H224</formula>
    </cfRule>
  </conditionalFormatting>
  <conditionalFormatting sqref="O226">
    <cfRule type="containsBlanks" dxfId="321" priority="641">
      <formula>LEN(TRIM(O226))=0</formula>
    </cfRule>
  </conditionalFormatting>
  <conditionalFormatting sqref="O227:O228">
    <cfRule type="cellIs" dxfId="320" priority="640" operator="notEqual">
      <formula>H227</formula>
    </cfRule>
  </conditionalFormatting>
  <conditionalFormatting sqref="O229">
    <cfRule type="containsBlanks" dxfId="319" priority="638">
      <formula>LEN(TRIM(O229))=0</formula>
    </cfRule>
  </conditionalFormatting>
  <conditionalFormatting sqref="O230:O231">
    <cfRule type="cellIs" dxfId="318" priority="637" operator="notEqual">
      <formula>H230</formula>
    </cfRule>
  </conditionalFormatting>
  <conditionalFormatting sqref="O232">
    <cfRule type="containsBlanks" dxfId="317" priority="635">
      <formula>LEN(TRIM(O232))=0</formula>
    </cfRule>
  </conditionalFormatting>
  <conditionalFormatting sqref="O233:O234">
    <cfRule type="cellIs" dxfId="316" priority="634" operator="notEqual">
      <formula>H233</formula>
    </cfRule>
  </conditionalFormatting>
  <conditionalFormatting sqref="O235">
    <cfRule type="containsBlanks" dxfId="315" priority="632">
      <formula>LEN(TRIM(O235))=0</formula>
    </cfRule>
  </conditionalFormatting>
  <conditionalFormatting sqref="O236:O237">
    <cfRule type="cellIs" dxfId="314" priority="631" operator="notEqual">
      <formula>H236</formula>
    </cfRule>
  </conditionalFormatting>
  <conditionalFormatting sqref="O238">
    <cfRule type="containsBlanks" dxfId="313" priority="629">
      <formula>LEN(TRIM(O238))=0</formula>
    </cfRule>
  </conditionalFormatting>
  <conditionalFormatting sqref="O239:O240">
    <cfRule type="cellIs" dxfId="312" priority="628" operator="notEqual">
      <formula>H239</formula>
    </cfRule>
  </conditionalFormatting>
  <conditionalFormatting sqref="Q11:Q12">
    <cfRule type="cellIs" dxfId="311" priority="859" operator="notEqual">
      <formula>H11</formula>
    </cfRule>
  </conditionalFormatting>
  <conditionalFormatting sqref="Q14:Q15">
    <cfRule type="cellIs" dxfId="310" priority="625" operator="notEqual">
      <formula>H14</formula>
    </cfRule>
  </conditionalFormatting>
  <conditionalFormatting sqref="Q17:Q18">
    <cfRule type="cellIs" dxfId="309" priority="620" operator="notEqual">
      <formula>H17</formula>
    </cfRule>
  </conditionalFormatting>
  <conditionalFormatting sqref="Q20:Q21">
    <cfRule type="cellIs" dxfId="308" priority="615" operator="notEqual">
      <formula>H20</formula>
    </cfRule>
  </conditionalFormatting>
  <conditionalFormatting sqref="Q23:Q24">
    <cfRule type="cellIs" dxfId="307" priority="610" operator="notEqual">
      <formula>H23</formula>
    </cfRule>
  </conditionalFormatting>
  <conditionalFormatting sqref="Q26:Q27">
    <cfRule type="cellIs" dxfId="306" priority="605" operator="notEqual">
      <formula>H26</formula>
    </cfRule>
  </conditionalFormatting>
  <conditionalFormatting sqref="Q29:Q30">
    <cfRule type="cellIs" dxfId="305" priority="600" operator="notEqual">
      <formula>H29</formula>
    </cfRule>
  </conditionalFormatting>
  <conditionalFormatting sqref="Q32:Q33">
    <cfRule type="cellIs" dxfId="304" priority="595" operator="notEqual">
      <formula>H32</formula>
    </cfRule>
  </conditionalFormatting>
  <conditionalFormatting sqref="Q35:Q36">
    <cfRule type="cellIs" dxfId="303" priority="590" operator="notEqual">
      <formula>H35</formula>
    </cfRule>
  </conditionalFormatting>
  <conditionalFormatting sqref="Q38:Q39">
    <cfRule type="cellIs" dxfId="302" priority="585" operator="notEqual">
      <formula>H38</formula>
    </cfRule>
  </conditionalFormatting>
  <conditionalFormatting sqref="Q41:Q42">
    <cfRule type="cellIs" dxfId="301" priority="580" operator="notEqual">
      <formula>H41</formula>
    </cfRule>
  </conditionalFormatting>
  <conditionalFormatting sqref="Q44:Q45">
    <cfRule type="cellIs" dxfId="300" priority="575" operator="notEqual">
      <formula>H44</formula>
    </cfRule>
  </conditionalFormatting>
  <conditionalFormatting sqref="Q47:Q48">
    <cfRule type="cellIs" dxfId="299" priority="570" operator="notEqual">
      <formula>H47</formula>
    </cfRule>
  </conditionalFormatting>
  <conditionalFormatting sqref="Q50:Q51">
    <cfRule type="cellIs" dxfId="298" priority="565" operator="notEqual">
      <formula>H50</formula>
    </cfRule>
  </conditionalFormatting>
  <conditionalFormatting sqref="Q53:Q54">
    <cfRule type="cellIs" dxfId="297" priority="560" operator="notEqual">
      <formula>H53</formula>
    </cfRule>
  </conditionalFormatting>
  <conditionalFormatting sqref="Q56:Q57">
    <cfRule type="cellIs" dxfId="296" priority="555" operator="notEqual">
      <formula>H56</formula>
    </cfRule>
  </conditionalFormatting>
  <conditionalFormatting sqref="Q59:Q60">
    <cfRule type="cellIs" dxfId="295" priority="550" operator="notEqual">
      <formula>H59</formula>
    </cfRule>
  </conditionalFormatting>
  <conditionalFormatting sqref="Q62:Q63">
    <cfRule type="cellIs" dxfId="294" priority="545" operator="notEqual">
      <formula>H62</formula>
    </cfRule>
  </conditionalFormatting>
  <conditionalFormatting sqref="Q65:Q66">
    <cfRule type="cellIs" dxfId="293" priority="540" operator="notEqual">
      <formula>H65</formula>
    </cfRule>
  </conditionalFormatting>
  <conditionalFormatting sqref="Q68:Q69">
    <cfRule type="cellIs" dxfId="292" priority="535" operator="notEqual">
      <formula>H68</formula>
    </cfRule>
  </conditionalFormatting>
  <conditionalFormatting sqref="Q71:Q72">
    <cfRule type="cellIs" dxfId="291" priority="530" operator="notEqual">
      <formula>H71</formula>
    </cfRule>
  </conditionalFormatting>
  <conditionalFormatting sqref="Q74:Q75">
    <cfRule type="cellIs" dxfId="290" priority="525" operator="notEqual">
      <formula>H74</formula>
    </cfRule>
  </conditionalFormatting>
  <conditionalFormatting sqref="Q77:Q78">
    <cfRule type="cellIs" dxfId="289" priority="520" operator="notEqual">
      <formula>H77</formula>
    </cfRule>
  </conditionalFormatting>
  <conditionalFormatting sqref="Q80:Q81">
    <cfRule type="cellIs" dxfId="288" priority="515" operator="notEqual">
      <formula>H80</formula>
    </cfRule>
  </conditionalFormatting>
  <conditionalFormatting sqref="Q83:Q84">
    <cfRule type="cellIs" dxfId="287" priority="510" operator="notEqual">
      <formula>H83</formula>
    </cfRule>
  </conditionalFormatting>
  <conditionalFormatting sqref="Q86:Q87">
    <cfRule type="cellIs" dxfId="286" priority="505" operator="notEqual">
      <formula>H86</formula>
    </cfRule>
  </conditionalFormatting>
  <conditionalFormatting sqref="Q89:Q90">
    <cfRule type="cellIs" dxfId="285" priority="500" operator="notEqual">
      <formula>H89</formula>
    </cfRule>
  </conditionalFormatting>
  <conditionalFormatting sqref="Q92:Q93">
    <cfRule type="cellIs" dxfId="284" priority="495" operator="notEqual">
      <formula>H92</formula>
    </cfRule>
  </conditionalFormatting>
  <conditionalFormatting sqref="Q95:Q96">
    <cfRule type="cellIs" dxfId="283" priority="490" operator="notEqual">
      <formula>H95</formula>
    </cfRule>
  </conditionalFormatting>
  <conditionalFormatting sqref="Q98:Q99">
    <cfRule type="cellIs" dxfId="282" priority="485" operator="notEqual">
      <formula>H98</formula>
    </cfRule>
  </conditionalFormatting>
  <conditionalFormatting sqref="Q101:Q102">
    <cfRule type="cellIs" dxfId="281" priority="480" operator="notEqual">
      <formula>H101</formula>
    </cfRule>
  </conditionalFormatting>
  <conditionalFormatting sqref="Q104:Q105">
    <cfRule type="cellIs" dxfId="280" priority="475" operator="notEqual">
      <formula>H104</formula>
    </cfRule>
  </conditionalFormatting>
  <conditionalFormatting sqref="Q107:Q108">
    <cfRule type="cellIs" dxfId="279" priority="470" operator="notEqual">
      <formula>H107</formula>
    </cfRule>
  </conditionalFormatting>
  <conditionalFormatting sqref="Q110:Q111">
    <cfRule type="cellIs" dxfId="278" priority="465" operator="notEqual">
      <formula>H110</formula>
    </cfRule>
  </conditionalFormatting>
  <conditionalFormatting sqref="Q113:Q114">
    <cfRule type="cellIs" dxfId="277" priority="460" operator="notEqual">
      <formula>H113</formula>
    </cfRule>
  </conditionalFormatting>
  <conditionalFormatting sqref="Q116:Q117">
    <cfRule type="cellIs" dxfId="276" priority="455" operator="notEqual">
      <formula>H116</formula>
    </cfRule>
  </conditionalFormatting>
  <conditionalFormatting sqref="Q119:Q120">
    <cfRule type="cellIs" dxfId="275" priority="450" operator="notEqual">
      <formula>H119</formula>
    </cfRule>
  </conditionalFormatting>
  <conditionalFormatting sqref="Q122:Q123">
    <cfRule type="cellIs" dxfId="274" priority="445" operator="notEqual">
      <formula>H122</formula>
    </cfRule>
  </conditionalFormatting>
  <conditionalFormatting sqref="Q125:Q126">
    <cfRule type="cellIs" dxfId="273" priority="440" operator="notEqual">
      <formula>H125</formula>
    </cfRule>
  </conditionalFormatting>
  <conditionalFormatting sqref="Q128:Q129">
    <cfRule type="cellIs" dxfId="272" priority="435" operator="notEqual">
      <formula>H128</formula>
    </cfRule>
  </conditionalFormatting>
  <conditionalFormatting sqref="Q131:Q132">
    <cfRule type="cellIs" dxfId="271" priority="430" operator="notEqual">
      <formula>H131</formula>
    </cfRule>
  </conditionalFormatting>
  <conditionalFormatting sqref="Q134:Q135">
    <cfRule type="cellIs" dxfId="270" priority="425" operator="notEqual">
      <formula>H134</formula>
    </cfRule>
  </conditionalFormatting>
  <conditionalFormatting sqref="Q137:Q138">
    <cfRule type="cellIs" dxfId="269" priority="420" operator="notEqual">
      <formula>H137</formula>
    </cfRule>
  </conditionalFormatting>
  <conditionalFormatting sqref="Q140:Q141">
    <cfRule type="cellIs" dxfId="268" priority="415" operator="notEqual">
      <formula>H140</formula>
    </cfRule>
  </conditionalFormatting>
  <conditionalFormatting sqref="Q143:Q144">
    <cfRule type="cellIs" dxfId="267" priority="410" operator="notEqual">
      <formula>H143</formula>
    </cfRule>
  </conditionalFormatting>
  <conditionalFormatting sqref="Q146:Q147">
    <cfRule type="cellIs" dxfId="266" priority="405" operator="notEqual">
      <formula>H146</formula>
    </cfRule>
  </conditionalFormatting>
  <conditionalFormatting sqref="Q149:Q150">
    <cfRule type="cellIs" dxfId="265" priority="400" operator="notEqual">
      <formula>H149</formula>
    </cfRule>
  </conditionalFormatting>
  <conditionalFormatting sqref="Q152:Q153">
    <cfRule type="cellIs" dxfId="264" priority="395" operator="notEqual">
      <formula>H152</formula>
    </cfRule>
  </conditionalFormatting>
  <conditionalFormatting sqref="Q155:Q156">
    <cfRule type="cellIs" dxfId="263" priority="390" operator="notEqual">
      <formula>H155</formula>
    </cfRule>
  </conditionalFormatting>
  <conditionalFormatting sqref="Q158:Q159">
    <cfRule type="cellIs" dxfId="262" priority="385" operator="notEqual">
      <formula>H158</formula>
    </cfRule>
  </conditionalFormatting>
  <conditionalFormatting sqref="Q161:Q162">
    <cfRule type="cellIs" dxfId="261" priority="380" operator="notEqual">
      <formula>H161</formula>
    </cfRule>
  </conditionalFormatting>
  <conditionalFormatting sqref="Q164:Q165">
    <cfRule type="cellIs" dxfId="260" priority="375" operator="notEqual">
      <formula>H164</formula>
    </cfRule>
  </conditionalFormatting>
  <conditionalFormatting sqref="Q167:Q168">
    <cfRule type="cellIs" dxfId="259" priority="370" operator="notEqual">
      <formula>H167</formula>
    </cfRule>
  </conditionalFormatting>
  <conditionalFormatting sqref="Q170:Q171">
    <cfRule type="cellIs" dxfId="258" priority="365" operator="notEqual">
      <formula>H170</formula>
    </cfRule>
  </conditionalFormatting>
  <conditionalFormatting sqref="Q173:Q174">
    <cfRule type="cellIs" dxfId="257" priority="360" operator="notEqual">
      <formula>H173</formula>
    </cfRule>
  </conditionalFormatting>
  <conditionalFormatting sqref="Q176:Q177">
    <cfRule type="cellIs" dxfId="256" priority="355" operator="notEqual">
      <formula>H176</formula>
    </cfRule>
  </conditionalFormatting>
  <conditionalFormatting sqref="Q179:Q180">
    <cfRule type="cellIs" dxfId="255" priority="350" operator="notEqual">
      <formula>H179</formula>
    </cfRule>
  </conditionalFormatting>
  <conditionalFormatting sqref="Q182:Q183">
    <cfRule type="cellIs" dxfId="254" priority="345" operator="notEqual">
      <formula>H182</formula>
    </cfRule>
  </conditionalFormatting>
  <conditionalFormatting sqref="Q185:Q186">
    <cfRule type="cellIs" dxfId="253" priority="340" operator="notEqual">
      <formula>H185</formula>
    </cfRule>
  </conditionalFormatting>
  <conditionalFormatting sqref="Q188:Q189">
    <cfRule type="cellIs" dxfId="252" priority="335" operator="notEqual">
      <formula>H188</formula>
    </cfRule>
  </conditionalFormatting>
  <conditionalFormatting sqref="Q191:Q192">
    <cfRule type="cellIs" dxfId="251" priority="330" operator="notEqual">
      <formula>H191</formula>
    </cfRule>
  </conditionalFormatting>
  <conditionalFormatting sqref="Q194:Q195">
    <cfRule type="cellIs" dxfId="250" priority="325" operator="notEqual">
      <formula>H194</formula>
    </cfRule>
  </conditionalFormatting>
  <conditionalFormatting sqref="Q197:Q198">
    <cfRule type="cellIs" dxfId="249" priority="320" operator="notEqual">
      <formula>H197</formula>
    </cfRule>
  </conditionalFormatting>
  <conditionalFormatting sqref="Q200:Q201">
    <cfRule type="cellIs" dxfId="248" priority="315" operator="notEqual">
      <formula>H200</formula>
    </cfRule>
  </conditionalFormatting>
  <conditionalFormatting sqref="Q203:Q204">
    <cfRule type="cellIs" dxfId="247" priority="310" operator="notEqual">
      <formula>H203</formula>
    </cfRule>
  </conditionalFormatting>
  <conditionalFormatting sqref="Q206:Q207">
    <cfRule type="cellIs" dxfId="246" priority="305" operator="notEqual">
      <formula>H206</formula>
    </cfRule>
  </conditionalFormatting>
  <conditionalFormatting sqref="Q209:Q210">
    <cfRule type="cellIs" dxfId="245" priority="300" operator="notEqual">
      <formula>H209</formula>
    </cfRule>
  </conditionalFormatting>
  <conditionalFormatting sqref="Q212:Q213">
    <cfRule type="cellIs" dxfId="244" priority="295" operator="notEqual">
      <formula>H212</formula>
    </cfRule>
  </conditionalFormatting>
  <conditionalFormatting sqref="Q215:Q216">
    <cfRule type="cellIs" dxfId="243" priority="290" operator="notEqual">
      <formula>H215</formula>
    </cfRule>
  </conditionalFormatting>
  <conditionalFormatting sqref="Q218:Q219">
    <cfRule type="cellIs" dxfId="242" priority="285" operator="notEqual">
      <formula>H218</formula>
    </cfRule>
  </conditionalFormatting>
  <conditionalFormatting sqref="Q221:Q222">
    <cfRule type="cellIs" dxfId="241" priority="280" operator="notEqual">
      <formula>H221</formula>
    </cfRule>
  </conditionalFormatting>
  <conditionalFormatting sqref="Q224:Q225">
    <cfRule type="cellIs" dxfId="240" priority="275" operator="notEqual">
      <formula>H224</formula>
    </cfRule>
  </conditionalFormatting>
  <conditionalFormatting sqref="Q227:Q228">
    <cfRule type="cellIs" dxfId="239" priority="270" operator="notEqual">
      <formula>H227</formula>
    </cfRule>
  </conditionalFormatting>
  <conditionalFormatting sqref="Q230:Q231">
    <cfRule type="cellIs" dxfId="238" priority="265" operator="notEqual">
      <formula>H230</formula>
    </cfRule>
  </conditionalFormatting>
  <conditionalFormatting sqref="Q233:Q234">
    <cfRule type="cellIs" dxfId="237" priority="260" operator="notEqual">
      <formula>H233</formula>
    </cfRule>
  </conditionalFormatting>
  <conditionalFormatting sqref="Q236:Q237">
    <cfRule type="cellIs" dxfId="236" priority="255" operator="notEqual">
      <formula>H236</formula>
    </cfRule>
  </conditionalFormatting>
  <conditionalFormatting sqref="Q239:Q240">
    <cfRule type="cellIs" dxfId="235" priority="250" operator="notEqual">
      <formula>H239</formula>
    </cfRule>
  </conditionalFormatting>
  <conditionalFormatting sqref="Q10:S10">
    <cfRule type="containsBlanks" dxfId="234" priority="861">
      <formula>LEN(TRIM(Q10))=0</formula>
    </cfRule>
  </conditionalFormatting>
  <conditionalFormatting sqref="Q13:S13">
    <cfRule type="containsBlanks" dxfId="233" priority="626">
      <formula>LEN(TRIM(Q13))=0</formula>
    </cfRule>
  </conditionalFormatting>
  <conditionalFormatting sqref="Q16:S16">
    <cfRule type="containsBlanks" dxfId="232" priority="621">
      <formula>LEN(TRIM(Q16))=0</formula>
    </cfRule>
  </conditionalFormatting>
  <conditionalFormatting sqref="Q19:S19">
    <cfRule type="containsBlanks" dxfId="231" priority="616">
      <formula>LEN(TRIM(Q19))=0</formula>
    </cfRule>
  </conditionalFormatting>
  <conditionalFormatting sqref="Q22:S22">
    <cfRule type="containsBlanks" dxfId="230" priority="611">
      <formula>LEN(TRIM(Q22))=0</formula>
    </cfRule>
  </conditionalFormatting>
  <conditionalFormatting sqref="Q25:S25">
    <cfRule type="containsBlanks" dxfId="229" priority="606">
      <formula>LEN(TRIM(Q25))=0</formula>
    </cfRule>
  </conditionalFormatting>
  <conditionalFormatting sqref="Q28:S28">
    <cfRule type="containsBlanks" dxfId="228" priority="601">
      <formula>LEN(TRIM(Q28))=0</formula>
    </cfRule>
  </conditionalFormatting>
  <conditionalFormatting sqref="Q31:S31">
    <cfRule type="containsBlanks" dxfId="227" priority="596">
      <formula>LEN(TRIM(Q31))=0</formula>
    </cfRule>
  </conditionalFormatting>
  <conditionalFormatting sqref="Q34:S34">
    <cfRule type="containsBlanks" dxfId="226" priority="591">
      <formula>LEN(TRIM(Q34))=0</formula>
    </cfRule>
  </conditionalFormatting>
  <conditionalFormatting sqref="Q37:S37">
    <cfRule type="containsBlanks" dxfId="225" priority="586">
      <formula>LEN(TRIM(Q37))=0</formula>
    </cfRule>
  </conditionalFormatting>
  <conditionalFormatting sqref="Q40:S40">
    <cfRule type="containsBlanks" dxfId="224" priority="581">
      <formula>LEN(TRIM(Q40))=0</formula>
    </cfRule>
  </conditionalFormatting>
  <conditionalFormatting sqref="Q43:S43">
    <cfRule type="containsBlanks" dxfId="223" priority="576">
      <formula>LEN(TRIM(Q43))=0</formula>
    </cfRule>
  </conditionalFormatting>
  <conditionalFormatting sqref="Q46:S46">
    <cfRule type="containsBlanks" dxfId="222" priority="571">
      <formula>LEN(TRIM(Q46))=0</formula>
    </cfRule>
  </conditionalFormatting>
  <conditionalFormatting sqref="Q49:S49">
    <cfRule type="containsBlanks" dxfId="221" priority="566">
      <formula>LEN(TRIM(Q49))=0</formula>
    </cfRule>
  </conditionalFormatting>
  <conditionalFormatting sqref="Q52:S52">
    <cfRule type="containsBlanks" dxfId="220" priority="561">
      <formula>LEN(TRIM(Q52))=0</formula>
    </cfRule>
  </conditionalFormatting>
  <conditionalFormatting sqref="Q55:S55">
    <cfRule type="containsBlanks" dxfId="219" priority="556">
      <formula>LEN(TRIM(Q55))=0</formula>
    </cfRule>
  </conditionalFormatting>
  <conditionalFormatting sqref="Q58:S58">
    <cfRule type="containsBlanks" dxfId="218" priority="551">
      <formula>LEN(TRIM(Q58))=0</formula>
    </cfRule>
  </conditionalFormatting>
  <conditionalFormatting sqref="Q61:S61">
    <cfRule type="containsBlanks" dxfId="217" priority="546">
      <formula>LEN(TRIM(Q61))=0</formula>
    </cfRule>
  </conditionalFormatting>
  <conditionalFormatting sqref="Q64:S64">
    <cfRule type="containsBlanks" dxfId="216" priority="541">
      <formula>LEN(TRIM(Q64))=0</formula>
    </cfRule>
  </conditionalFormatting>
  <conditionalFormatting sqref="Q67:S67">
    <cfRule type="containsBlanks" dxfId="215" priority="536">
      <formula>LEN(TRIM(Q67))=0</formula>
    </cfRule>
  </conditionalFormatting>
  <conditionalFormatting sqref="Q70:S70">
    <cfRule type="containsBlanks" dxfId="214" priority="531">
      <formula>LEN(TRIM(Q70))=0</formula>
    </cfRule>
  </conditionalFormatting>
  <conditionalFormatting sqref="Q73:S73">
    <cfRule type="containsBlanks" dxfId="213" priority="526">
      <formula>LEN(TRIM(Q73))=0</formula>
    </cfRule>
  </conditionalFormatting>
  <conditionalFormatting sqref="Q76:S76">
    <cfRule type="containsBlanks" dxfId="212" priority="521">
      <formula>LEN(TRIM(Q76))=0</formula>
    </cfRule>
  </conditionalFormatting>
  <conditionalFormatting sqref="Q79:S79">
    <cfRule type="containsBlanks" dxfId="211" priority="516">
      <formula>LEN(TRIM(Q79))=0</formula>
    </cfRule>
  </conditionalFormatting>
  <conditionalFormatting sqref="Q82:S82">
    <cfRule type="containsBlanks" dxfId="210" priority="511">
      <formula>LEN(TRIM(Q82))=0</formula>
    </cfRule>
  </conditionalFormatting>
  <conditionalFormatting sqref="Q85:S85">
    <cfRule type="containsBlanks" dxfId="209" priority="506">
      <formula>LEN(TRIM(Q85))=0</formula>
    </cfRule>
  </conditionalFormatting>
  <conditionalFormatting sqref="Q88:S88">
    <cfRule type="containsBlanks" dxfId="208" priority="501">
      <formula>LEN(TRIM(Q88))=0</formula>
    </cfRule>
  </conditionalFormatting>
  <conditionalFormatting sqref="Q91:S91">
    <cfRule type="containsBlanks" dxfId="207" priority="496">
      <formula>LEN(TRIM(Q91))=0</formula>
    </cfRule>
  </conditionalFormatting>
  <conditionalFormatting sqref="Q94:S94">
    <cfRule type="containsBlanks" dxfId="206" priority="491">
      <formula>LEN(TRIM(Q94))=0</formula>
    </cfRule>
  </conditionalFormatting>
  <conditionalFormatting sqref="Q97:S97">
    <cfRule type="containsBlanks" dxfId="205" priority="486">
      <formula>LEN(TRIM(Q97))=0</formula>
    </cfRule>
  </conditionalFormatting>
  <conditionalFormatting sqref="Q100:S100">
    <cfRule type="containsBlanks" dxfId="204" priority="481">
      <formula>LEN(TRIM(Q100))=0</formula>
    </cfRule>
  </conditionalFormatting>
  <conditionalFormatting sqref="Q103:S103">
    <cfRule type="containsBlanks" dxfId="203" priority="476">
      <formula>LEN(TRIM(Q103))=0</formula>
    </cfRule>
  </conditionalFormatting>
  <conditionalFormatting sqref="Q106:S106">
    <cfRule type="containsBlanks" dxfId="202" priority="471">
      <formula>LEN(TRIM(Q106))=0</formula>
    </cfRule>
  </conditionalFormatting>
  <conditionalFormatting sqref="Q109:S109">
    <cfRule type="containsBlanks" dxfId="201" priority="466">
      <formula>LEN(TRIM(Q109))=0</formula>
    </cfRule>
  </conditionalFormatting>
  <conditionalFormatting sqref="Q112:S112">
    <cfRule type="containsBlanks" dxfId="200" priority="461">
      <formula>LEN(TRIM(Q112))=0</formula>
    </cfRule>
  </conditionalFormatting>
  <conditionalFormatting sqref="Q115:S115">
    <cfRule type="containsBlanks" dxfId="199" priority="456">
      <formula>LEN(TRIM(Q115))=0</formula>
    </cfRule>
  </conditionalFormatting>
  <conditionalFormatting sqref="Q118:S118">
    <cfRule type="containsBlanks" dxfId="198" priority="451">
      <formula>LEN(TRIM(Q118))=0</formula>
    </cfRule>
  </conditionalFormatting>
  <conditionalFormatting sqref="Q121:S121">
    <cfRule type="containsBlanks" dxfId="197" priority="446">
      <formula>LEN(TRIM(Q121))=0</formula>
    </cfRule>
  </conditionalFormatting>
  <conditionalFormatting sqref="Q124:S124">
    <cfRule type="containsBlanks" dxfId="196" priority="441">
      <formula>LEN(TRIM(Q124))=0</formula>
    </cfRule>
  </conditionalFormatting>
  <conditionalFormatting sqref="Q127:S127">
    <cfRule type="containsBlanks" dxfId="195" priority="436">
      <formula>LEN(TRIM(Q127))=0</formula>
    </cfRule>
  </conditionalFormatting>
  <conditionalFormatting sqref="Q130:S130">
    <cfRule type="containsBlanks" dxfId="194" priority="431">
      <formula>LEN(TRIM(Q130))=0</formula>
    </cfRule>
  </conditionalFormatting>
  <conditionalFormatting sqref="Q133:S133">
    <cfRule type="containsBlanks" dxfId="193" priority="426">
      <formula>LEN(TRIM(Q133))=0</formula>
    </cfRule>
  </conditionalFormatting>
  <conditionalFormatting sqref="Q136:S136">
    <cfRule type="containsBlanks" dxfId="192" priority="421">
      <formula>LEN(TRIM(Q136))=0</formula>
    </cfRule>
  </conditionalFormatting>
  <conditionalFormatting sqref="Q139:S139">
    <cfRule type="containsBlanks" dxfId="191" priority="416">
      <formula>LEN(TRIM(Q139))=0</formula>
    </cfRule>
  </conditionalFormatting>
  <conditionalFormatting sqref="Q142:S142">
    <cfRule type="containsBlanks" dxfId="190" priority="411">
      <formula>LEN(TRIM(Q142))=0</formula>
    </cfRule>
  </conditionalFormatting>
  <conditionalFormatting sqref="Q145:S145">
    <cfRule type="containsBlanks" dxfId="189" priority="406">
      <formula>LEN(TRIM(Q145))=0</formula>
    </cfRule>
  </conditionalFormatting>
  <conditionalFormatting sqref="Q148:S148">
    <cfRule type="containsBlanks" dxfId="188" priority="401">
      <formula>LEN(TRIM(Q148))=0</formula>
    </cfRule>
  </conditionalFormatting>
  <conditionalFormatting sqref="Q151:S151">
    <cfRule type="containsBlanks" dxfId="187" priority="396">
      <formula>LEN(TRIM(Q151))=0</formula>
    </cfRule>
  </conditionalFormatting>
  <conditionalFormatting sqref="Q154:S154">
    <cfRule type="containsBlanks" dxfId="186" priority="391">
      <formula>LEN(TRIM(Q154))=0</formula>
    </cfRule>
  </conditionalFormatting>
  <conditionalFormatting sqref="Q157:S157">
    <cfRule type="containsBlanks" dxfId="185" priority="386">
      <formula>LEN(TRIM(Q157))=0</formula>
    </cfRule>
  </conditionalFormatting>
  <conditionalFormatting sqref="Q160:S160">
    <cfRule type="containsBlanks" dxfId="184" priority="381">
      <formula>LEN(TRIM(Q160))=0</formula>
    </cfRule>
  </conditionalFormatting>
  <conditionalFormatting sqref="Q163:S163">
    <cfRule type="containsBlanks" dxfId="183" priority="376">
      <formula>LEN(TRIM(Q163))=0</formula>
    </cfRule>
  </conditionalFormatting>
  <conditionalFormatting sqref="Q166:S166">
    <cfRule type="containsBlanks" dxfId="182" priority="371">
      <formula>LEN(TRIM(Q166))=0</formula>
    </cfRule>
  </conditionalFormatting>
  <conditionalFormatting sqref="Q169:S169">
    <cfRule type="containsBlanks" dxfId="181" priority="366">
      <formula>LEN(TRIM(Q169))=0</formula>
    </cfRule>
  </conditionalFormatting>
  <conditionalFormatting sqref="Q172:S172">
    <cfRule type="containsBlanks" dxfId="180" priority="361">
      <formula>LEN(TRIM(Q172))=0</formula>
    </cfRule>
  </conditionalFormatting>
  <conditionalFormatting sqref="Q175:S175">
    <cfRule type="containsBlanks" dxfId="179" priority="356">
      <formula>LEN(TRIM(Q175))=0</formula>
    </cfRule>
  </conditionalFormatting>
  <conditionalFormatting sqref="Q178:S178">
    <cfRule type="containsBlanks" dxfId="178" priority="351">
      <formula>LEN(TRIM(Q178))=0</formula>
    </cfRule>
  </conditionalFormatting>
  <conditionalFormatting sqref="Q181:S181">
    <cfRule type="containsBlanks" dxfId="177" priority="346">
      <formula>LEN(TRIM(Q181))=0</formula>
    </cfRule>
  </conditionalFormatting>
  <conditionalFormatting sqref="Q184:S184">
    <cfRule type="containsBlanks" dxfId="176" priority="341">
      <formula>LEN(TRIM(Q184))=0</formula>
    </cfRule>
  </conditionalFormatting>
  <conditionalFormatting sqref="Q187:S187">
    <cfRule type="containsBlanks" dxfId="175" priority="336">
      <formula>LEN(TRIM(Q187))=0</formula>
    </cfRule>
  </conditionalFormatting>
  <conditionalFormatting sqref="Q190:S190">
    <cfRule type="containsBlanks" dxfId="174" priority="331">
      <formula>LEN(TRIM(Q190))=0</formula>
    </cfRule>
  </conditionalFormatting>
  <conditionalFormatting sqref="Q193:S193">
    <cfRule type="containsBlanks" dxfId="173" priority="326">
      <formula>LEN(TRIM(Q193))=0</formula>
    </cfRule>
  </conditionalFormatting>
  <conditionalFormatting sqref="Q196:S196">
    <cfRule type="containsBlanks" dxfId="172" priority="321">
      <formula>LEN(TRIM(Q196))=0</formula>
    </cfRule>
  </conditionalFormatting>
  <conditionalFormatting sqref="Q199:S199">
    <cfRule type="containsBlanks" dxfId="171" priority="316">
      <formula>LEN(TRIM(Q199))=0</formula>
    </cfRule>
  </conditionalFormatting>
  <conditionalFormatting sqref="Q202:S202">
    <cfRule type="containsBlanks" dxfId="170" priority="311">
      <formula>LEN(TRIM(Q202))=0</formula>
    </cfRule>
  </conditionalFormatting>
  <conditionalFormatting sqref="Q205:S205">
    <cfRule type="containsBlanks" dxfId="169" priority="306">
      <formula>LEN(TRIM(Q205))=0</formula>
    </cfRule>
  </conditionalFormatting>
  <conditionalFormatting sqref="Q208:S208">
    <cfRule type="containsBlanks" dxfId="168" priority="301">
      <formula>LEN(TRIM(Q208))=0</formula>
    </cfRule>
  </conditionalFormatting>
  <conditionalFormatting sqref="Q211:S211">
    <cfRule type="containsBlanks" dxfId="167" priority="296">
      <formula>LEN(TRIM(Q211))=0</formula>
    </cfRule>
  </conditionalFormatting>
  <conditionalFormatting sqref="Q214:S214">
    <cfRule type="containsBlanks" dxfId="166" priority="291">
      <formula>LEN(TRIM(Q214))=0</formula>
    </cfRule>
  </conditionalFormatting>
  <conditionalFormatting sqref="Q217:S217">
    <cfRule type="containsBlanks" dxfId="165" priority="286">
      <formula>LEN(TRIM(Q217))=0</formula>
    </cfRule>
  </conditionalFormatting>
  <conditionalFormatting sqref="Q220:S220">
    <cfRule type="containsBlanks" dxfId="164" priority="281">
      <formula>LEN(TRIM(Q220))=0</formula>
    </cfRule>
  </conditionalFormatting>
  <conditionalFormatting sqref="Q223:S223">
    <cfRule type="containsBlanks" dxfId="163" priority="276">
      <formula>LEN(TRIM(Q223))=0</formula>
    </cfRule>
  </conditionalFormatting>
  <conditionalFormatting sqref="Q226:S226">
    <cfRule type="containsBlanks" dxfId="162" priority="271">
      <formula>LEN(TRIM(Q226))=0</formula>
    </cfRule>
  </conditionalFormatting>
  <conditionalFormatting sqref="Q229:S229">
    <cfRule type="containsBlanks" dxfId="161" priority="266">
      <formula>LEN(TRIM(Q229))=0</formula>
    </cfRule>
  </conditionalFormatting>
  <conditionalFormatting sqref="Q232:S232">
    <cfRule type="containsBlanks" dxfId="160" priority="261">
      <formula>LEN(TRIM(Q232))=0</formula>
    </cfRule>
  </conditionalFormatting>
  <conditionalFormatting sqref="Q235:S235">
    <cfRule type="containsBlanks" dxfId="159" priority="256">
      <formula>LEN(TRIM(Q235))=0</formula>
    </cfRule>
  </conditionalFormatting>
  <conditionalFormatting sqref="Q238:S238">
    <cfRule type="containsBlanks" dxfId="158" priority="251">
      <formula>LEN(TRIM(Q238))=0</formula>
    </cfRule>
  </conditionalFormatting>
  <conditionalFormatting sqref="R11:R12">
    <cfRule type="cellIs" dxfId="157" priority="858" operator="notEqual">
      <formula>H11</formula>
    </cfRule>
  </conditionalFormatting>
  <conditionalFormatting sqref="R14:R15">
    <cfRule type="cellIs" dxfId="156" priority="624" operator="notEqual">
      <formula>H14</formula>
    </cfRule>
  </conditionalFormatting>
  <conditionalFormatting sqref="R17:R18">
    <cfRule type="cellIs" dxfId="155" priority="619" operator="notEqual">
      <formula>H17</formula>
    </cfRule>
  </conditionalFormatting>
  <conditionalFormatting sqref="R20:R21">
    <cfRule type="cellIs" dxfId="154" priority="614" operator="notEqual">
      <formula>H20</formula>
    </cfRule>
  </conditionalFormatting>
  <conditionalFormatting sqref="R23:R24">
    <cfRule type="cellIs" dxfId="153" priority="609" operator="notEqual">
      <formula>H23</formula>
    </cfRule>
  </conditionalFormatting>
  <conditionalFormatting sqref="R26:R27">
    <cfRule type="cellIs" dxfId="152" priority="604" operator="notEqual">
      <formula>H26</formula>
    </cfRule>
  </conditionalFormatting>
  <conditionalFormatting sqref="R29:R30">
    <cfRule type="cellIs" dxfId="151" priority="599" operator="notEqual">
      <formula>H29</formula>
    </cfRule>
  </conditionalFormatting>
  <conditionalFormatting sqref="R32:R33">
    <cfRule type="cellIs" dxfId="150" priority="594" operator="notEqual">
      <formula>H32</formula>
    </cfRule>
  </conditionalFormatting>
  <conditionalFormatting sqref="R35:R36">
    <cfRule type="cellIs" dxfId="149" priority="589" operator="notEqual">
      <formula>H35</formula>
    </cfRule>
  </conditionalFormatting>
  <conditionalFormatting sqref="R38:R39">
    <cfRule type="cellIs" dxfId="148" priority="584" operator="notEqual">
      <formula>H38</formula>
    </cfRule>
  </conditionalFormatting>
  <conditionalFormatting sqref="R41:R42">
    <cfRule type="cellIs" dxfId="147" priority="579" operator="notEqual">
      <formula>H41</formula>
    </cfRule>
  </conditionalFormatting>
  <conditionalFormatting sqref="R44:R45">
    <cfRule type="cellIs" dxfId="146" priority="574" operator="notEqual">
      <formula>H44</formula>
    </cfRule>
  </conditionalFormatting>
  <conditionalFormatting sqref="R47:R48">
    <cfRule type="cellIs" dxfId="145" priority="569" operator="notEqual">
      <formula>H47</formula>
    </cfRule>
  </conditionalFormatting>
  <conditionalFormatting sqref="R50:R51">
    <cfRule type="cellIs" dxfId="144" priority="564" operator="notEqual">
      <formula>H50</formula>
    </cfRule>
  </conditionalFormatting>
  <conditionalFormatting sqref="R53:R54">
    <cfRule type="cellIs" dxfId="143" priority="559" operator="notEqual">
      <formula>H53</formula>
    </cfRule>
  </conditionalFormatting>
  <conditionalFormatting sqref="R56:R57">
    <cfRule type="cellIs" dxfId="142" priority="554" operator="notEqual">
      <formula>H56</formula>
    </cfRule>
  </conditionalFormatting>
  <conditionalFormatting sqref="R59:R60">
    <cfRule type="cellIs" dxfId="141" priority="549" operator="notEqual">
      <formula>H59</formula>
    </cfRule>
  </conditionalFormatting>
  <conditionalFormatting sqref="R62:R63">
    <cfRule type="cellIs" dxfId="140" priority="544" operator="notEqual">
      <formula>H62</formula>
    </cfRule>
  </conditionalFormatting>
  <conditionalFormatting sqref="R65:R66">
    <cfRule type="cellIs" dxfId="139" priority="539" operator="notEqual">
      <formula>H65</formula>
    </cfRule>
  </conditionalFormatting>
  <conditionalFormatting sqref="R68:R69">
    <cfRule type="cellIs" dxfId="138" priority="534" operator="notEqual">
      <formula>H68</formula>
    </cfRule>
  </conditionalFormatting>
  <conditionalFormatting sqref="R71:R72">
    <cfRule type="cellIs" dxfId="137" priority="529" operator="notEqual">
      <formula>H71</formula>
    </cfRule>
  </conditionalFormatting>
  <conditionalFormatting sqref="R74:R75">
    <cfRule type="cellIs" dxfId="136" priority="524" operator="notEqual">
      <formula>H74</formula>
    </cfRule>
  </conditionalFormatting>
  <conditionalFormatting sqref="R77:R78">
    <cfRule type="cellIs" dxfId="135" priority="519" operator="notEqual">
      <formula>H77</formula>
    </cfRule>
  </conditionalFormatting>
  <conditionalFormatting sqref="R80:R81">
    <cfRule type="cellIs" dxfId="134" priority="514" operator="notEqual">
      <formula>H80</formula>
    </cfRule>
  </conditionalFormatting>
  <conditionalFormatting sqref="R83:R84">
    <cfRule type="cellIs" dxfId="133" priority="509" operator="notEqual">
      <formula>H83</formula>
    </cfRule>
  </conditionalFormatting>
  <conditionalFormatting sqref="R86:R87">
    <cfRule type="cellIs" dxfId="132" priority="504" operator="notEqual">
      <formula>H86</formula>
    </cfRule>
  </conditionalFormatting>
  <conditionalFormatting sqref="R89:R90">
    <cfRule type="cellIs" dxfId="131" priority="499" operator="notEqual">
      <formula>H89</formula>
    </cfRule>
  </conditionalFormatting>
  <conditionalFormatting sqref="R92:R93">
    <cfRule type="cellIs" dxfId="130" priority="494" operator="notEqual">
      <formula>H92</formula>
    </cfRule>
  </conditionalFormatting>
  <conditionalFormatting sqref="R95:R96">
    <cfRule type="cellIs" dxfId="129" priority="489" operator="notEqual">
      <formula>H95</formula>
    </cfRule>
  </conditionalFormatting>
  <conditionalFormatting sqref="R98:R99">
    <cfRule type="cellIs" dxfId="128" priority="484" operator="notEqual">
      <formula>H98</formula>
    </cfRule>
  </conditionalFormatting>
  <conditionalFormatting sqref="R101:R102">
    <cfRule type="cellIs" dxfId="127" priority="479" operator="notEqual">
      <formula>H101</formula>
    </cfRule>
  </conditionalFormatting>
  <conditionalFormatting sqref="R104:R105">
    <cfRule type="cellIs" dxfId="126" priority="474" operator="notEqual">
      <formula>H104</formula>
    </cfRule>
  </conditionalFormatting>
  <conditionalFormatting sqref="R107:R108">
    <cfRule type="cellIs" dxfId="125" priority="469" operator="notEqual">
      <formula>H107</formula>
    </cfRule>
  </conditionalFormatting>
  <conditionalFormatting sqref="R110:R111">
    <cfRule type="cellIs" dxfId="124" priority="464" operator="notEqual">
      <formula>H110</formula>
    </cfRule>
  </conditionalFormatting>
  <conditionalFormatting sqref="R113:R114">
    <cfRule type="cellIs" dxfId="123" priority="459" operator="notEqual">
      <formula>H113</formula>
    </cfRule>
  </conditionalFormatting>
  <conditionalFormatting sqref="R116:R117">
    <cfRule type="cellIs" dxfId="122" priority="454" operator="notEqual">
      <formula>H116</formula>
    </cfRule>
  </conditionalFormatting>
  <conditionalFormatting sqref="R119:R120">
    <cfRule type="cellIs" dxfId="121" priority="449" operator="notEqual">
      <formula>H119</formula>
    </cfRule>
  </conditionalFormatting>
  <conditionalFormatting sqref="R122:R123">
    <cfRule type="cellIs" dxfId="120" priority="444" operator="notEqual">
      <formula>H122</formula>
    </cfRule>
  </conditionalFormatting>
  <conditionalFormatting sqref="R125:R126">
    <cfRule type="cellIs" dxfId="119" priority="439" operator="notEqual">
      <formula>H125</formula>
    </cfRule>
  </conditionalFormatting>
  <conditionalFormatting sqref="R128:R129">
    <cfRule type="cellIs" dxfId="118" priority="434" operator="notEqual">
      <formula>H128</formula>
    </cfRule>
  </conditionalFormatting>
  <conditionalFormatting sqref="R131:R132">
    <cfRule type="cellIs" dxfId="117" priority="429" operator="notEqual">
      <formula>H131</formula>
    </cfRule>
  </conditionalFormatting>
  <conditionalFormatting sqref="R134:R135">
    <cfRule type="cellIs" dxfId="116" priority="424" operator="notEqual">
      <formula>H134</formula>
    </cfRule>
  </conditionalFormatting>
  <conditionalFormatting sqref="R137:R138">
    <cfRule type="cellIs" dxfId="115" priority="419" operator="notEqual">
      <formula>H137</formula>
    </cfRule>
  </conditionalFormatting>
  <conditionalFormatting sqref="R140:R141">
    <cfRule type="cellIs" dxfId="114" priority="414" operator="notEqual">
      <formula>H140</formula>
    </cfRule>
  </conditionalFormatting>
  <conditionalFormatting sqref="R143:R144">
    <cfRule type="cellIs" dxfId="113" priority="409" operator="notEqual">
      <formula>H143</formula>
    </cfRule>
  </conditionalFormatting>
  <conditionalFormatting sqref="R146:R147">
    <cfRule type="cellIs" dxfId="112" priority="404" operator="notEqual">
      <formula>H146</formula>
    </cfRule>
  </conditionalFormatting>
  <conditionalFormatting sqref="R149:R150">
    <cfRule type="cellIs" dxfId="111" priority="399" operator="notEqual">
      <formula>H149</formula>
    </cfRule>
  </conditionalFormatting>
  <conditionalFormatting sqref="R152:R153">
    <cfRule type="cellIs" dxfId="110" priority="394" operator="notEqual">
      <formula>H152</formula>
    </cfRule>
  </conditionalFormatting>
  <conditionalFormatting sqref="R155:R156">
    <cfRule type="cellIs" dxfId="109" priority="389" operator="notEqual">
      <formula>H155</formula>
    </cfRule>
  </conditionalFormatting>
  <conditionalFormatting sqref="R158:R159">
    <cfRule type="cellIs" dxfId="108" priority="384" operator="notEqual">
      <formula>H158</formula>
    </cfRule>
  </conditionalFormatting>
  <conditionalFormatting sqref="R161:R162">
    <cfRule type="cellIs" dxfId="107" priority="379" operator="notEqual">
      <formula>H161</formula>
    </cfRule>
  </conditionalFormatting>
  <conditionalFormatting sqref="R164:R165">
    <cfRule type="cellIs" dxfId="106" priority="374" operator="notEqual">
      <formula>H164</formula>
    </cfRule>
  </conditionalFormatting>
  <conditionalFormatting sqref="R167:R168">
    <cfRule type="cellIs" dxfId="105" priority="369" operator="notEqual">
      <formula>H167</formula>
    </cfRule>
  </conditionalFormatting>
  <conditionalFormatting sqref="R170:R171">
    <cfRule type="cellIs" dxfId="104" priority="364" operator="notEqual">
      <formula>H170</formula>
    </cfRule>
  </conditionalFormatting>
  <conditionalFormatting sqref="R173:R174">
    <cfRule type="cellIs" dxfId="103" priority="359" operator="notEqual">
      <formula>H173</formula>
    </cfRule>
  </conditionalFormatting>
  <conditionalFormatting sqref="R176:R177">
    <cfRule type="cellIs" dxfId="102" priority="354" operator="notEqual">
      <formula>H176</formula>
    </cfRule>
  </conditionalFormatting>
  <conditionalFormatting sqref="R179:R180">
    <cfRule type="cellIs" dxfId="101" priority="349" operator="notEqual">
      <formula>H179</formula>
    </cfRule>
  </conditionalFormatting>
  <conditionalFormatting sqref="R182:R183">
    <cfRule type="cellIs" dxfId="100" priority="344" operator="notEqual">
      <formula>H182</formula>
    </cfRule>
  </conditionalFormatting>
  <conditionalFormatting sqref="R185:R186">
    <cfRule type="cellIs" dxfId="99" priority="339" operator="notEqual">
      <formula>H185</formula>
    </cfRule>
  </conditionalFormatting>
  <conditionalFormatting sqref="R188:R189">
    <cfRule type="cellIs" dxfId="98" priority="334" operator="notEqual">
      <formula>H188</formula>
    </cfRule>
  </conditionalFormatting>
  <conditionalFormatting sqref="R191:R192">
    <cfRule type="cellIs" dxfId="97" priority="329" operator="notEqual">
      <formula>H191</formula>
    </cfRule>
  </conditionalFormatting>
  <conditionalFormatting sqref="R194:R195">
    <cfRule type="cellIs" dxfId="96" priority="324" operator="notEqual">
      <formula>H194</formula>
    </cfRule>
  </conditionalFormatting>
  <conditionalFormatting sqref="R197:R198">
    <cfRule type="cellIs" dxfId="95" priority="319" operator="notEqual">
      <formula>H197</formula>
    </cfRule>
  </conditionalFormatting>
  <conditionalFormatting sqref="R200:R201">
    <cfRule type="cellIs" dxfId="94" priority="314" operator="notEqual">
      <formula>H200</formula>
    </cfRule>
  </conditionalFormatting>
  <conditionalFormatting sqref="R203:R204">
    <cfRule type="cellIs" dxfId="93" priority="309" operator="notEqual">
      <formula>H203</formula>
    </cfRule>
  </conditionalFormatting>
  <conditionalFormatting sqref="R206:R207">
    <cfRule type="cellIs" dxfId="92" priority="304" operator="notEqual">
      <formula>H206</formula>
    </cfRule>
  </conditionalFormatting>
  <conditionalFormatting sqref="R209:R210">
    <cfRule type="cellIs" dxfId="91" priority="299" operator="notEqual">
      <formula>H209</formula>
    </cfRule>
  </conditionalFormatting>
  <conditionalFormatting sqref="R212:R213">
    <cfRule type="cellIs" dxfId="90" priority="294" operator="notEqual">
      <formula>H212</formula>
    </cfRule>
  </conditionalFormatting>
  <conditionalFormatting sqref="R215:R216">
    <cfRule type="cellIs" dxfId="89" priority="289" operator="notEqual">
      <formula>H215</formula>
    </cfRule>
  </conditionalFormatting>
  <conditionalFormatting sqref="R218:R219">
    <cfRule type="cellIs" dxfId="88" priority="284" operator="notEqual">
      <formula>H218</formula>
    </cfRule>
  </conditionalFormatting>
  <conditionalFormatting sqref="R221:R222">
    <cfRule type="cellIs" dxfId="87" priority="279" operator="notEqual">
      <formula>H221</formula>
    </cfRule>
  </conditionalFormatting>
  <conditionalFormatting sqref="R224:R225">
    <cfRule type="cellIs" dxfId="86" priority="274" operator="notEqual">
      <formula>H224</formula>
    </cfRule>
  </conditionalFormatting>
  <conditionalFormatting sqref="R227:R228">
    <cfRule type="cellIs" dxfId="85" priority="269" operator="notEqual">
      <formula>H227</formula>
    </cfRule>
  </conditionalFormatting>
  <conditionalFormatting sqref="R230:R231">
    <cfRule type="cellIs" dxfId="84" priority="264" operator="notEqual">
      <formula>H230</formula>
    </cfRule>
  </conditionalFormatting>
  <conditionalFormatting sqref="R233:R234">
    <cfRule type="cellIs" dxfId="83" priority="259" operator="notEqual">
      <formula>H233</formula>
    </cfRule>
  </conditionalFormatting>
  <conditionalFormatting sqref="R236:R237">
    <cfRule type="cellIs" dxfId="82" priority="254" operator="notEqual">
      <formula>H236</formula>
    </cfRule>
  </conditionalFormatting>
  <conditionalFormatting sqref="R239:R240">
    <cfRule type="cellIs" dxfId="81" priority="249" operator="notEqual">
      <formula>H239</formula>
    </cfRule>
  </conditionalFormatting>
  <conditionalFormatting sqref="S11:S12">
    <cfRule type="cellIs" dxfId="80" priority="857" operator="notEqual">
      <formula>H11</formula>
    </cfRule>
  </conditionalFormatting>
  <conditionalFormatting sqref="S14:S15">
    <cfRule type="cellIs" dxfId="79" priority="623" operator="notEqual">
      <formula>H14</formula>
    </cfRule>
  </conditionalFormatting>
  <conditionalFormatting sqref="S17:S18">
    <cfRule type="cellIs" dxfId="78" priority="618" operator="notEqual">
      <formula>H17</formula>
    </cfRule>
  </conditionalFormatting>
  <conditionalFormatting sqref="S20:S21">
    <cfRule type="cellIs" dxfId="77" priority="613" operator="notEqual">
      <formula>H20</formula>
    </cfRule>
  </conditionalFormatting>
  <conditionalFormatting sqref="S23:S24">
    <cfRule type="cellIs" dxfId="76" priority="608" operator="notEqual">
      <formula>H23</formula>
    </cfRule>
  </conditionalFormatting>
  <conditionalFormatting sqref="S26:S27">
    <cfRule type="cellIs" dxfId="75" priority="603" operator="notEqual">
      <formula>H26</formula>
    </cfRule>
  </conditionalFormatting>
  <conditionalFormatting sqref="S29:S30">
    <cfRule type="cellIs" dxfId="74" priority="598" operator="notEqual">
      <formula>H29</formula>
    </cfRule>
  </conditionalFormatting>
  <conditionalFormatting sqref="S32:S33">
    <cfRule type="cellIs" dxfId="73" priority="593" operator="notEqual">
      <formula>H32</formula>
    </cfRule>
  </conditionalFormatting>
  <conditionalFormatting sqref="S35:S36">
    <cfRule type="cellIs" dxfId="72" priority="588" operator="notEqual">
      <formula>H35</formula>
    </cfRule>
  </conditionalFormatting>
  <conditionalFormatting sqref="S38:S39">
    <cfRule type="cellIs" dxfId="71" priority="583" operator="notEqual">
      <formula>H38</formula>
    </cfRule>
  </conditionalFormatting>
  <conditionalFormatting sqref="S41:S42">
    <cfRule type="cellIs" dxfId="70" priority="578" operator="notEqual">
      <formula>H41</formula>
    </cfRule>
  </conditionalFormatting>
  <conditionalFormatting sqref="S44:S45">
    <cfRule type="cellIs" dxfId="69" priority="573" operator="notEqual">
      <formula>H44</formula>
    </cfRule>
  </conditionalFormatting>
  <conditionalFormatting sqref="S47:S48">
    <cfRule type="cellIs" dxfId="68" priority="568" operator="notEqual">
      <formula>H47</formula>
    </cfRule>
  </conditionalFormatting>
  <conditionalFormatting sqref="S50:S51">
    <cfRule type="cellIs" dxfId="67" priority="563" operator="notEqual">
      <formula>H50</formula>
    </cfRule>
  </conditionalFormatting>
  <conditionalFormatting sqref="S53:S54">
    <cfRule type="cellIs" dxfId="66" priority="558" operator="notEqual">
      <formula>H53</formula>
    </cfRule>
  </conditionalFormatting>
  <conditionalFormatting sqref="S56:S57">
    <cfRule type="cellIs" dxfId="65" priority="553" operator="notEqual">
      <formula>H56</formula>
    </cfRule>
  </conditionalFormatting>
  <conditionalFormatting sqref="S59:S60">
    <cfRule type="cellIs" dxfId="64" priority="548" operator="notEqual">
      <formula>H59</formula>
    </cfRule>
  </conditionalFormatting>
  <conditionalFormatting sqref="S62:S63">
    <cfRule type="cellIs" dxfId="63" priority="543" operator="notEqual">
      <formula>H62</formula>
    </cfRule>
  </conditionalFormatting>
  <conditionalFormatting sqref="S65:S66">
    <cfRule type="cellIs" dxfId="62" priority="538" operator="notEqual">
      <formula>H65</formula>
    </cfRule>
  </conditionalFormatting>
  <conditionalFormatting sqref="S68:S69">
    <cfRule type="cellIs" dxfId="61" priority="533" operator="notEqual">
      <formula>H68</formula>
    </cfRule>
  </conditionalFormatting>
  <conditionalFormatting sqref="S71:S72">
    <cfRule type="cellIs" dxfId="60" priority="528" operator="notEqual">
      <formula>H71</formula>
    </cfRule>
  </conditionalFormatting>
  <conditionalFormatting sqref="S74:S75">
    <cfRule type="cellIs" dxfId="59" priority="523" operator="notEqual">
      <formula>H74</formula>
    </cfRule>
  </conditionalFormatting>
  <conditionalFormatting sqref="S77:S78">
    <cfRule type="cellIs" dxfId="58" priority="518" operator="notEqual">
      <formula>H77</formula>
    </cfRule>
  </conditionalFormatting>
  <conditionalFormatting sqref="S80:S81">
    <cfRule type="cellIs" dxfId="57" priority="513" operator="notEqual">
      <formula>H80</formula>
    </cfRule>
  </conditionalFormatting>
  <conditionalFormatting sqref="S83:S84">
    <cfRule type="cellIs" dxfId="56" priority="508" operator="notEqual">
      <formula>H83</formula>
    </cfRule>
  </conditionalFormatting>
  <conditionalFormatting sqref="S86:S87">
    <cfRule type="cellIs" dxfId="55" priority="503" operator="notEqual">
      <formula>H86</formula>
    </cfRule>
  </conditionalFormatting>
  <conditionalFormatting sqref="S89:S90">
    <cfRule type="cellIs" dxfId="54" priority="498" operator="notEqual">
      <formula>H89</formula>
    </cfRule>
  </conditionalFormatting>
  <conditionalFormatting sqref="S92:S93">
    <cfRule type="cellIs" dxfId="53" priority="493" operator="notEqual">
      <formula>H92</formula>
    </cfRule>
  </conditionalFormatting>
  <conditionalFormatting sqref="S95:S96">
    <cfRule type="cellIs" dxfId="52" priority="488" operator="notEqual">
      <formula>H95</formula>
    </cfRule>
  </conditionalFormatting>
  <conditionalFormatting sqref="S98:S99">
    <cfRule type="cellIs" dxfId="51" priority="483" operator="notEqual">
      <formula>H98</formula>
    </cfRule>
  </conditionalFormatting>
  <conditionalFormatting sqref="S101:S102">
    <cfRule type="cellIs" dxfId="50" priority="478" operator="notEqual">
      <formula>H101</formula>
    </cfRule>
  </conditionalFormatting>
  <conditionalFormatting sqref="S104:S105">
    <cfRule type="cellIs" dxfId="49" priority="473" operator="notEqual">
      <formula>H104</formula>
    </cfRule>
  </conditionalFormatting>
  <conditionalFormatting sqref="S107:S108">
    <cfRule type="cellIs" dxfId="48" priority="468" operator="notEqual">
      <formula>H107</formula>
    </cfRule>
  </conditionalFormatting>
  <conditionalFormatting sqref="S110:S111">
    <cfRule type="cellIs" dxfId="47" priority="463" operator="notEqual">
      <formula>H110</formula>
    </cfRule>
  </conditionalFormatting>
  <conditionalFormatting sqref="S113:S114">
    <cfRule type="cellIs" dxfId="46" priority="458" operator="notEqual">
      <formula>H113</formula>
    </cfRule>
  </conditionalFormatting>
  <conditionalFormatting sqref="S116:S117">
    <cfRule type="cellIs" dxfId="45" priority="453" operator="notEqual">
      <formula>H116</formula>
    </cfRule>
  </conditionalFormatting>
  <conditionalFormatting sqref="S119:S120">
    <cfRule type="cellIs" dxfId="44" priority="448" operator="notEqual">
      <formula>H119</formula>
    </cfRule>
  </conditionalFormatting>
  <conditionalFormatting sqref="S122:S123">
    <cfRule type="cellIs" dxfId="43" priority="443" operator="notEqual">
      <formula>H122</formula>
    </cfRule>
  </conditionalFormatting>
  <conditionalFormatting sqref="S125:S126">
    <cfRule type="cellIs" dxfId="42" priority="438" operator="notEqual">
      <formula>H125</formula>
    </cfRule>
  </conditionalFormatting>
  <conditionalFormatting sqref="S128:S129">
    <cfRule type="cellIs" dxfId="41" priority="433" operator="notEqual">
      <formula>H128</formula>
    </cfRule>
  </conditionalFormatting>
  <conditionalFormatting sqref="S131:S132">
    <cfRule type="cellIs" dxfId="40" priority="428" operator="notEqual">
      <formula>H131</formula>
    </cfRule>
  </conditionalFormatting>
  <conditionalFormatting sqref="S134:S135">
    <cfRule type="cellIs" dxfId="39" priority="423" operator="notEqual">
      <formula>H134</formula>
    </cfRule>
  </conditionalFormatting>
  <conditionalFormatting sqref="S137:S138">
    <cfRule type="cellIs" dxfId="38" priority="418" operator="notEqual">
      <formula>H137</formula>
    </cfRule>
  </conditionalFormatting>
  <conditionalFormatting sqref="S140:S141">
    <cfRule type="cellIs" dxfId="37" priority="413" operator="notEqual">
      <formula>H140</formula>
    </cfRule>
  </conditionalFormatting>
  <conditionalFormatting sqref="S143:S144">
    <cfRule type="cellIs" dxfId="36" priority="408" operator="notEqual">
      <formula>H143</formula>
    </cfRule>
  </conditionalFormatting>
  <conditionalFormatting sqref="S146:S147">
    <cfRule type="cellIs" dxfId="35" priority="403" operator="notEqual">
      <formula>H146</formula>
    </cfRule>
  </conditionalFormatting>
  <conditionalFormatting sqref="S149:S150">
    <cfRule type="cellIs" dxfId="34" priority="398" operator="notEqual">
      <formula>H149</formula>
    </cfRule>
  </conditionalFormatting>
  <conditionalFormatting sqref="S152:S153">
    <cfRule type="cellIs" dxfId="33" priority="393" operator="notEqual">
      <formula>H152</formula>
    </cfRule>
  </conditionalFormatting>
  <conditionalFormatting sqref="S155:S156">
    <cfRule type="cellIs" dxfId="32" priority="388" operator="notEqual">
      <formula>H155</formula>
    </cfRule>
  </conditionalFormatting>
  <conditionalFormatting sqref="S158:S159">
    <cfRule type="cellIs" dxfId="31" priority="383" operator="notEqual">
      <formula>H158</formula>
    </cfRule>
  </conditionalFormatting>
  <conditionalFormatting sqref="S161:S162">
    <cfRule type="cellIs" dxfId="30" priority="378" operator="notEqual">
      <formula>H161</formula>
    </cfRule>
  </conditionalFormatting>
  <conditionalFormatting sqref="S164:S165">
    <cfRule type="cellIs" dxfId="29" priority="373" operator="notEqual">
      <formula>H164</formula>
    </cfRule>
  </conditionalFormatting>
  <conditionalFormatting sqref="S167:S168">
    <cfRule type="cellIs" dxfId="28" priority="368" operator="notEqual">
      <formula>H167</formula>
    </cfRule>
  </conditionalFormatting>
  <conditionalFormatting sqref="S170:S171">
    <cfRule type="cellIs" dxfId="27" priority="363" operator="notEqual">
      <formula>H170</formula>
    </cfRule>
  </conditionalFormatting>
  <conditionalFormatting sqref="S173:S174">
    <cfRule type="cellIs" dxfId="26" priority="358" operator="notEqual">
      <formula>H173</formula>
    </cfRule>
  </conditionalFormatting>
  <conditionalFormatting sqref="S176:S177">
    <cfRule type="cellIs" dxfId="25" priority="353" operator="notEqual">
      <formula>H176</formula>
    </cfRule>
  </conditionalFormatting>
  <conditionalFormatting sqref="S179:S180">
    <cfRule type="cellIs" dxfId="24" priority="348" operator="notEqual">
      <formula>H179</formula>
    </cfRule>
  </conditionalFormatting>
  <conditionalFormatting sqref="S182:S183">
    <cfRule type="cellIs" dxfId="23" priority="343" operator="notEqual">
      <formula>H182</formula>
    </cfRule>
  </conditionalFormatting>
  <conditionalFormatting sqref="S185:S186">
    <cfRule type="cellIs" dxfId="22" priority="338" operator="notEqual">
      <formula>H185</formula>
    </cfRule>
  </conditionalFormatting>
  <conditionalFormatting sqref="S188:S189">
    <cfRule type="cellIs" dxfId="21" priority="333" operator="notEqual">
      <formula>H188</formula>
    </cfRule>
  </conditionalFormatting>
  <conditionalFormatting sqref="S191:S192">
    <cfRule type="cellIs" dxfId="20" priority="328" operator="notEqual">
      <formula>H191</formula>
    </cfRule>
  </conditionalFormatting>
  <conditionalFormatting sqref="S194:S195">
    <cfRule type="cellIs" dxfId="19" priority="323" operator="notEqual">
      <formula>H194</formula>
    </cfRule>
  </conditionalFormatting>
  <conditionalFormatting sqref="S197:S198">
    <cfRule type="cellIs" dxfId="18" priority="318" operator="notEqual">
      <formula>H197</formula>
    </cfRule>
  </conditionalFormatting>
  <conditionalFormatting sqref="S200:S201">
    <cfRule type="cellIs" dxfId="17" priority="313" operator="notEqual">
      <formula>H200</formula>
    </cfRule>
  </conditionalFormatting>
  <conditionalFormatting sqref="S203:S204">
    <cfRule type="cellIs" dxfId="16" priority="308" operator="notEqual">
      <formula>H203</formula>
    </cfRule>
  </conditionalFormatting>
  <conditionalFormatting sqref="S206:S207">
    <cfRule type="cellIs" dxfId="15" priority="303" operator="notEqual">
      <formula>H206</formula>
    </cfRule>
  </conditionalFormatting>
  <conditionalFormatting sqref="S209:S210">
    <cfRule type="cellIs" dxfId="14" priority="298" operator="notEqual">
      <formula>H209</formula>
    </cfRule>
  </conditionalFormatting>
  <conditionalFormatting sqref="S212:S213">
    <cfRule type="cellIs" dxfId="13" priority="293" operator="notEqual">
      <formula>H212</formula>
    </cfRule>
  </conditionalFormatting>
  <conditionalFormatting sqref="S215:S216">
    <cfRule type="cellIs" dxfId="12" priority="288" operator="notEqual">
      <formula>H215</formula>
    </cfRule>
  </conditionalFormatting>
  <conditionalFormatting sqref="S218:S219">
    <cfRule type="cellIs" dxfId="11" priority="283" operator="notEqual">
      <formula>H218</formula>
    </cfRule>
  </conditionalFormatting>
  <conditionalFormatting sqref="S221:S222">
    <cfRule type="cellIs" dxfId="10" priority="278" operator="notEqual">
      <formula>H221</formula>
    </cfRule>
  </conditionalFormatting>
  <conditionalFormatting sqref="S224:S225">
    <cfRule type="cellIs" dxfId="9" priority="273" operator="notEqual">
      <formula>H224</formula>
    </cfRule>
  </conditionalFormatting>
  <conditionalFormatting sqref="S227:S228">
    <cfRule type="cellIs" dxfId="8" priority="268" operator="notEqual">
      <formula>H227</formula>
    </cfRule>
  </conditionalFormatting>
  <conditionalFormatting sqref="S230:S231">
    <cfRule type="cellIs" dxfId="7" priority="263" operator="notEqual">
      <formula>H230</formula>
    </cfRule>
  </conditionalFormatting>
  <conditionalFormatting sqref="S233:S234">
    <cfRule type="cellIs" dxfId="6" priority="258" operator="notEqual">
      <formula>H233</formula>
    </cfRule>
  </conditionalFormatting>
  <conditionalFormatting sqref="S236:S237">
    <cfRule type="cellIs" dxfId="5" priority="253" operator="notEqual">
      <formula>H236</formula>
    </cfRule>
  </conditionalFormatting>
  <conditionalFormatting sqref="S239:S240">
    <cfRule type="cellIs" dxfId="4" priority="248" operator="notEqual">
      <formula>H239</formula>
    </cfRule>
  </conditionalFormatting>
  <conditionalFormatting sqref="T10:T240">
    <cfRule type="cellIs" dxfId="3" priority="2" operator="equal">
      <formula>"Alto"</formula>
    </cfRule>
    <cfRule type="cellIs" dxfId="2" priority="3" operator="equal">
      <formula>"Moderado"</formula>
    </cfRule>
    <cfRule type="cellIs" dxfId="1" priority="4" operator="equal">
      <formula>"Bajo"</formula>
    </cfRule>
    <cfRule type="cellIs" dxfId="0" priority="1" operator="equal">
      <formula>"Extremo"</formula>
    </cfRule>
  </conditionalFormatting>
  <pageMargins left="0.7" right="0.7" top="0.75" bottom="0.75" header="0.3" footer="0.3"/>
  <pageSetup paperSize="14"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400-000000000000}">
          <x14:formula1>
            <xm:f>'0 - Criterios'!$H$39:$H$40</xm:f>
          </x14:formula1>
          <xm:sqref>S10:S240</xm:sqref>
        </x14:dataValidation>
        <x14:dataValidation type="list" allowBlank="1" showInputMessage="1" showErrorMessage="1" xr:uid="{00000000-0002-0000-1400-000001000000}">
          <x14:formula1>
            <xm:f>'0 - Criterios'!$G$39:$G$40</xm:f>
          </x14:formula1>
          <xm:sqref>R10:R240</xm:sqref>
        </x14:dataValidation>
        <x14:dataValidation type="list" allowBlank="1" showInputMessage="1" showErrorMessage="1" xr:uid="{00000000-0002-0000-1400-000002000000}">
          <x14:formula1>
            <xm:f>'0 - Criterios'!$F$39:$F$40</xm:f>
          </x14:formula1>
          <xm:sqref>Q10:Q240</xm:sqref>
        </x14:dataValidation>
        <x14:dataValidation type="list" allowBlank="1" showInputMessage="1" showErrorMessage="1" xr:uid="{00000000-0002-0000-1400-000003000000}">
          <x14:formula1>
            <xm:f>'0 - Criterios'!$F$32:$F$34</xm:f>
          </x14:formula1>
          <xm:sqref>M10:M240</xm:sqref>
        </x14:dataValidation>
        <x14:dataValidation type="list" allowBlank="1" showInputMessage="1" showErrorMessage="1" xr:uid="{00000000-0002-0000-1400-000004000000}">
          <x14:formula1>
            <xm:f>'0 - Criterios'!$H$32:$H$33</xm:f>
          </x14:formula1>
          <xm:sqref>O10:O240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sheetPr>
  <dimension ref="A1:X290"/>
  <sheetViews>
    <sheetView topLeftCell="P1" zoomScale="90" zoomScaleNormal="90" workbookViewId="0">
      <selection activeCell="T39" sqref="T39"/>
    </sheetView>
  </sheetViews>
  <sheetFormatPr baseColWidth="10" defaultColWidth="30.5703125" defaultRowHeight="12.75" x14ac:dyDescent="0.25"/>
  <cols>
    <col min="1" max="1" width="50.28515625" style="75" bestFit="1" customWidth="1"/>
    <col min="2" max="2" width="32.140625" style="75" customWidth="1"/>
    <col min="3" max="3" width="30.5703125" style="75"/>
    <col min="4" max="4" width="20" style="75" bestFit="1" customWidth="1"/>
    <col min="5" max="5" width="25.140625" style="75" bestFit="1" customWidth="1"/>
    <col min="6" max="6" width="7.42578125" style="75" customWidth="1"/>
    <col min="7" max="7" width="30.5703125" style="75"/>
    <col min="8" max="8" width="45.140625" style="75" bestFit="1" customWidth="1"/>
    <col min="9" max="9" width="95.140625" style="75" bestFit="1" customWidth="1"/>
    <col min="10" max="10" width="9.42578125" style="75" bestFit="1" customWidth="1"/>
    <col min="11" max="11" width="5.7109375" style="75" customWidth="1"/>
    <col min="12" max="12" width="36.85546875" style="75" bestFit="1" customWidth="1"/>
    <col min="13" max="13" width="9.42578125" style="75" bestFit="1" customWidth="1"/>
    <col min="14" max="14" width="70.7109375" style="75" bestFit="1" customWidth="1"/>
    <col min="15" max="15" width="9.140625" style="75" customWidth="1"/>
    <col min="16" max="16" width="52.5703125" style="75" bestFit="1" customWidth="1"/>
    <col min="17" max="17" width="83" style="75" bestFit="1" customWidth="1"/>
    <col min="18" max="18" width="5.140625" style="75" customWidth="1"/>
    <col min="19" max="19" width="45.140625" style="75" bestFit="1" customWidth="1"/>
    <col min="20" max="20" width="95.140625" style="75" bestFit="1" customWidth="1"/>
    <col min="21" max="21" width="5.42578125" style="75" customWidth="1"/>
    <col min="22" max="22" width="30.5703125" style="75"/>
    <col min="23" max="23" width="2.85546875" style="75" bestFit="1" customWidth="1"/>
    <col min="24" max="24" width="4.42578125" style="75" bestFit="1" customWidth="1"/>
    <col min="25" max="16384" width="30.5703125" style="75"/>
  </cols>
  <sheetData>
    <row r="1" spans="1:24" ht="15" x14ac:dyDescent="0.25">
      <c r="G1" s="102"/>
      <c r="H1" s="75" t="s">
        <v>606</v>
      </c>
      <c r="J1" s="75">
        <f>COUNTIFS(J2:J502,"(en blanco)")</f>
        <v>45</v>
      </c>
      <c r="L1" s="75" t="s">
        <v>606</v>
      </c>
      <c r="N1" s="75">
        <v>4</v>
      </c>
      <c r="P1" s="78" t="s">
        <v>98</v>
      </c>
      <c r="Q1" s="78">
        <v>53</v>
      </c>
      <c r="S1" s="78" t="s">
        <v>98</v>
      </c>
      <c r="T1" s="78">
        <v>45</v>
      </c>
    </row>
    <row r="2" spans="1:24" ht="15" x14ac:dyDescent="0.25">
      <c r="G2" s="91"/>
      <c r="H2" s="78"/>
      <c r="I2" s="78"/>
      <c r="J2" s="78"/>
      <c r="L2" s="78"/>
      <c r="M2" s="78"/>
      <c r="N2" s="78"/>
      <c r="P2" s="78"/>
      <c r="S2" s="78"/>
      <c r="V2" s="75" t="s">
        <v>608</v>
      </c>
      <c r="W2" s="75">
        <f>+J1</f>
        <v>45</v>
      </c>
      <c r="X2" s="81">
        <f>+W2/$W$4</f>
        <v>0.45918367346938777</v>
      </c>
    </row>
    <row r="3" spans="1:24" ht="15" x14ac:dyDescent="0.25">
      <c r="H3" s="204" t="s">
        <v>34</v>
      </c>
      <c r="I3" s="204" t="s">
        <v>32</v>
      </c>
      <c r="J3" s="204" t="s">
        <v>98</v>
      </c>
      <c r="L3" s="204" t="s">
        <v>34</v>
      </c>
      <c r="M3" s="204" t="s">
        <v>32</v>
      </c>
      <c r="N3" s="204" t="s">
        <v>98</v>
      </c>
      <c r="P3" s="204" t="s">
        <v>34</v>
      </c>
      <c r="Q3" s="204" t="s">
        <v>32</v>
      </c>
      <c r="R3" s="78"/>
      <c r="S3" s="204" t="s">
        <v>34</v>
      </c>
      <c r="T3" s="204" t="s">
        <v>32</v>
      </c>
      <c r="U3" s="78"/>
      <c r="V3" s="208" t="s">
        <v>607</v>
      </c>
      <c r="W3" s="208">
        <f>+Q1</f>
        <v>53</v>
      </c>
      <c r="X3" s="209">
        <f>+W3/$W$4</f>
        <v>0.54081632653061229</v>
      </c>
    </row>
    <row r="4" spans="1:24" ht="15" customHeight="1" x14ac:dyDescent="0.25">
      <c r="A4" s="75" t="s">
        <v>94</v>
      </c>
      <c r="E4" s="168"/>
      <c r="F4" s="168"/>
      <c r="G4" s="88"/>
      <c r="H4" s="78" t="s">
        <v>11</v>
      </c>
      <c r="I4" s="78" t="s">
        <v>566</v>
      </c>
      <c r="J4" s="78" t="s">
        <v>498</v>
      </c>
      <c r="L4" s="78" t="s">
        <v>11</v>
      </c>
      <c r="M4" s="78" t="s">
        <v>498</v>
      </c>
      <c r="N4" s="78" t="s">
        <v>108</v>
      </c>
      <c r="P4" s="78" t="s">
        <v>8</v>
      </c>
      <c r="Q4" s="78" t="s">
        <v>533</v>
      </c>
      <c r="R4" s="78"/>
      <c r="S4" s="78" t="s">
        <v>11</v>
      </c>
      <c r="T4" s="78" t="s">
        <v>566</v>
      </c>
      <c r="U4" s="78"/>
      <c r="V4" s="85" t="s">
        <v>609</v>
      </c>
      <c r="W4" s="85">
        <f>+W2+W3</f>
        <v>98</v>
      </c>
      <c r="X4" s="207"/>
    </row>
    <row r="5" spans="1:24" ht="15" customHeight="1" x14ac:dyDescent="0.25">
      <c r="A5" s="75" t="s">
        <v>95</v>
      </c>
      <c r="E5" s="168"/>
      <c r="F5" s="168"/>
      <c r="G5" s="88"/>
      <c r="H5" s="78"/>
      <c r="I5" s="78" t="s">
        <v>563</v>
      </c>
      <c r="J5" s="78" t="s">
        <v>498</v>
      </c>
      <c r="L5" s="78"/>
      <c r="M5" s="78"/>
      <c r="N5" s="78" t="s">
        <v>109</v>
      </c>
      <c r="P5" s="78"/>
      <c r="Q5" s="78" t="s">
        <v>534</v>
      </c>
      <c r="R5" s="78"/>
      <c r="S5" s="78"/>
      <c r="T5" s="78" t="s">
        <v>563</v>
      </c>
      <c r="U5" s="78"/>
      <c r="W5" s="81"/>
    </row>
    <row r="6" spans="1:24" ht="15" customHeight="1" x14ac:dyDescent="0.25">
      <c r="E6" s="168"/>
      <c r="F6" s="168"/>
      <c r="G6" s="88"/>
      <c r="H6" s="78"/>
      <c r="I6" s="78" t="s">
        <v>565</v>
      </c>
      <c r="J6" s="78" t="s">
        <v>498</v>
      </c>
      <c r="L6" s="78"/>
      <c r="M6" s="78"/>
      <c r="N6" s="78" t="s">
        <v>107</v>
      </c>
      <c r="P6" s="78"/>
      <c r="Q6" s="78" t="s">
        <v>536</v>
      </c>
      <c r="R6" s="78"/>
      <c r="S6" s="78"/>
      <c r="T6" s="78" t="s">
        <v>565</v>
      </c>
      <c r="U6" s="78"/>
    </row>
    <row r="7" spans="1:24" ht="15" customHeight="1" x14ac:dyDescent="0.25">
      <c r="E7" s="168"/>
      <c r="F7" s="168"/>
      <c r="H7" s="78"/>
      <c r="I7" s="78" t="s">
        <v>568</v>
      </c>
      <c r="J7" s="78" t="s">
        <v>498</v>
      </c>
      <c r="L7" s="78" t="s">
        <v>504</v>
      </c>
      <c r="M7" s="78" t="s">
        <v>498</v>
      </c>
      <c r="N7" s="78" t="s">
        <v>105</v>
      </c>
      <c r="P7" s="78"/>
      <c r="Q7" s="78" t="s">
        <v>535</v>
      </c>
      <c r="R7" s="78"/>
      <c r="S7" s="78"/>
      <c r="T7" s="78" t="s">
        <v>568</v>
      </c>
      <c r="U7" s="78"/>
    </row>
    <row r="8" spans="1:24" ht="15" x14ac:dyDescent="0.25">
      <c r="A8" s="75" t="s">
        <v>159</v>
      </c>
      <c r="B8" s="75" t="s">
        <v>612</v>
      </c>
      <c r="E8" s="168"/>
      <c r="F8" s="168"/>
      <c r="H8" s="78" t="s">
        <v>501</v>
      </c>
      <c r="I8" s="78" t="s">
        <v>543</v>
      </c>
      <c r="J8" s="78" t="s">
        <v>498</v>
      </c>
      <c r="P8" s="78"/>
      <c r="Q8" s="78" t="s">
        <v>537</v>
      </c>
      <c r="R8" s="78"/>
      <c r="S8" s="78" t="s">
        <v>501</v>
      </c>
      <c r="T8" s="78" t="s">
        <v>543</v>
      </c>
      <c r="U8" s="78"/>
    </row>
    <row r="9" spans="1:24" ht="15" x14ac:dyDescent="0.25">
      <c r="A9" s="205" t="s">
        <v>722</v>
      </c>
      <c r="B9" s="75" t="s">
        <v>613</v>
      </c>
      <c r="H9" s="78"/>
      <c r="I9" s="78" t="s">
        <v>546</v>
      </c>
      <c r="J9" s="78" t="s">
        <v>498</v>
      </c>
      <c r="P9" s="78"/>
      <c r="Q9" s="78" t="s">
        <v>539</v>
      </c>
      <c r="R9" s="78"/>
      <c r="S9" s="78"/>
      <c r="T9" s="78" t="s">
        <v>546</v>
      </c>
      <c r="U9" s="78"/>
    </row>
    <row r="10" spans="1:24" ht="15" x14ac:dyDescent="0.25">
      <c r="A10" s="205" t="s">
        <v>723</v>
      </c>
      <c r="B10" s="75" t="s">
        <v>614</v>
      </c>
      <c r="H10" s="78"/>
      <c r="I10" s="78" t="s">
        <v>545</v>
      </c>
      <c r="J10" s="78" t="s">
        <v>498</v>
      </c>
      <c r="P10" s="78"/>
      <c r="Q10" s="78" t="s">
        <v>538</v>
      </c>
      <c r="R10" s="78"/>
      <c r="S10" s="78"/>
      <c r="T10" s="78" t="s">
        <v>545</v>
      </c>
    </row>
    <row r="11" spans="1:24" ht="15" x14ac:dyDescent="0.25">
      <c r="A11" s="206" t="s">
        <v>724</v>
      </c>
      <c r="B11" s="75" t="s">
        <v>615</v>
      </c>
      <c r="I11" s="78" t="s">
        <v>542</v>
      </c>
      <c r="J11" s="78" t="s">
        <v>498</v>
      </c>
      <c r="P11" s="78" t="s">
        <v>11</v>
      </c>
      <c r="Q11" s="78" t="s">
        <v>567</v>
      </c>
      <c r="R11" s="78"/>
      <c r="S11" s="78"/>
      <c r="T11" s="78" t="s">
        <v>542</v>
      </c>
    </row>
    <row r="12" spans="1:24" ht="15" x14ac:dyDescent="0.25">
      <c r="A12" s="206" t="s">
        <v>725</v>
      </c>
      <c r="I12" s="78" t="s">
        <v>544</v>
      </c>
      <c r="J12" s="78" t="s">
        <v>498</v>
      </c>
      <c r="P12" s="78"/>
      <c r="Q12" s="78" t="s">
        <v>569</v>
      </c>
      <c r="R12" s="78"/>
      <c r="S12" s="78"/>
      <c r="T12" s="78" t="s">
        <v>544</v>
      </c>
    </row>
    <row r="13" spans="1:24" ht="15" x14ac:dyDescent="0.25">
      <c r="A13" s="206" t="s">
        <v>720</v>
      </c>
      <c r="H13" s="75" t="s">
        <v>10</v>
      </c>
      <c r="I13" s="78" t="s">
        <v>557</v>
      </c>
      <c r="J13" s="78" t="s">
        <v>498</v>
      </c>
      <c r="L13" s="78"/>
      <c r="M13" s="78"/>
      <c r="N13" s="78"/>
      <c r="P13" s="78"/>
      <c r="Q13" s="78" t="s">
        <v>594</v>
      </c>
      <c r="R13" s="78"/>
      <c r="S13" s="78" t="s">
        <v>10</v>
      </c>
      <c r="T13" s="78" t="s">
        <v>557</v>
      </c>
    </row>
    <row r="14" spans="1:24" ht="15" x14ac:dyDescent="0.25">
      <c r="I14" s="78" t="s">
        <v>560</v>
      </c>
      <c r="J14" s="78" t="s">
        <v>498</v>
      </c>
      <c r="L14" s="78"/>
      <c r="M14" s="78"/>
      <c r="N14" s="78"/>
      <c r="P14" s="78"/>
      <c r="Q14" s="78" t="s">
        <v>564</v>
      </c>
      <c r="R14" s="78"/>
      <c r="S14" s="78"/>
      <c r="T14" s="75" t="s">
        <v>560</v>
      </c>
    </row>
    <row r="15" spans="1:24" ht="15" x14ac:dyDescent="0.25">
      <c r="A15" s="75" t="s">
        <v>160</v>
      </c>
      <c r="I15" s="78" t="s">
        <v>558</v>
      </c>
      <c r="J15" s="78" t="s">
        <v>498</v>
      </c>
      <c r="L15" s="78"/>
      <c r="M15" s="78"/>
      <c r="N15" s="78"/>
      <c r="P15" s="78" t="s">
        <v>501</v>
      </c>
      <c r="Q15" s="78" t="s">
        <v>540</v>
      </c>
      <c r="R15" s="78"/>
      <c r="S15" s="78"/>
      <c r="T15" s="78" t="s">
        <v>558</v>
      </c>
    </row>
    <row r="16" spans="1:24" ht="15" x14ac:dyDescent="0.25">
      <c r="A16" s="75" t="s">
        <v>161</v>
      </c>
      <c r="H16" s="78"/>
      <c r="I16" s="78" t="s">
        <v>556</v>
      </c>
      <c r="J16" s="75" t="s">
        <v>498</v>
      </c>
      <c r="L16" s="78"/>
      <c r="M16" s="78"/>
      <c r="N16" s="78"/>
      <c r="P16" s="78"/>
      <c r="Q16" s="78" t="s">
        <v>541</v>
      </c>
      <c r="R16" s="78"/>
      <c r="S16" s="78"/>
      <c r="T16" s="78" t="s">
        <v>556</v>
      </c>
    </row>
    <row r="17" spans="1:20" ht="15" x14ac:dyDescent="0.25">
      <c r="A17" s="75" t="s">
        <v>471</v>
      </c>
      <c r="H17" s="78"/>
      <c r="I17" s="78" t="s">
        <v>559</v>
      </c>
      <c r="J17" s="78" t="s">
        <v>498</v>
      </c>
      <c r="L17" s="78"/>
      <c r="M17" s="78"/>
      <c r="N17" s="78"/>
      <c r="P17" s="78" t="s">
        <v>10</v>
      </c>
      <c r="Q17" s="78" t="s">
        <v>562</v>
      </c>
      <c r="R17" s="78"/>
      <c r="S17" s="78"/>
      <c r="T17" s="78" t="s">
        <v>559</v>
      </c>
    </row>
    <row r="18" spans="1:20" ht="15" x14ac:dyDescent="0.25">
      <c r="A18" s="75" t="s">
        <v>162</v>
      </c>
      <c r="H18" s="78" t="s">
        <v>9</v>
      </c>
      <c r="I18" s="78" t="s">
        <v>593</v>
      </c>
      <c r="J18" s="78" t="s">
        <v>498</v>
      </c>
      <c r="L18" s="78"/>
      <c r="M18" s="78"/>
      <c r="N18" s="78"/>
      <c r="P18" s="78"/>
      <c r="Q18" s="78" t="s">
        <v>561</v>
      </c>
      <c r="R18" s="78"/>
      <c r="S18" s="78" t="s">
        <v>9</v>
      </c>
      <c r="T18" s="78" t="s">
        <v>593</v>
      </c>
    </row>
    <row r="19" spans="1:20" ht="15" x14ac:dyDescent="0.25">
      <c r="A19" s="75" t="s">
        <v>472</v>
      </c>
      <c r="H19" s="78"/>
      <c r="I19" s="78" t="s">
        <v>553</v>
      </c>
      <c r="J19" s="78" t="s">
        <v>498</v>
      </c>
      <c r="L19" s="78"/>
      <c r="M19" s="78"/>
      <c r="N19" s="78"/>
      <c r="P19" s="78" t="s">
        <v>9</v>
      </c>
      <c r="Q19" s="78" t="s">
        <v>554</v>
      </c>
      <c r="R19" s="78"/>
      <c r="S19" s="78"/>
      <c r="T19" s="78" t="s">
        <v>553</v>
      </c>
    </row>
    <row r="20" spans="1:20" ht="15" x14ac:dyDescent="0.25">
      <c r="A20" s="75" t="s">
        <v>163</v>
      </c>
      <c r="H20" s="78"/>
      <c r="I20" s="78" t="s">
        <v>551</v>
      </c>
      <c r="J20" s="78" t="s">
        <v>498</v>
      </c>
      <c r="L20" s="78"/>
      <c r="M20" s="78"/>
      <c r="N20" s="78"/>
      <c r="P20" s="78"/>
      <c r="Q20" s="78" t="s">
        <v>552</v>
      </c>
      <c r="R20" s="78"/>
      <c r="S20" s="78"/>
      <c r="T20" s="78" t="s">
        <v>551</v>
      </c>
    </row>
    <row r="21" spans="1:20" ht="15" x14ac:dyDescent="0.25">
      <c r="H21" s="78"/>
      <c r="I21" s="78" t="s">
        <v>555</v>
      </c>
      <c r="J21" s="78" t="s">
        <v>498</v>
      </c>
      <c r="L21" s="78"/>
      <c r="M21" s="78"/>
      <c r="N21" s="78"/>
      <c r="P21" s="78" t="s">
        <v>2</v>
      </c>
      <c r="Q21" s="78" t="s">
        <v>582</v>
      </c>
      <c r="R21" s="78"/>
      <c r="S21" s="78"/>
      <c r="T21" s="78" t="s">
        <v>555</v>
      </c>
    </row>
    <row r="22" spans="1:20" ht="15" x14ac:dyDescent="0.25">
      <c r="H22" s="78" t="s">
        <v>2</v>
      </c>
      <c r="I22" s="78" t="s">
        <v>583</v>
      </c>
      <c r="J22" s="78" t="s">
        <v>498</v>
      </c>
      <c r="L22" s="78"/>
      <c r="M22" s="78"/>
      <c r="N22" s="78"/>
      <c r="Q22" s="75" t="s">
        <v>595</v>
      </c>
      <c r="R22" s="78"/>
      <c r="S22" s="78" t="s">
        <v>2</v>
      </c>
      <c r="T22" s="78" t="s">
        <v>583</v>
      </c>
    </row>
    <row r="23" spans="1:20" ht="15" customHeight="1" x14ac:dyDescent="0.25">
      <c r="A23" s="205" t="s">
        <v>722</v>
      </c>
      <c r="B23" s="76" t="s">
        <v>161</v>
      </c>
      <c r="C23" s="74"/>
      <c r="D23" s="74"/>
      <c r="H23" s="78"/>
      <c r="I23" s="78" t="s">
        <v>511</v>
      </c>
      <c r="J23" s="78" t="s">
        <v>498</v>
      </c>
      <c r="L23" s="78"/>
      <c r="M23" s="78"/>
      <c r="N23" s="78"/>
      <c r="P23" s="75" t="s">
        <v>6</v>
      </c>
      <c r="Q23" s="75" t="s">
        <v>509</v>
      </c>
      <c r="R23" s="78"/>
      <c r="S23" s="78"/>
      <c r="T23" s="78" t="s">
        <v>511</v>
      </c>
    </row>
    <row r="24" spans="1:20" ht="15" customHeight="1" x14ac:dyDescent="0.25">
      <c r="A24" s="205" t="s">
        <v>723</v>
      </c>
      <c r="B24" s="76" t="s">
        <v>471</v>
      </c>
      <c r="C24" s="74"/>
      <c r="D24" s="74"/>
      <c r="H24" s="78"/>
      <c r="I24" s="78" t="s">
        <v>510</v>
      </c>
      <c r="J24" s="78" t="s">
        <v>498</v>
      </c>
      <c r="L24" s="78"/>
      <c r="M24" s="78"/>
      <c r="N24" s="78"/>
      <c r="Q24" s="75" t="s">
        <v>581</v>
      </c>
      <c r="R24" s="78"/>
      <c r="S24" s="78"/>
      <c r="T24" s="78" t="s">
        <v>510</v>
      </c>
    </row>
    <row r="25" spans="1:20" ht="15" customHeight="1" x14ac:dyDescent="0.25">
      <c r="A25" s="206" t="s">
        <v>724</v>
      </c>
      <c r="B25" s="76" t="s">
        <v>162</v>
      </c>
      <c r="C25" s="74"/>
      <c r="D25" s="74"/>
      <c r="H25" s="78"/>
      <c r="I25" s="78" t="s">
        <v>512</v>
      </c>
      <c r="J25" s="78" t="s">
        <v>498</v>
      </c>
      <c r="L25" s="78"/>
      <c r="M25" s="78"/>
      <c r="N25" s="78"/>
      <c r="Q25" s="75" t="s">
        <v>508</v>
      </c>
      <c r="R25" s="78"/>
      <c r="S25" s="78"/>
      <c r="T25" s="78" t="s">
        <v>512</v>
      </c>
    </row>
    <row r="26" spans="1:20" ht="15" customHeight="1" x14ac:dyDescent="0.25">
      <c r="A26" s="206" t="s">
        <v>725</v>
      </c>
      <c r="B26" s="76" t="s">
        <v>472</v>
      </c>
      <c r="C26" s="74"/>
      <c r="D26" s="74"/>
      <c r="H26" s="210" t="s">
        <v>6</v>
      </c>
      <c r="I26" s="210" t="s">
        <v>505</v>
      </c>
      <c r="J26" s="210" t="s">
        <v>498</v>
      </c>
      <c r="L26" s="78"/>
      <c r="M26" s="78"/>
      <c r="N26" s="78"/>
      <c r="Q26" s="75" t="s">
        <v>507</v>
      </c>
      <c r="R26" s="78"/>
      <c r="S26" s="78" t="s">
        <v>6</v>
      </c>
      <c r="T26" s="78" t="s">
        <v>505</v>
      </c>
    </row>
    <row r="27" spans="1:20" ht="15" customHeight="1" x14ac:dyDescent="0.25">
      <c r="A27" s="206" t="s">
        <v>720</v>
      </c>
      <c r="B27" s="76" t="s">
        <v>163</v>
      </c>
      <c r="C27" s="74"/>
      <c r="D27" s="74"/>
      <c r="H27" s="210"/>
      <c r="I27" s="210" t="s">
        <v>506</v>
      </c>
      <c r="J27" s="210" t="s">
        <v>498</v>
      </c>
      <c r="L27" s="78"/>
      <c r="M27" s="78"/>
      <c r="N27" s="78"/>
      <c r="P27" s="75" t="s">
        <v>13</v>
      </c>
      <c r="Q27" s="75" t="s">
        <v>604</v>
      </c>
      <c r="R27" s="78"/>
      <c r="S27" s="78"/>
      <c r="T27" s="78" t="s">
        <v>506</v>
      </c>
    </row>
    <row r="28" spans="1:20" ht="15" x14ac:dyDescent="0.25">
      <c r="H28" s="78" t="s">
        <v>13</v>
      </c>
      <c r="I28" s="78" t="s">
        <v>549</v>
      </c>
      <c r="J28" s="78" t="s">
        <v>498</v>
      </c>
      <c r="L28" s="78"/>
      <c r="M28" s="78"/>
      <c r="N28" s="78"/>
      <c r="Q28" s="75" t="s">
        <v>547</v>
      </c>
      <c r="R28" s="78"/>
      <c r="S28" s="78" t="s">
        <v>13</v>
      </c>
      <c r="T28" s="78" t="s">
        <v>549</v>
      </c>
    </row>
    <row r="29" spans="1:20" ht="15" x14ac:dyDescent="0.25">
      <c r="H29" s="78"/>
      <c r="I29" s="78" t="s">
        <v>605</v>
      </c>
      <c r="J29" s="78" t="s">
        <v>498</v>
      </c>
      <c r="L29" s="78"/>
      <c r="M29" s="78"/>
      <c r="N29" s="78"/>
      <c r="Q29" s="75" t="s">
        <v>548</v>
      </c>
      <c r="R29" s="78"/>
      <c r="S29" s="78"/>
      <c r="T29" s="78" t="s">
        <v>605</v>
      </c>
    </row>
    <row r="30" spans="1:20" ht="15" x14ac:dyDescent="0.25">
      <c r="H30" s="78"/>
      <c r="I30" s="78" t="s">
        <v>550</v>
      </c>
      <c r="J30" s="78" t="s">
        <v>498</v>
      </c>
      <c r="L30" s="78"/>
      <c r="M30" s="78"/>
      <c r="N30" s="78"/>
      <c r="P30" s="75" t="s">
        <v>504</v>
      </c>
      <c r="Q30" s="75" t="s">
        <v>106</v>
      </c>
      <c r="R30" s="78"/>
      <c r="S30" s="78"/>
      <c r="T30" s="78" t="s">
        <v>550</v>
      </c>
    </row>
    <row r="31" spans="1:20" ht="15" x14ac:dyDescent="0.25">
      <c r="H31" s="78" t="s">
        <v>504</v>
      </c>
      <c r="I31" s="78" t="s">
        <v>588</v>
      </c>
      <c r="J31" s="78" t="s">
        <v>498</v>
      </c>
      <c r="L31" s="78"/>
      <c r="M31" s="78"/>
      <c r="N31" s="78"/>
      <c r="Q31" s="75" t="s">
        <v>586</v>
      </c>
      <c r="R31" s="78"/>
      <c r="S31" s="78" t="s">
        <v>504</v>
      </c>
      <c r="T31" s="78" t="s">
        <v>588</v>
      </c>
    </row>
    <row r="32" spans="1:20" ht="15.75" customHeight="1" x14ac:dyDescent="0.25">
      <c r="A32" s="183" t="s">
        <v>80</v>
      </c>
      <c r="B32" s="183" t="s">
        <v>733</v>
      </c>
      <c r="D32" s="182"/>
      <c r="E32" s="182"/>
      <c r="F32" s="182"/>
      <c r="G32" s="182"/>
      <c r="H32" s="78"/>
      <c r="I32" s="78" t="s">
        <v>589</v>
      </c>
      <c r="J32" s="78" t="s">
        <v>498</v>
      </c>
      <c r="L32" s="78"/>
      <c r="M32" s="78"/>
      <c r="N32" s="78"/>
      <c r="P32" s="75" t="s">
        <v>112</v>
      </c>
      <c r="Q32" s="75" t="s">
        <v>517</v>
      </c>
      <c r="R32" s="78"/>
      <c r="S32" s="78"/>
      <c r="T32" s="78" t="s">
        <v>589</v>
      </c>
    </row>
    <row r="33" spans="1:20" ht="15.75" customHeight="1" x14ac:dyDescent="0.25">
      <c r="A33" s="183" t="s">
        <v>81</v>
      </c>
      <c r="B33" s="183" t="s">
        <v>734</v>
      </c>
      <c r="D33" s="182"/>
      <c r="E33" s="182"/>
      <c r="F33" s="182"/>
      <c r="G33" s="182"/>
      <c r="H33" s="78"/>
      <c r="I33" s="78" t="s">
        <v>592</v>
      </c>
      <c r="J33" s="78" t="s">
        <v>498</v>
      </c>
      <c r="L33" s="78"/>
      <c r="M33" s="78"/>
      <c r="N33" s="78"/>
      <c r="Q33" s="75" t="s">
        <v>518</v>
      </c>
      <c r="R33" s="78"/>
      <c r="S33" s="78"/>
      <c r="T33" s="78" t="s">
        <v>592</v>
      </c>
    </row>
    <row r="34" spans="1:20" ht="15.75" customHeight="1" x14ac:dyDescent="0.25">
      <c r="A34" s="183" t="s">
        <v>82</v>
      </c>
      <c r="B34" s="183" t="s">
        <v>735</v>
      </c>
      <c r="D34" s="182"/>
      <c r="E34" s="182"/>
      <c r="F34" s="182"/>
      <c r="G34" s="182"/>
      <c r="H34" s="78"/>
      <c r="I34" s="78" t="s">
        <v>591</v>
      </c>
      <c r="J34" s="78" t="s">
        <v>498</v>
      </c>
      <c r="L34" s="78"/>
      <c r="M34" s="78"/>
      <c r="N34" s="78"/>
      <c r="P34" s="75" t="s">
        <v>12</v>
      </c>
      <c r="Q34" s="75" t="s">
        <v>571</v>
      </c>
      <c r="R34" s="78"/>
      <c r="S34" s="78"/>
      <c r="T34" s="78" t="s">
        <v>591</v>
      </c>
    </row>
    <row r="35" spans="1:20" ht="15.75" customHeight="1" x14ac:dyDescent="0.25">
      <c r="A35" s="183" t="s">
        <v>88</v>
      </c>
      <c r="B35" s="183" t="s">
        <v>736</v>
      </c>
      <c r="D35" s="182"/>
      <c r="E35" s="182"/>
      <c r="F35" s="182"/>
      <c r="G35" s="182"/>
      <c r="H35" s="78"/>
      <c r="I35" s="78" t="s">
        <v>590</v>
      </c>
      <c r="J35" s="78" t="s">
        <v>498</v>
      </c>
      <c r="L35" s="78"/>
      <c r="M35" s="78"/>
      <c r="N35" s="78"/>
      <c r="Q35" s="75" t="s">
        <v>574</v>
      </c>
      <c r="R35" s="78"/>
      <c r="S35" s="78"/>
      <c r="T35" s="78" t="s">
        <v>590</v>
      </c>
    </row>
    <row r="36" spans="1:20" ht="15.75" customHeight="1" x14ac:dyDescent="0.25">
      <c r="A36" s="183" t="s">
        <v>83</v>
      </c>
      <c r="B36" s="183" t="s">
        <v>737</v>
      </c>
      <c r="D36" s="182"/>
      <c r="E36" s="182"/>
      <c r="F36" s="182"/>
      <c r="G36" s="182"/>
      <c r="H36" s="78"/>
      <c r="I36" s="78" t="s">
        <v>587</v>
      </c>
      <c r="J36" s="78" t="s">
        <v>498</v>
      </c>
      <c r="L36" s="78"/>
      <c r="M36" s="78"/>
      <c r="N36" s="78"/>
      <c r="Q36" s="75" t="s">
        <v>573</v>
      </c>
      <c r="R36" s="78"/>
      <c r="S36" s="78"/>
      <c r="T36" s="78" t="s">
        <v>587</v>
      </c>
    </row>
    <row r="37" spans="1:20" ht="15.75" customHeight="1" x14ac:dyDescent="0.25">
      <c r="A37" s="183" t="s">
        <v>90</v>
      </c>
      <c r="B37" s="183"/>
      <c r="D37" s="182"/>
      <c r="E37" s="182"/>
      <c r="F37" s="182"/>
      <c r="G37" s="182"/>
      <c r="H37" s="78" t="s">
        <v>112</v>
      </c>
      <c r="I37" s="78" t="s">
        <v>519</v>
      </c>
      <c r="J37" s="78" t="s">
        <v>498</v>
      </c>
      <c r="L37" s="78"/>
      <c r="M37" s="78"/>
      <c r="N37" s="78"/>
      <c r="Q37" s="75" t="s">
        <v>572</v>
      </c>
      <c r="R37" s="78"/>
      <c r="S37" s="78" t="s">
        <v>112</v>
      </c>
      <c r="T37" s="78" t="s">
        <v>519</v>
      </c>
    </row>
    <row r="38" spans="1:20" ht="15.75" customHeight="1" x14ac:dyDescent="0.25">
      <c r="A38" s="183" t="s">
        <v>732</v>
      </c>
      <c r="B38" s="75" t="s">
        <v>740</v>
      </c>
      <c r="D38" s="182"/>
      <c r="E38" s="182"/>
      <c r="F38" s="182"/>
      <c r="G38" s="182"/>
      <c r="H38" s="78"/>
      <c r="I38" s="78" t="s">
        <v>584</v>
      </c>
      <c r="J38" s="78" t="s">
        <v>498</v>
      </c>
      <c r="L38" s="78"/>
      <c r="M38" s="78"/>
      <c r="N38" s="78"/>
      <c r="P38" s="75" t="s">
        <v>503</v>
      </c>
      <c r="Q38" s="75" t="s">
        <v>513</v>
      </c>
      <c r="R38" s="78"/>
      <c r="S38" s="78"/>
      <c r="T38" s="78" t="s">
        <v>584</v>
      </c>
    </row>
    <row r="39" spans="1:20" ht="15.75" customHeight="1" x14ac:dyDescent="0.25">
      <c r="A39" s="183" t="s">
        <v>84</v>
      </c>
      <c r="B39" s="75" t="s">
        <v>741</v>
      </c>
      <c r="D39" s="182"/>
      <c r="E39" s="182"/>
      <c r="F39" s="182"/>
      <c r="G39" s="182"/>
      <c r="H39" s="210" t="s">
        <v>12</v>
      </c>
      <c r="I39" s="210" t="s">
        <v>570</v>
      </c>
      <c r="J39" s="78" t="s">
        <v>498</v>
      </c>
      <c r="L39" s="78"/>
      <c r="M39" s="78"/>
      <c r="N39" s="78"/>
      <c r="Q39" s="75" t="s">
        <v>516</v>
      </c>
      <c r="R39" s="78"/>
      <c r="S39" s="78" t="s">
        <v>12</v>
      </c>
      <c r="T39" s="78" t="s">
        <v>570</v>
      </c>
    </row>
    <row r="40" spans="1:20" ht="15" x14ac:dyDescent="0.25">
      <c r="B40" s="75" t="s">
        <v>742</v>
      </c>
      <c r="H40" s="78" t="s">
        <v>4</v>
      </c>
      <c r="I40" s="78" t="s">
        <v>522</v>
      </c>
      <c r="J40" s="78" t="s">
        <v>498</v>
      </c>
      <c r="L40" s="78"/>
      <c r="M40" s="78"/>
      <c r="N40" s="78"/>
      <c r="Q40" s="75" t="s">
        <v>603</v>
      </c>
      <c r="R40" s="78"/>
      <c r="S40" s="78" t="s">
        <v>4</v>
      </c>
      <c r="T40" s="78" t="s">
        <v>522</v>
      </c>
    </row>
    <row r="41" spans="1:20" ht="15" x14ac:dyDescent="0.25">
      <c r="B41" s="75" t="s">
        <v>743</v>
      </c>
      <c r="H41" s="78"/>
      <c r="I41" s="78" t="s">
        <v>585</v>
      </c>
      <c r="J41" s="78" t="s">
        <v>498</v>
      </c>
      <c r="L41" s="78"/>
      <c r="M41" s="78"/>
      <c r="N41" s="78"/>
      <c r="Q41" s="75" t="s">
        <v>515</v>
      </c>
      <c r="R41" s="78"/>
      <c r="S41" s="78"/>
      <c r="T41" s="78" t="s">
        <v>585</v>
      </c>
    </row>
    <row r="42" spans="1:20" ht="15" x14ac:dyDescent="0.25">
      <c r="B42" s="75" t="s">
        <v>744</v>
      </c>
      <c r="H42" s="78"/>
      <c r="I42" s="78" t="s">
        <v>526</v>
      </c>
      <c r="J42" s="78" t="s">
        <v>498</v>
      </c>
      <c r="L42" s="78"/>
      <c r="M42" s="78"/>
      <c r="N42" s="78"/>
      <c r="Q42" s="75" t="s">
        <v>514</v>
      </c>
      <c r="R42" s="78"/>
      <c r="S42" s="78"/>
      <c r="T42" s="78" t="s">
        <v>526</v>
      </c>
    </row>
    <row r="43" spans="1:20" ht="15" x14ac:dyDescent="0.25">
      <c r="B43" s="75" t="s">
        <v>745</v>
      </c>
      <c r="H43" s="78"/>
      <c r="I43" s="78" t="s">
        <v>523</v>
      </c>
      <c r="J43" s="78" t="s">
        <v>498</v>
      </c>
      <c r="L43" s="78"/>
      <c r="M43" s="78"/>
      <c r="N43" s="78"/>
      <c r="P43" s="75" t="s">
        <v>4</v>
      </c>
      <c r="Q43" s="75" t="s">
        <v>520</v>
      </c>
      <c r="R43" s="78"/>
      <c r="S43" s="78"/>
      <c r="T43" s="78" t="s">
        <v>523</v>
      </c>
    </row>
    <row r="44" spans="1:20" ht="15" x14ac:dyDescent="0.25">
      <c r="B44" s="75" t="s">
        <v>746</v>
      </c>
      <c r="H44" s="78"/>
      <c r="I44" s="78" t="s">
        <v>525</v>
      </c>
      <c r="J44" s="78" t="s">
        <v>498</v>
      </c>
      <c r="L44" s="78"/>
      <c r="M44" s="78"/>
      <c r="N44" s="78"/>
      <c r="Q44" s="75" t="s">
        <v>521</v>
      </c>
      <c r="R44" s="78"/>
      <c r="S44" s="78"/>
      <c r="T44" s="78" t="s">
        <v>525</v>
      </c>
    </row>
    <row r="45" spans="1:20" ht="15" x14ac:dyDescent="0.25">
      <c r="H45" s="78" t="s">
        <v>53</v>
      </c>
      <c r="I45" s="78" t="s">
        <v>600</v>
      </c>
      <c r="J45" s="78" t="s">
        <v>498</v>
      </c>
      <c r="L45" s="78"/>
      <c r="M45" s="78"/>
      <c r="N45" s="78"/>
      <c r="Q45" s="75" t="s">
        <v>524</v>
      </c>
      <c r="R45" s="78"/>
      <c r="S45" s="78" t="s">
        <v>53</v>
      </c>
      <c r="T45" s="78" t="s">
        <v>600</v>
      </c>
    </row>
    <row r="46" spans="1:20" ht="15" x14ac:dyDescent="0.25">
      <c r="H46" s="78"/>
      <c r="I46" s="78" t="s">
        <v>580</v>
      </c>
      <c r="J46" s="78" t="s">
        <v>498</v>
      </c>
      <c r="L46" s="78"/>
      <c r="M46" s="78"/>
      <c r="N46" s="78"/>
      <c r="P46" s="75" t="s">
        <v>53</v>
      </c>
      <c r="Q46" s="75" t="s">
        <v>575</v>
      </c>
      <c r="R46" s="78"/>
      <c r="S46" s="78"/>
      <c r="T46" s="78" t="s">
        <v>580</v>
      </c>
    </row>
    <row r="47" spans="1:20" ht="15" x14ac:dyDescent="0.25">
      <c r="H47" s="78"/>
      <c r="I47" s="78" t="s">
        <v>579</v>
      </c>
      <c r="J47" s="78" t="s">
        <v>498</v>
      </c>
      <c r="L47" s="78"/>
      <c r="M47" s="78"/>
      <c r="N47" s="78"/>
      <c r="Q47" s="75" t="s">
        <v>601</v>
      </c>
      <c r="R47" s="78"/>
      <c r="S47" s="78"/>
      <c r="T47" s="78" t="s">
        <v>579</v>
      </c>
    </row>
    <row r="48" spans="1:20" ht="15" x14ac:dyDescent="0.25">
      <c r="H48" s="78"/>
      <c r="I48" s="78" t="s">
        <v>578</v>
      </c>
      <c r="J48" s="78" t="s">
        <v>498</v>
      </c>
      <c r="L48" s="78"/>
      <c r="M48" s="78"/>
      <c r="N48" s="78"/>
      <c r="Q48" s="75" t="s">
        <v>602</v>
      </c>
      <c r="R48" s="78"/>
      <c r="S48" s="78"/>
      <c r="T48" s="78" t="s">
        <v>578</v>
      </c>
    </row>
    <row r="49" spans="1:18" ht="15" x14ac:dyDescent="0.25">
      <c r="A49" s="77" t="s">
        <v>497</v>
      </c>
      <c r="B49" s="78" t="s">
        <v>500</v>
      </c>
      <c r="D49" s="77" t="s">
        <v>497</v>
      </c>
      <c r="E49" s="78" t="s">
        <v>500</v>
      </c>
      <c r="F49" s="80"/>
      <c r="G49" s="80"/>
      <c r="H49" s="78"/>
      <c r="I49" s="78"/>
      <c r="J49" s="78"/>
      <c r="L49" s="78"/>
      <c r="M49" s="78"/>
      <c r="N49" s="78"/>
      <c r="Q49" s="75" t="s">
        <v>577</v>
      </c>
      <c r="R49" s="78"/>
    </row>
    <row r="50" spans="1:18" ht="15" x14ac:dyDescent="0.25">
      <c r="A50" s="79" t="s">
        <v>8</v>
      </c>
      <c r="B50" s="78">
        <v>9</v>
      </c>
      <c r="D50" s="79" t="s">
        <v>90</v>
      </c>
      <c r="E50" s="78">
        <v>13</v>
      </c>
      <c r="L50" s="78"/>
      <c r="M50" s="78"/>
      <c r="N50" s="78"/>
      <c r="Q50" s="75" t="s">
        <v>576</v>
      </c>
      <c r="R50" s="78"/>
    </row>
    <row r="51" spans="1:18" ht="15" x14ac:dyDescent="0.25">
      <c r="A51" s="79" t="s">
        <v>11</v>
      </c>
      <c r="B51" s="78">
        <v>10</v>
      </c>
      <c r="D51" s="79" t="s">
        <v>89</v>
      </c>
      <c r="E51" s="78">
        <v>3</v>
      </c>
      <c r="L51" s="78"/>
      <c r="M51" s="78"/>
      <c r="N51" s="78"/>
      <c r="P51" s="75" t="s">
        <v>7</v>
      </c>
      <c r="Q51" s="75" t="s">
        <v>528</v>
      </c>
      <c r="R51" s="78"/>
    </row>
    <row r="52" spans="1:18" ht="15" x14ac:dyDescent="0.25">
      <c r="A52" s="79" t="s">
        <v>10</v>
      </c>
      <c r="B52" s="78">
        <v>3</v>
      </c>
      <c r="D52" s="79" t="s">
        <v>80</v>
      </c>
      <c r="E52" s="78">
        <v>9</v>
      </c>
      <c r="L52" s="78"/>
      <c r="M52" s="78"/>
      <c r="N52" s="78"/>
      <c r="Q52" s="75" t="s">
        <v>527</v>
      </c>
      <c r="R52" s="78"/>
    </row>
    <row r="53" spans="1:18" ht="15" x14ac:dyDescent="0.25">
      <c r="A53" s="79" t="s">
        <v>9</v>
      </c>
      <c r="B53" s="78">
        <v>3</v>
      </c>
      <c r="D53" s="79" t="s">
        <v>88</v>
      </c>
      <c r="E53" s="78">
        <v>6</v>
      </c>
      <c r="L53" s="78"/>
      <c r="M53" s="78"/>
      <c r="N53" s="78"/>
      <c r="Q53" s="75" t="s">
        <v>529</v>
      </c>
      <c r="R53" s="78"/>
    </row>
    <row r="54" spans="1:18" ht="15" x14ac:dyDescent="0.25">
      <c r="A54" s="79" t="s">
        <v>2</v>
      </c>
      <c r="B54" s="78">
        <v>4</v>
      </c>
      <c r="D54" s="79" t="s">
        <v>81</v>
      </c>
      <c r="E54" s="78">
        <v>4</v>
      </c>
      <c r="L54" s="78"/>
      <c r="M54" s="78"/>
      <c r="N54" s="78"/>
      <c r="Q54" s="75" t="s">
        <v>532</v>
      </c>
      <c r="R54" s="78"/>
    </row>
    <row r="55" spans="1:18" ht="15" x14ac:dyDescent="0.25">
      <c r="A55" s="79" t="s">
        <v>6</v>
      </c>
      <c r="B55" s="78">
        <v>4</v>
      </c>
      <c r="D55" s="79" t="s">
        <v>82</v>
      </c>
      <c r="E55" s="78">
        <v>35</v>
      </c>
      <c r="L55" s="78"/>
      <c r="M55" s="78"/>
      <c r="N55" s="78"/>
      <c r="Q55" s="75" t="s">
        <v>530</v>
      </c>
      <c r="R55" s="78"/>
    </row>
    <row r="56" spans="1:18" ht="15" x14ac:dyDescent="0.25">
      <c r="A56" s="79" t="s">
        <v>13</v>
      </c>
      <c r="B56" s="78">
        <v>9</v>
      </c>
      <c r="D56" s="79" t="s">
        <v>84</v>
      </c>
      <c r="E56" s="78">
        <v>2</v>
      </c>
      <c r="L56" s="78"/>
      <c r="M56" s="78"/>
      <c r="N56" s="78"/>
      <c r="Q56" s="75" t="s">
        <v>531</v>
      </c>
      <c r="R56" s="78"/>
    </row>
    <row r="57" spans="1:18" ht="15" x14ac:dyDescent="0.25">
      <c r="A57" s="79" t="s">
        <v>112</v>
      </c>
      <c r="B57" s="78">
        <v>3</v>
      </c>
      <c r="D57" s="79" t="s">
        <v>83</v>
      </c>
      <c r="E57" s="78">
        <v>2</v>
      </c>
      <c r="L57" s="78"/>
      <c r="M57" s="78"/>
      <c r="N57" s="78"/>
      <c r="R57" s="78"/>
    </row>
    <row r="58" spans="1:18" ht="15" x14ac:dyDescent="0.25">
      <c r="A58" s="79" t="s">
        <v>12</v>
      </c>
      <c r="B58" s="78">
        <v>6</v>
      </c>
      <c r="D58" s="79" t="s">
        <v>499</v>
      </c>
      <c r="E58" s="78">
        <v>74</v>
      </c>
      <c r="L58" s="78"/>
      <c r="M58" s="78"/>
      <c r="N58" s="78"/>
      <c r="R58" s="78"/>
    </row>
    <row r="59" spans="1:18" ht="15" x14ac:dyDescent="0.25">
      <c r="A59" s="79" t="s">
        <v>4</v>
      </c>
      <c r="B59" s="78">
        <v>4</v>
      </c>
      <c r="D59" s="78"/>
      <c r="E59" s="78"/>
      <c r="L59" s="78"/>
      <c r="M59" s="78"/>
      <c r="N59" s="78"/>
      <c r="R59" s="78"/>
    </row>
    <row r="60" spans="1:18" ht="15" x14ac:dyDescent="0.25">
      <c r="A60" s="79" t="s">
        <v>53</v>
      </c>
      <c r="B60" s="78">
        <v>5</v>
      </c>
      <c r="D60" s="78"/>
      <c r="E60" s="78"/>
      <c r="L60" s="78"/>
      <c r="M60" s="78"/>
      <c r="N60" s="78"/>
      <c r="R60" s="78"/>
    </row>
    <row r="61" spans="1:18" ht="15" x14ac:dyDescent="0.25">
      <c r="A61" s="79" t="s">
        <v>7</v>
      </c>
      <c r="B61" s="78">
        <v>3</v>
      </c>
      <c r="D61" s="78"/>
      <c r="E61" s="78"/>
      <c r="L61" s="78"/>
      <c r="M61" s="78"/>
      <c r="R61" s="78"/>
    </row>
    <row r="62" spans="1:18" ht="15" x14ac:dyDescent="0.25">
      <c r="A62" s="79" t="s">
        <v>502</v>
      </c>
      <c r="B62" s="78">
        <v>5</v>
      </c>
      <c r="D62" s="78"/>
      <c r="E62" s="78"/>
      <c r="L62" s="78"/>
      <c r="M62" s="78"/>
      <c r="N62" s="78"/>
      <c r="R62" s="78"/>
    </row>
    <row r="63" spans="1:18" ht="15" x14ac:dyDescent="0.25">
      <c r="A63" s="79" t="s">
        <v>501</v>
      </c>
      <c r="B63" s="78">
        <v>1</v>
      </c>
      <c r="E63" s="78"/>
      <c r="L63" s="78"/>
      <c r="M63" s="78"/>
      <c r="N63" s="78"/>
      <c r="R63" s="78"/>
    </row>
    <row r="64" spans="1:18" ht="15" x14ac:dyDescent="0.25">
      <c r="A64" s="79" t="s">
        <v>504</v>
      </c>
      <c r="B64" s="78">
        <v>5</v>
      </c>
      <c r="D64" s="78"/>
      <c r="E64" s="78"/>
      <c r="K64" s="78"/>
      <c r="L64" s="78"/>
      <c r="M64" s="78"/>
      <c r="N64" s="78"/>
      <c r="O64" s="78"/>
      <c r="R64" s="78"/>
    </row>
    <row r="65" spans="1:18" ht="15" x14ac:dyDescent="0.25">
      <c r="A65" s="79" t="s">
        <v>499</v>
      </c>
      <c r="B65" s="78">
        <v>74</v>
      </c>
      <c r="D65" s="78"/>
      <c r="E65" s="78"/>
      <c r="L65" s="78"/>
      <c r="M65" s="78"/>
      <c r="N65" s="78"/>
      <c r="R65" s="78"/>
    </row>
    <row r="66" spans="1:18" ht="15" x14ac:dyDescent="0.25">
      <c r="D66" s="78"/>
      <c r="E66" s="78"/>
      <c r="L66" s="78"/>
      <c r="M66" s="78"/>
      <c r="N66" s="78"/>
      <c r="R66" s="78"/>
    </row>
    <row r="67" spans="1:18" ht="15" x14ac:dyDescent="0.25">
      <c r="D67" s="78"/>
      <c r="E67" s="78"/>
      <c r="L67" s="78"/>
      <c r="M67" s="78"/>
      <c r="N67" s="78"/>
      <c r="R67" s="78"/>
    </row>
    <row r="68" spans="1:18" ht="15" x14ac:dyDescent="0.25">
      <c r="A68" s="75" t="s">
        <v>113</v>
      </c>
      <c r="D68" s="78"/>
      <c r="E68" s="78"/>
      <c r="L68" s="78"/>
      <c r="M68" s="78"/>
      <c r="N68" s="78"/>
    </row>
    <row r="69" spans="1:18" ht="15" x14ac:dyDescent="0.25">
      <c r="A69" s="75" t="s">
        <v>121</v>
      </c>
      <c r="D69" s="78"/>
      <c r="E69" s="78"/>
      <c r="L69" s="78"/>
      <c r="M69" s="78"/>
      <c r="N69" s="78"/>
    </row>
    <row r="70" spans="1:18" ht="15" x14ac:dyDescent="0.25">
      <c r="A70" s="75" t="s">
        <v>123</v>
      </c>
      <c r="D70" s="78"/>
      <c r="E70" s="78"/>
      <c r="L70" s="78"/>
      <c r="M70" s="78"/>
      <c r="N70" s="78"/>
    </row>
    <row r="71" spans="1:18" ht="15" x14ac:dyDescent="0.25">
      <c r="A71" s="75" t="s">
        <v>125</v>
      </c>
      <c r="D71" s="78"/>
      <c r="E71" s="78"/>
      <c r="L71" s="78"/>
      <c r="M71" s="78"/>
      <c r="N71" s="78"/>
    </row>
    <row r="72" spans="1:18" ht="15" x14ac:dyDescent="0.25">
      <c r="D72" s="78"/>
      <c r="E72" s="78"/>
      <c r="L72" s="78"/>
      <c r="M72" s="78"/>
      <c r="N72" s="78"/>
    </row>
    <row r="73" spans="1:18" ht="15" x14ac:dyDescent="0.25">
      <c r="D73" s="78"/>
      <c r="E73" s="78"/>
      <c r="L73" s="78"/>
      <c r="M73" s="78"/>
      <c r="N73" s="78"/>
    </row>
    <row r="74" spans="1:18" ht="15" x14ac:dyDescent="0.25">
      <c r="D74" s="78"/>
      <c r="E74" s="78"/>
      <c r="L74" s="78"/>
      <c r="M74" s="78"/>
      <c r="N74" s="78"/>
    </row>
    <row r="75" spans="1:18" ht="15" x14ac:dyDescent="0.25">
      <c r="D75" s="78"/>
      <c r="E75" s="78"/>
      <c r="L75" s="78"/>
      <c r="M75" s="78"/>
      <c r="N75" s="78"/>
    </row>
    <row r="76" spans="1:18" ht="15" x14ac:dyDescent="0.25">
      <c r="A76" s="97" t="s">
        <v>616</v>
      </c>
      <c r="B76" s="98" t="s">
        <v>617</v>
      </c>
      <c r="C76" s="98" t="s">
        <v>618</v>
      </c>
      <c r="D76" s="98"/>
      <c r="E76" s="78"/>
      <c r="L76" s="78"/>
      <c r="M76" s="78"/>
      <c r="N76" s="78"/>
    </row>
    <row r="77" spans="1:18" ht="15" x14ac:dyDescent="0.25">
      <c r="A77" s="96" t="s">
        <v>199</v>
      </c>
      <c r="B77" s="102">
        <v>45</v>
      </c>
      <c r="C77" s="102">
        <v>43</v>
      </c>
      <c r="D77" s="102"/>
      <c r="E77" s="78"/>
      <c r="L77" s="78"/>
      <c r="M77" s="78"/>
      <c r="N77" s="78"/>
    </row>
    <row r="78" spans="1:18" ht="15" x14ac:dyDescent="0.25">
      <c r="A78" s="96" t="s">
        <v>201</v>
      </c>
      <c r="B78" s="102">
        <v>25</v>
      </c>
      <c r="C78" s="102">
        <v>25</v>
      </c>
      <c r="D78" s="102"/>
      <c r="E78" s="78"/>
      <c r="L78" s="78"/>
      <c r="M78" s="78"/>
      <c r="N78" s="78"/>
    </row>
    <row r="79" spans="1:18" ht="15" x14ac:dyDescent="0.25">
      <c r="A79" s="96" t="s">
        <v>26</v>
      </c>
      <c r="B79" s="102">
        <v>4</v>
      </c>
      <c r="C79" s="102">
        <v>4</v>
      </c>
      <c r="D79" s="102"/>
      <c r="E79" s="102"/>
      <c r="L79" s="78"/>
      <c r="M79" s="78"/>
      <c r="N79" s="78"/>
    </row>
    <row r="80" spans="1:18" ht="15" x14ac:dyDescent="0.25">
      <c r="A80" s="96" t="s">
        <v>196</v>
      </c>
      <c r="B80" s="102">
        <f>COUNTIF('9 - Mapa de Calor'!$I$11:$I$190,$A$80)</f>
        <v>4</v>
      </c>
      <c r="C80" s="102">
        <v>2</v>
      </c>
      <c r="D80" s="102"/>
      <c r="E80" s="78"/>
      <c r="L80" s="78"/>
      <c r="M80" s="78"/>
      <c r="N80" s="78"/>
    </row>
    <row r="81" spans="1:20" ht="15" x14ac:dyDescent="0.25">
      <c r="D81" s="78"/>
      <c r="E81" s="78"/>
    </row>
    <row r="82" spans="1:20" ht="15" x14ac:dyDescent="0.25">
      <c r="D82" s="78"/>
      <c r="E82" s="78"/>
    </row>
    <row r="83" spans="1:20" ht="15" x14ac:dyDescent="0.25">
      <c r="A83" s="96"/>
      <c r="D83" s="78"/>
      <c r="E83" s="78"/>
    </row>
    <row r="84" spans="1:20" x14ac:dyDescent="0.25">
      <c r="A84" s="110" t="s">
        <v>611</v>
      </c>
      <c r="B84" s="110" t="s">
        <v>628</v>
      </c>
      <c r="C84" s="110" t="s">
        <v>612</v>
      </c>
      <c r="D84" s="110" t="s">
        <v>613</v>
      </c>
      <c r="E84" s="110" t="s">
        <v>614</v>
      </c>
      <c r="G84" s="110" t="s">
        <v>615</v>
      </c>
    </row>
    <row r="85" spans="1:20" ht="15" x14ac:dyDescent="0.25">
      <c r="A85" s="92" t="s">
        <v>598</v>
      </c>
      <c r="B85" s="95" t="e">
        <f>+AVERAGE(B86:B88)</f>
        <v>#REF!</v>
      </c>
      <c r="C85" s="94" t="e">
        <f>+AVERAGE(C86:C88)</f>
        <v>#REF!</v>
      </c>
      <c r="D85" s="95" t="e">
        <f>+AVERAGE(D86:D88)</f>
        <v>#REF!</v>
      </c>
      <c r="E85" s="95" t="e">
        <f>+AVERAGE(E86:E88)</f>
        <v>#REF!</v>
      </c>
      <c r="G85" s="95" t="e">
        <f>+AVERAGE(G86:G88)</f>
        <v>#REF!</v>
      </c>
    </row>
    <row r="86" spans="1:20" x14ac:dyDescent="0.25">
      <c r="A86" s="93" t="s">
        <v>599</v>
      </c>
      <c r="B86" s="109">
        <f>+$X$4</f>
        <v>0</v>
      </c>
      <c r="C86" s="109">
        <f>+$X$4</f>
        <v>0</v>
      </c>
      <c r="D86" s="109">
        <f>+$X$4</f>
        <v>0</v>
      </c>
      <c r="E86" s="109">
        <f>+$X$4</f>
        <v>0</v>
      </c>
      <c r="G86" s="109">
        <f>+$X$4</f>
        <v>0</v>
      </c>
    </row>
    <row r="87" spans="1:20" ht="15" x14ac:dyDescent="0.25">
      <c r="A87" s="93" t="s">
        <v>627</v>
      </c>
      <c r="B87" s="103" t="e">
        <f>+'6 - Plan de Acciones Preventiva'!#REF!</f>
        <v>#REF!</v>
      </c>
      <c r="C87" s="103" t="e">
        <f>+'6 - Plan de Acciones Preventiva'!#REF!</f>
        <v>#REF!</v>
      </c>
      <c r="D87" s="103" t="e">
        <f>+'6 - Plan de Acciones Preventiva'!#REF!</f>
        <v>#REF!</v>
      </c>
      <c r="E87" s="103" t="e">
        <f>+'6 - Plan de Acciones Preventiva'!#REF!</f>
        <v>#REF!</v>
      </c>
      <c r="G87" s="103" t="e">
        <f>+'6 - Plan de Acciones Preventiva'!#REF!</f>
        <v>#REF!</v>
      </c>
      <c r="S87" s="78" t="s">
        <v>499</v>
      </c>
      <c r="T87" s="78"/>
    </row>
    <row r="88" spans="1:20" ht="15" x14ac:dyDescent="0.25">
      <c r="A88" s="93" t="s">
        <v>610</v>
      </c>
      <c r="B88" s="109">
        <f>+'7 - Materialización del Riesgo'!$Q$8</f>
        <v>0.99777777777777776</v>
      </c>
      <c r="C88" s="109">
        <f>+'7 - Materialización del Riesgo'!$Q$8</f>
        <v>0.99777777777777776</v>
      </c>
      <c r="D88" s="109">
        <f>+'7 - Materialización del Riesgo'!$Q$8</f>
        <v>0.99777777777777776</v>
      </c>
      <c r="E88" s="109">
        <f>+'7 - Materialización del Riesgo'!$Q$8</f>
        <v>0.99777777777777776</v>
      </c>
      <c r="G88" s="109">
        <f>+'7 - Materialización del Riesgo'!$Q$8</f>
        <v>0.99777777777777776</v>
      </c>
      <c r="S88" s="78"/>
      <c r="T88" s="78"/>
    </row>
    <row r="89" spans="1:20" ht="15" x14ac:dyDescent="0.25">
      <c r="A89" s="96"/>
      <c r="D89" s="78"/>
      <c r="E89" s="78"/>
      <c r="S89" s="78"/>
      <c r="T89" s="78"/>
    </row>
    <row r="90" spans="1:20" ht="15" x14ac:dyDescent="0.25">
      <c r="A90" s="96"/>
      <c r="D90" s="78"/>
      <c r="E90" s="78"/>
      <c r="S90" s="78"/>
      <c r="T90" s="78"/>
    </row>
    <row r="91" spans="1:20" ht="15" x14ac:dyDescent="0.25">
      <c r="A91" s="96"/>
      <c r="D91" s="78"/>
      <c r="E91" s="78"/>
      <c r="S91" s="78"/>
      <c r="T91" s="78"/>
    </row>
    <row r="92" spans="1:20" ht="15" x14ac:dyDescent="0.25">
      <c r="A92" s="96"/>
      <c r="D92" s="78"/>
      <c r="E92" s="78"/>
      <c r="S92" s="78"/>
      <c r="T92" s="78"/>
    </row>
    <row r="93" spans="1:20" ht="15" x14ac:dyDescent="0.25">
      <c r="A93" s="111"/>
      <c r="B93" s="602"/>
      <c r="C93" s="605" t="s">
        <v>636</v>
      </c>
      <c r="D93" s="605" t="s">
        <v>637</v>
      </c>
      <c r="E93" s="605" t="s">
        <v>638</v>
      </c>
      <c r="F93" s="604"/>
      <c r="G93" s="605" t="s">
        <v>639</v>
      </c>
      <c r="S93" s="78"/>
      <c r="T93" s="78"/>
    </row>
    <row r="94" spans="1:20" ht="15" x14ac:dyDescent="0.25">
      <c r="A94" s="111"/>
      <c r="B94" s="602"/>
      <c r="C94" s="605"/>
      <c r="D94" s="605"/>
      <c r="E94" s="605"/>
      <c r="F94" s="604"/>
      <c r="G94" s="605"/>
      <c r="H94" s="78"/>
      <c r="I94" s="78"/>
      <c r="J94" s="78"/>
      <c r="S94" s="78"/>
      <c r="T94" s="78"/>
    </row>
    <row r="95" spans="1:20" ht="15" x14ac:dyDescent="0.25">
      <c r="A95" s="111"/>
      <c r="B95" s="602"/>
      <c r="C95" s="605"/>
      <c r="D95" s="605"/>
      <c r="E95" s="605"/>
      <c r="F95" s="604"/>
      <c r="G95" s="605"/>
      <c r="H95" s="78"/>
      <c r="I95" s="78"/>
      <c r="J95" s="78"/>
      <c r="S95" s="78"/>
      <c r="T95" s="78"/>
    </row>
    <row r="96" spans="1:20" ht="76.5" x14ac:dyDescent="0.25">
      <c r="A96" s="111"/>
      <c r="B96" s="603"/>
      <c r="C96" s="112" t="s">
        <v>640</v>
      </c>
      <c r="D96" s="112" t="s">
        <v>641</v>
      </c>
      <c r="E96" s="112" t="s">
        <v>642</v>
      </c>
      <c r="F96" s="604"/>
      <c r="G96" s="112" t="s">
        <v>643</v>
      </c>
      <c r="H96" s="78"/>
      <c r="I96" s="78"/>
      <c r="J96" s="78"/>
      <c r="S96" s="78"/>
      <c r="T96" s="78"/>
    </row>
    <row r="97" spans="2:20" ht="15" x14ac:dyDescent="0.25">
      <c r="B97" s="113" t="s">
        <v>34</v>
      </c>
      <c r="C97" s="193" t="s">
        <v>644</v>
      </c>
      <c r="D97" s="193" t="s">
        <v>645</v>
      </c>
      <c r="E97" s="193" t="s">
        <v>646</v>
      </c>
      <c r="F97" s="604"/>
      <c r="G97" s="193" t="s">
        <v>647</v>
      </c>
      <c r="H97" s="78"/>
      <c r="I97" s="78"/>
      <c r="J97" s="78"/>
      <c r="S97" s="78"/>
      <c r="T97" s="78"/>
    </row>
    <row r="98" spans="2:20" ht="15" x14ac:dyDescent="0.25">
      <c r="B98" s="114" t="s">
        <v>6</v>
      </c>
      <c r="C98" s="115">
        <v>0.66666666666666663</v>
      </c>
      <c r="D98" s="115"/>
      <c r="E98" s="115">
        <v>1</v>
      </c>
      <c r="F98" s="604"/>
      <c r="G98" s="115">
        <f t="shared" ref="G98:G113" si="0">+AVERAGE(C98:E98)</f>
        <v>0.83333333333333326</v>
      </c>
      <c r="H98" s="78"/>
      <c r="I98" s="78"/>
      <c r="J98" s="78"/>
      <c r="S98" s="78"/>
      <c r="T98" s="78"/>
    </row>
    <row r="99" spans="2:20" ht="25.5" x14ac:dyDescent="0.25">
      <c r="B99" s="114" t="s">
        <v>648</v>
      </c>
      <c r="C99" s="115">
        <v>0.33333333333333331</v>
      </c>
      <c r="D99" s="115"/>
      <c r="E99" s="115">
        <v>1</v>
      </c>
      <c r="F99" s="604"/>
      <c r="G99" s="115">
        <f t="shared" si="0"/>
        <v>0.66666666666666663</v>
      </c>
      <c r="H99" s="78"/>
      <c r="I99" s="78"/>
      <c r="J99" s="78"/>
      <c r="S99" s="78"/>
      <c r="T99" s="78"/>
    </row>
    <row r="100" spans="2:20" ht="15" x14ac:dyDescent="0.25">
      <c r="B100" s="114" t="s">
        <v>502</v>
      </c>
      <c r="C100" s="115">
        <v>1</v>
      </c>
      <c r="D100" s="115"/>
      <c r="E100" s="115">
        <v>1</v>
      </c>
      <c r="F100" s="604"/>
      <c r="G100" s="115">
        <f t="shared" si="0"/>
        <v>1</v>
      </c>
      <c r="H100" s="78"/>
      <c r="I100" s="78"/>
      <c r="J100" s="78"/>
      <c r="S100" s="78"/>
      <c r="T100" s="78"/>
    </row>
    <row r="101" spans="2:20" ht="15" x14ac:dyDescent="0.25">
      <c r="B101" s="116" t="s">
        <v>649</v>
      </c>
      <c r="C101" s="117">
        <v>0.75</v>
      </c>
      <c r="D101" s="117"/>
      <c r="E101" s="117">
        <v>1</v>
      </c>
      <c r="F101" s="604"/>
      <c r="G101" s="117">
        <f t="shared" si="0"/>
        <v>0.875</v>
      </c>
      <c r="H101" s="78"/>
      <c r="I101" s="78"/>
      <c r="J101" s="78"/>
      <c r="S101" s="78"/>
      <c r="T101" s="78"/>
    </row>
    <row r="102" spans="2:20" ht="25.5" x14ac:dyDescent="0.25">
      <c r="B102" s="116" t="s">
        <v>4</v>
      </c>
      <c r="C102" s="117">
        <v>0.375</v>
      </c>
      <c r="D102" s="117"/>
      <c r="E102" s="117">
        <v>1</v>
      </c>
      <c r="F102" s="604"/>
      <c r="G102" s="117">
        <f t="shared" si="0"/>
        <v>0.6875</v>
      </c>
      <c r="H102" s="78"/>
      <c r="I102" s="78"/>
      <c r="J102" s="78"/>
      <c r="S102" s="78"/>
      <c r="T102" s="78"/>
    </row>
    <row r="103" spans="2:20" ht="25.5" x14ac:dyDescent="0.25">
      <c r="B103" s="116" t="s">
        <v>650</v>
      </c>
      <c r="C103" s="117">
        <v>1</v>
      </c>
      <c r="D103" s="117"/>
      <c r="E103" s="117">
        <v>1</v>
      </c>
      <c r="F103" s="604"/>
      <c r="G103" s="117">
        <f t="shared" si="0"/>
        <v>1</v>
      </c>
      <c r="H103" s="78"/>
      <c r="I103" s="78"/>
      <c r="J103" s="78"/>
      <c r="P103" s="75" t="s">
        <v>499</v>
      </c>
      <c r="S103" s="78"/>
      <c r="T103" s="78"/>
    </row>
    <row r="104" spans="2:20" ht="25.5" x14ac:dyDescent="0.25">
      <c r="B104" s="116" t="s">
        <v>8</v>
      </c>
      <c r="C104" s="117">
        <v>1</v>
      </c>
      <c r="D104" s="117"/>
      <c r="E104" s="117">
        <v>1</v>
      </c>
      <c r="F104" s="604"/>
      <c r="G104" s="117">
        <f t="shared" si="0"/>
        <v>1</v>
      </c>
      <c r="H104" s="78"/>
      <c r="I104" s="78"/>
      <c r="J104" s="78"/>
      <c r="S104" s="78"/>
      <c r="T104" s="78"/>
    </row>
    <row r="105" spans="2:20" ht="15" x14ac:dyDescent="0.25">
      <c r="B105" s="116" t="s">
        <v>651</v>
      </c>
      <c r="C105" s="117">
        <v>0.2857142857142857</v>
      </c>
      <c r="D105" s="117"/>
      <c r="E105" s="117">
        <v>1</v>
      </c>
      <c r="F105" s="604"/>
      <c r="G105" s="117">
        <f t="shared" si="0"/>
        <v>0.64285714285714279</v>
      </c>
      <c r="H105" s="78"/>
      <c r="I105" s="78"/>
      <c r="J105" s="78"/>
      <c r="S105" s="78"/>
      <c r="T105" s="78"/>
    </row>
    <row r="106" spans="2:20" ht="15" x14ac:dyDescent="0.25">
      <c r="B106" s="116" t="s">
        <v>652</v>
      </c>
      <c r="C106" s="117">
        <v>0.5</v>
      </c>
      <c r="D106" s="117"/>
      <c r="E106" s="117">
        <v>1</v>
      </c>
      <c r="F106" s="604"/>
      <c r="G106" s="117">
        <f t="shared" si="0"/>
        <v>0.75</v>
      </c>
      <c r="H106" s="78"/>
      <c r="I106" s="78"/>
      <c r="J106" s="78"/>
      <c r="S106" s="78"/>
      <c r="T106" s="78"/>
    </row>
    <row r="107" spans="2:20" ht="15" x14ac:dyDescent="0.25">
      <c r="B107" s="118" t="s">
        <v>653</v>
      </c>
      <c r="C107" s="119">
        <v>0.375</v>
      </c>
      <c r="D107" s="119"/>
      <c r="E107" s="119">
        <v>1</v>
      </c>
      <c r="F107" s="604"/>
      <c r="G107" s="119">
        <f t="shared" si="0"/>
        <v>0.6875</v>
      </c>
      <c r="H107" s="78"/>
      <c r="I107" s="78"/>
      <c r="J107" s="78"/>
      <c r="S107" s="78"/>
      <c r="T107" s="78"/>
    </row>
    <row r="108" spans="2:20" ht="15" x14ac:dyDescent="0.25">
      <c r="B108" s="118" t="s">
        <v>654</v>
      </c>
      <c r="C108" s="119">
        <v>0.2857142857142857</v>
      </c>
      <c r="D108" s="119"/>
      <c r="E108" s="119">
        <v>1</v>
      </c>
      <c r="F108" s="604"/>
      <c r="G108" s="119">
        <f t="shared" si="0"/>
        <v>0.64285714285714279</v>
      </c>
      <c r="H108" s="78"/>
      <c r="I108" s="78"/>
      <c r="J108" s="78"/>
      <c r="S108" s="78"/>
      <c r="T108" s="78"/>
    </row>
    <row r="109" spans="2:20" ht="15" x14ac:dyDescent="0.25">
      <c r="B109" s="118" t="s">
        <v>655</v>
      </c>
      <c r="C109" s="119">
        <v>0.5</v>
      </c>
      <c r="D109" s="119"/>
      <c r="E109" s="119">
        <v>1</v>
      </c>
      <c r="F109" s="604"/>
      <c r="G109" s="119">
        <f t="shared" si="0"/>
        <v>0.75</v>
      </c>
      <c r="H109" s="78"/>
      <c r="I109" s="78"/>
      <c r="J109" s="78"/>
      <c r="S109" s="78"/>
      <c r="T109" s="78"/>
    </row>
    <row r="110" spans="2:20" ht="15" x14ac:dyDescent="0.25">
      <c r="B110" s="118" t="s">
        <v>656</v>
      </c>
      <c r="C110" s="119">
        <v>0.8</v>
      </c>
      <c r="D110" s="119"/>
      <c r="E110" s="119">
        <v>1</v>
      </c>
      <c r="F110" s="604"/>
      <c r="G110" s="119">
        <f t="shared" si="0"/>
        <v>0.9</v>
      </c>
      <c r="H110" s="78"/>
      <c r="I110" s="78"/>
      <c r="J110" s="78"/>
      <c r="S110" s="78"/>
      <c r="T110" s="78"/>
    </row>
    <row r="111" spans="2:20" ht="15" x14ac:dyDescent="0.25">
      <c r="B111" s="118" t="s">
        <v>657</v>
      </c>
      <c r="C111" s="119">
        <v>0.33333333333333331</v>
      </c>
      <c r="D111" s="119"/>
      <c r="E111" s="119">
        <v>1</v>
      </c>
      <c r="F111" s="604"/>
      <c r="G111" s="119">
        <f t="shared" si="0"/>
        <v>0.66666666666666663</v>
      </c>
      <c r="H111" s="78"/>
      <c r="I111" s="78"/>
      <c r="J111" s="78"/>
      <c r="S111" s="78"/>
      <c r="T111" s="78"/>
    </row>
    <row r="112" spans="2:20" ht="15" x14ac:dyDescent="0.25">
      <c r="B112" s="120" t="s">
        <v>658</v>
      </c>
      <c r="C112" s="121">
        <v>0.44444444444444442</v>
      </c>
      <c r="D112" s="121"/>
      <c r="E112" s="121">
        <v>1</v>
      </c>
      <c r="F112" s="604"/>
      <c r="G112" s="121">
        <f t="shared" si="0"/>
        <v>0.72222222222222221</v>
      </c>
      <c r="H112" s="78"/>
      <c r="I112" s="78"/>
      <c r="J112" s="78"/>
      <c r="S112" s="78"/>
      <c r="T112" s="78"/>
    </row>
    <row r="113" spans="2:20" ht="15" x14ac:dyDescent="0.25">
      <c r="B113" s="122" t="s">
        <v>659</v>
      </c>
      <c r="C113" s="123">
        <f>+AVERAGE(C98:C112)</f>
        <v>0.57661375661375658</v>
      </c>
      <c r="D113" s="123">
        <v>0</v>
      </c>
      <c r="E113" s="123">
        <f>+AVERAGE(E98:E112)</f>
        <v>1</v>
      </c>
      <c r="F113" s="604"/>
      <c r="G113" s="123">
        <f t="shared" si="0"/>
        <v>0.52553791887125223</v>
      </c>
      <c r="H113" s="78"/>
      <c r="I113" s="78"/>
      <c r="J113" s="78"/>
    </row>
    <row r="114" spans="2:20" ht="15" x14ac:dyDescent="0.25">
      <c r="D114" s="78"/>
      <c r="E114" s="78"/>
      <c r="H114" s="78"/>
      <c r="I114" s="78"/>
      <c r="J114" s="78"/>
      <c r="S114" s="78"/>
      <c r="T114" s="78"/>
    </row>
    <row r="115" spans="2:20" ht="15" x14ac:dyDescent="0.25">
      <c r="D115" s="78"/>
      <c r="E115" s="78"/>
      <c r="H115" s="78"/>
      <c r="I115" s="78"/>
      <c r="J115" s="78"/>
      <c r="S115" s="78"/>
      <c r="T115" s="78"/>
    </row>
    <row r="116" spans="2:20" ht="15" x14ac:dyDescent="0.25">
      <c r="D116" s="78"/>
      <c r="E116" s="78"/>
      <c r="H116" s="78"/>
      <c r="I116" s="78"/>
      <c r="J116" s="78"/>
      <c r="S116" s="78"/>
      <c r="T116" s="78"/>
    </row>
    <row r="117" spans="2:20" ht="15" x14ac:dyDescent="0.25">
      <c r="D117" s="78"/>
      <c r="E117" s="78"/>
      <c r="H117" s="78"/>
      <c r="I117" s="78"/>
      <c r="J117" s="78"/>
      <c r="S117" s="78"/>
      <c r="T117" s="78"/>
    </row>
    <row r="118" spans="2:20" ht="15" x14ac:dyDescent="0.25">
      <c r="D118" s="78"/>
      <c r="E118" s="78"/>
      <c r="H118" s="78"/>
      <c r="I118" s="78"/>
      <c r="J118" s="78"/>
      <c r="S118" s="78"/>
      <c r="T118" s="78"/>
    </row>
    <row r="119" spans="2:20" ht="15" x14ac:dyDescent="0.25">
      <c r="D119" s="78"/>
      <c r="E119" s="78"/>
      <c r="H119" s="78"/>
      <c r="I119" s="78"/>
      <c r="J119" s="78"/>
      <c r="S119" s="78"/>
      <c r="T119" s="78"/>
    </row>
    <row r="120" spans="2:20" ht="15" x14ac:dyDescent="0.25">
      <c r="D120" s="78"/>
      <c r="E120" s="78"/>
      <c r="H120" s="78"/>
      <c r="I120" s="78"/>
      <c r="J120" s="78"/>
      <c r="S120" s="78"/>
      <c r="T120" s="78"/>
    </row>
    <row r="121" spans="2:20" ht="15" x14ac:dyDescent="0.25">
      <c r="D121" s="78"/>
      <c r="E121" s="78"/>
      <c r="H121" s="78"/>
      <c r="I121" s="78"/>
      <c r="J121" s="78"/>
      <c r="S121" s="78"/>
      <c r="T121" s="78"/>
    </row>
    <row r="122" spans="2:20" ht="15" x14ac:dyDescent="0.25">
      <c r="D122" s="78"/>
      <c r="E122" s="78"/>
      <c r="H122" s="78"/>
      <c r="I122" s="78"/>
      <c r="J122" s="78"/>
      <c r="S122" s="78"/>
      <c r="T122" s="78"/>
    </row>
    <row r="123" spans="2:20" ht="15" x14ac:dyDescent="0.25">
      <c r="D123" s="78"/>
      <c r="E123" s="78"/>
      <c r="H123" s="78"/>
      <c r="I123" s="78"/>
      <c r="J123" s="78"/>
      <c r="S123" s="78"/>
      <c r="T123" s="78"/>
    </row>
    <row r="124" spans="2:20" ht="15" x14ac:dyDescent="0.25">
      <c r="D124" s="78"/>
      <c r="E124" s="78"/>
      <c r="H124" s="78"/>
      <c r="I124" s="78"/>
      <c r="J124" s="78"/>
      <c r="S124" s="78"/>
      <c r="T124" s="78"/>
    </row>
    <row r="125" spans="2:20" ht="15" x14ac:dyDescent="0.25">
      <c r="D125" s="78"/>
      <c r="E125" s="78"/>
      <c r="H125" s="78"/>
      <c r="I125" s="78"/>
      <c r="J125" s="78"/>
      <c r="S125" s="78"/>
      <c r="T125" s="78"/>
    </row>
    <row r="126" spans="2:20" ht="15" x14ac:dyDescent="0.25">
      <c r="D126" s="78"/>
      <c r="E126" s="78"/>
      <c r="H126" s="78"/>
      <c r="I126" s="78"/>
      <c r="J126" s="78"/>
      <c r="S126" s="78"/>
      <c r="T126" s="78"/>
    </row>
    <row r="127" spans="2:20" ht="15" x14ac:dyDescent="0.25">
      <c r="D127" s="78"/>
      <c r="E127" s="78"/>
      <c r="H127" s="78"/>
      <c r="I127" s="78"/>
      <c r="J127" s="78"/>
      <c r="S127" s="78"/>
      <c r="T127" s="78"/>
    </row>
    <row r="128" spans="2:20" ht="15" x14ac:dyDescent="0.25">
      <c r="D128" s="78"/>
      <c r="E128" s="78"/>
      <c r="H128" s="78"/>
      <c r="I128" s="78"/>
      <c r="J128" s="78"/>
      <c r="S128" s="78"/>
      <c r="T128" s="78"/>
    </row>
    <row r="129" spans="4:20" ht="15" x14ac:dyDescent="0.25">
      <c r="D129" s="78"/>
      <c r="E129" s="78"/>
      <c r="H129" s="78"/>
      <c r="I129" s="78"/>
      <c r="J129" s="78"/>
      <c r="S129" s="78"/>
      <c r="T129" s="78"/>
    </row>
    <row r="130" spans="4:20" ht="15" x14ac:dyDescent="0.25">
      <c r="D130" s="78"/>
      <c r="E130" s="78"/>
      <c r="H130" s="78"/>
      <c r="I130" s="78"/>
      <c r="J130" s="78"/>
      <c r="S130" s="78"/>
      <c r="T130" s="78"/>
    </row>
    <row r="131" spans="4:20" ht="15" x14ac:dyDescent="0.25">
      <c r="D131" s="78"/>
      <c r="E131" s="78"/>
      <c r="H131" s="78"/>
      <c r="I131" s="78"/>
      <c r="J131" s="78"/>
      <c r="S131" s="78"/>
      <c r="T131" s="78"/>
    </row>
    <row r="132" spans="4:20" ht="15" x14ac:dyDescent="0.25">
      <c r="D132" s="78"/>
      <c r="E132" s="78"/>
      <c r="H132" s="78"/>
      <c r="I132" s="78"/>
      <c r="J132" s="78"/>
      <c r="S132" s="78"/>
      <c r="T132" s="78"/>
    </row>
    <row r="133" spans="4:20" ht="15" x14ac:dyDescent="0.25">
      <c r="D133" s="78"/>
      <c r="E133" s="78"/>
      <c r="H133" s="78"/>
      <c r="I133" s="78"/>
      <c r="J133" s="78"/>
      <c r="S133" s="78"/>
      <c r="T133" s="78"/>
    </row>
    <row r="134" spans="4:20" ht="15" x14ac:dyDescent="0.25">
      <c r="D134" s="78"/>
      <c r="E134" s="78"/>
      <c r="H134" s="78"/>
      <c r="I134" s="78"/>
      <c r="J134" s="78"/>
      <c r="S134" s="78"/>
      <c r="T134" s="78"/>
    </row>
    <row r="135" spans="4:20" ht="15" x14ac:dyDescent="0.25">
      <c r="D135" s="78"/>
      <c r="E135" s="78"/>
      <c r="H135" s="78"/>
      <c r="I135" s="78"/>
      <c r="J135" s="78"/>
      <c r="S135" s="78"/>
      <c r="T135" s="78"/>
    </row>
    <row r="136" spans="4:20" ht="15" x14ac:dyDescent="0.25">
      <c r="D136" s="78"/>
      <c r="E136" s="78"/>
      <c r="H136" s="78"/>
      <c r="I136" s="78"/>
      <c r="J136" s="78"/>
      <c r="S136" s="78"/>
      <c r="T136" s="78"/>
    </row>
    <row r="137" spans="4:20" ht="15" x14ac:dyDescent="0.25">
      <c r="D137" s="78"/>
      <c r="E137" s="78"/>
      <c r="H137" s="78"/>
      <c r="I137" s="78"/>
      <c r="J137" s="78"/>
      <c r="S137" s="78"/>
      <c r="T137" s="78"/>
    </row>
    <row r="138" spans="4:20" ht="15" x14ac:dyDescent="0.25">
      <c r="D138" s="78"/>
      <c r="E138" s="78"/>
      <c r="H138" s="78"/>
      <c r="I138" s="78"/>
      <c r="J138" s="78"/>
      <c r="S138" s="78"/>
      <c r="T138" s="78"/>
    </row>
    <row r="139" spans="4:20" ht="15" x14ac:dyDescent="0.25">
      <c r="D139" s="78"/>
      <c r="E139" s="78"/>
      <c r="H139" s="78"/>
      <c r="I139" s="78"/>
      <c r="J139" s="78"/>
      <c r="S139" s="78"/>
      <c r="T139" s="78"/>
    </row>
    <row r="140" spans="4:20" ht="15" x14ac:dyDescent="0.25">
      <c r="D140" s="78"/>
      <c r="E140" s="78"/>
      <c r="H140" s="78"/>
      <c r="I140" s="78"/>
      <c r="J140" s="78"/>
      <c r="S140" s="78"/>
      <c r="T140" s="78"/>
    </row>
    <row r="141" spans="4:20" ht="15" x14ac:dyDescent="0.25">
      <c r="D141" s="78"/>
      <c r="E141" s="78"/>
      <c r="H141" s="78"/>
      <c r="I141" s="78"/>
      <c r="J141" s="78"/>
      <c r="S141" s="78"/>
      <c r="T141" s="78"/>
    </row>
    <row r="142" spans="4:20" ht="15" x14ac:dyDescent="0.25">
      <c r="D142" s="78"/>
      <c r="E142" s="78"/>
      <c r="H142" s="78"/>
      <c r="I142" s="78"/>
      <c r="J142" s="78"/>
      <c r="S142" s="78"/>
      <c r="T142" s="78"/>
    </row>
    <row r="143" spans="4:20" ht="15" x14ac:dyDescent="0.25">
      <c r="D143" s="78"/>
      <c r="E143" s="78"/>
      <c r="H143" s="78"/>
      <c r="I143" s="78"/>
      <c r="J143" s="78"/>
      <c r="S143" s="78"/>
      <c r="T143" s="78"/>
    </row>
    <row r="144" spans="4:20" ht="15" x14ac:dyDescent="0.25">
      <c r="D144" s="78"/>
      <c r="E144" s="78"/>
      <c r="H144" s="78"/>
      <c r="I144" s="78"/>
      <c r="J144" s="78"/>
      <c r="S144" s="78"/>
      <c r="T144" s="78"/>
    </row>
    <row r="145" spans="4:20" ht="15" x14ac:dyDescent="0.25">
      <c r="D145" s="78"/>
      <c r="E145" s="78"/>
      <c r="H145" s="78"/>
      <c r="I145" s="78"/>
      <c r="J145" s="78"/>
      <c r="S145" s="78"/>
      <c r="T145" s="78"/>
    </row>
    <row r="146" spans="4:20" ht="15" x14ac:dyDescent="0.25">
      <c r="D146" s="78"/>
      <c r="E146" s="78"/>
      <c r="H146" s="78"/>
      <c r="I146" s="78"/>
      <c r="J146" s="78"/>
      <c r="S146" s="78"/>
      <c r="T146" s="78"/>
    </row>
    <row r="147" spans="4:20" ht="15" x14ac:dyDescent="0.25">
      <c r="D147" s="78"/>
      <c r="E147" s="78"/>
      <c r="H147" s="78"/>
      <c r="I147" s="78"/>
      <c r="J147" s="78"/>
      <c r="S147" s="78"/>
      <c r="T147" s="78"/>
    </row>
    <row r="148" spans="4:20" ht="15" x14ac:dyDescent="0.25">
      <c r="D148" s="78"/>
      <c r="E148" s="78"/>
      <c r="H148" s="78"/>
      <c r="I148" s="78"/>
      <c r="J148" s="78"/>
      <c r="S148" s="78"/>
      <c r="T148" s="78"/>
    </row>
    <row r="149" spans="4:20" ht="15" x14ac:dyDescent="0.25">
      <c r="D149" s="78"/>
      <c r="E149" s="78"/>
      <c r="H149" s="78"/>
      <c r="I149" s="78"/>
      <c r="J149" s="78"/>
      <c r="S149" s="78"/>
      <c r="T149" s="78"/>
    </row>
    <row r="150" spans="4:20" ht="15" x14ac:dyDescent="0.25">
      <c r="D150" s="78"/>
      <c r="E150" s="78"/>
      <c r="H150" s="78"/>
      <c r="I150" s="78"/>
      <c r="J150" s="78"/>
      <c r="S150" s="78"/>
      <c r="T150" s="78"/>
    </row>
    <row r="151" spans="4:20" ht="15" x14ac:dyDescent="0.25">
      <c r="D151" s="78"/>
      <c r="E151" s="78"/>
      <c r="H151" s="78"/>
      <c r="I151" s="78"/>
      <c r="J151" s="78"/>
      <c r="S151" s="78"/>
      <c r="T151" s="78"/>
    </row>
    <row r="152" spans="4:20" ht="15" x14ac:dyDescent="0.25">
      <c r="D152" s="78"/>
      <c r="E152" s="78"/>
      <c r="H152" s="78"/>
      <c r="I152" s="78"/>
      <c r="J152" s="78"/>
      <c r="S152" s="78"/>
      <c r="T152" s="78"/>
    </row>
    <row r="153" spans="4:20" ht="15" x14ac:dyDescent="0.25">
      <c r="D153" s="78"/>
      <c r="E153" s="78"/>
      <c r="H153" s="78"/>
      <c r="I153" s="78"/>
      <c r="J153" s="78"/>
      <c r="S153" s="78"/>
      <c r="T153" s="78"/>
    </row>
    <row r="154" spans="4:20" ht="15" x14ac:dyDescent="0.25">
      <c r="D154" s="78"/>
      <c r="E154" s="78"/>
      <c r="H154" s="78"/>
      <c r="I154" s="78"/>
      <c r="J154" s="78"/>
      <c r="S154" s="78"/>
      <c r="T154" s="78"/>
    </row>
    <row r="155" spans="4:20" ht="15" x14ac:dyDescent="0.25">
      <c r="D155" s="78"/>
      <c r="E155" s="78"/>
      <c r="H155" s="78"/>
      <c r="I155" s="78"/>
      <c r="J155" s="78"/>
      <c r="S155" s="78"/>
      <c r="T155" s="78"/>
    </row>
    <row r="156" spans="4:20" ht="15" x14ac:dyDescent="0.25">
      <c r="D156" s="78"/>
      <c r="E156" s="78"/>
      <c r="H156" s="78"/>
      <c r="I156" s="78"/>
      <c r="J156" s="78"/>
      <c r="S156" s="78"/>
      <c r="T156" s="78"/>
    </row>
    <row r="157" spans="4:20" ht="15" x14ac:dyDescent="0.25">
      <c r="D157" s="78"/>
      <c r="E157" s="78"/>
      <c r="H157" s="78"/>
      <c r="I157" s="78"/>
      <c r="J157" s="78"/>
      <c r="S157" s="78"/>
      <c r="T157" s="78"/>
    </row>
    <row r="158" spans="4:20" ht="15" x14ac:dyDescent="0.25">
      <c r="D158" s="78"/>
      <c r="E158" s="78"/>
      <c r="H158" s="78"/>
      <c r="I158" s="78"/>
      <c r="J158" s="78"/>
      <c r="S158" s="78"/>
      <c r="T158" s="78"/>
    </row>
    <row r="159" spans="4:20" ht="15" x14ac:dyDescent="0.25">
      <c r="D159" s="78"/>
      <c r="E159" s="78"/>
      <c r="H159" s="78"/>
      <c r="I159" s="78"/>
      <c r="J159" s="78"/>
      <c r="S159" s="78"/>
      <c r="T159" s="78"/>
    </row>
    <row r="160" spans="4:20" ht="15" x14ac:dyDescent="0.25">
      <c r="D160" s="78"/>
      <c r="E160" s="78"/>
      <c r="H160" s="78"/>
      <c r="I160" s="78"/>
      <c r="J160" s="78"/>
      <c r="S160" s="78"/>
      <c r="T160" s="78"/>
    </row>
    <row r="161" spans="4:20" ht="15" x14ac:dyDescent="0.25">
      <c r="D161" s="78"/>
      <c r="E161" s="78"/>
      <c r="H161" s="78"/>
      <c r="I161" s="78"/>
      <c r="J161" s="78"/>
      <c r="S161" s="78"/>
      <c r="T161" s="78"/>
    </row>
    <row r="162" spans="4:20" ht="15" x14ac:dyDescent="0.25">
      <c r="D162" s="78"/>
      <c r="E162" s="78"/>
      <c r="H162" s="78"/>
      <c r="I162" s="78"/>
      <c r="J162" s="78"/>
      <c r="S162" s="78"/>
      <c r="T162" s="78"/>
    </row>
    <row r="163" spans="4:20" ht="15" x14ac:dyDescent="0.25">
      <c r="D163" s="78"/>
      <c r="E163" s="78"/>
      <c r="H163" s="78"/>
      <c r="I163" s="78"/>
      <c r="J163" s="78"/>
      <c r="S163" s="78"/>
      <c r="T163" s="78"/>
    </row>
    <row r="164" spans="4:20" ht="15" x14ac:dyDescent="0.25">
      <c r="D164" s="78"/>
      <c r="E164" s="78"/>
      <c r="H164" s="78"/>
      <c r="I164" s="78"/>
      <c r="J164" s="78"/>
      <c r="S164" s="78"/>
      <c r="T164" s="78"/>
    </row>
    <row r="165" spans="4:20" ht="15" x14ac:dyDescent="0.25">
      <c r="D165" s="78"/>
      <c r="E165" s="78"/>
      <c r="H165" s="78"/>
      <c r="I165" s="78"/>
      <c r="J165" s="78"/>
      <c r="S165" s="78"/>
      <c r="T165" s="78"/>
    </row>
    <row r="166" spans="4:20" ht="15" x14ac:dyDescent="0.25">
      <c r="D166" s="78"/>
      <c r="E166" s="78"/>
      <c r="H166" s="78"/>
      <c r="I166" s="78"/>
      <c r="J166" s="78"/>
      <c r="S166" s="78"/>
      <c r="T166" s="78"/>
    </row>
    <row r="167" spans="4:20" ht="15" x14ac:dyDescent="0.25">
      <c r="D167" s="78"/>
      <c r="E167" s="78"/>
      <c r="H167" s="78"/>
      <c r="I167" s="78"/>
      <c r="J167" s="78"/>
      <c r="S167" s="78"/>
      <c r="T167" s="78"/>
    </row>
    <row r="168" spans="4:20" ht="15" x14ac:dyDescent="0.25">
      <c r="D168" s="78"/>
      <c r="E168" s="78"/>
      <c r="H168" s="78"/>
      <c r="I168" s="78"/>
      <c r="J168" s="78"/>
      <c r="S168" s="78"/>
      <c r="T168" s="78"/>
    </row>
    <row r="169" spans="4:20" ht="15" x14ac:dyDescent="0.25">
      <c r="D169" s="78"/>
      <c r="E169" s="78"/>
      <c r="H169" s="78"/>
      <c r="I169" s="78"/>
      <c r="J169" s="78"/>
      <c r="S169" s="78"/>
      <c r="T169" s="78"/>
    </row>
    <row r="170" spans="4:20" ht="15" x14ac:dyDescent="0.25">
      <c r="D170" s="78"/>
      <c r="E170" s="78"/>
      <c r="H170" s="78"/>
      <c r="I170" s="78"/>
      <c r="J170" s="78"/>
      <c r="S170" s="78"/>
      <c r="T170" s="78"/>
    </row>
    <row r="171" spans="4:20" ht="15" x14ac:dyDescent="0.25">
      <c r="D171" s="78"/>
      <c r="E171" s="78"/>
      <c r="H171" s="78"/>
      <c r="I171" s="78"/>
      <c r="J171" s="78"/>
      <c r="S171" s="78"/>
      <c r="T171" s="78"/>
    </row>
    <row r="172" spans="4:20" ht="15" x14ac:dyDescent="0.25">
      <c r="D172" s="78"/>
      <c r="E172" s="78"/>
      <c r="H172" s="78"/>
      <c r="I172" s="78"/>
      <c r="J172" s="78"/>
      <c r="S172" s="78"/>
      <c r="T172" s="78"/>
    </row>
    <row r="173" spans="4:20" ht="15" x14ac:dyDescent="0.25">
      <c r="D173" s="78"/>
      <c r="E173" s="78"/>
      <c r="H173" s="78"/>
      <c r="I173" s="78"/>
      <c r="J173" s="78"/>
      <c r="S173" s="78"/>
      <c r="T173" s="78"/>
    </row>
    <row r="174" spans="4:20" ht="15" x14ac:dyDescent="0.25">
      <c r="D174" s="78"/>
      <c r="E174" s="78"/>
      <c r="H174" s="78"/>
      <c r="I174" s="78"/>
      <c r="J174" s="78"/>
      <c r="S174" s="78"/>
      <c r="T174" s="78"/>
    </row>
    <row r="175" spans="4:20" ht="15" x14ac:dyDescent="0.25">
      <c r="D175" s="78"/>
      <c r="E175" s="78"/>
      <c r="H175" s="78"/>
      <c r="I175" s="78"/>
      <c r="J175" s="78"/>
      <c r="S175" s="78"/>
      <c r="T175" s="78"/>
    </row>
    <row r="176" spans="4:20" ht="15" x14ac:dyDescent="0.25">
      <c r="D176" s="78"/>
      <c r="E176" s="78"/>
      <c r="H176" s="78"/>
      <c r="I176" s="78"/>
      <c r="J176" s="78"/>
      <c r="S176" s="78"/>
      <c r="T176" s="78"/>
    </row>
    <row r="177" spans="4:20" ht="15" x14ac:dyDescent="0.25">
      <c r="D177" s="78"/>
      <c r="E177" s="78"/>
      <c r="H177" s="78"/>
      <c r="I177" s="78"/>
      <c r="J177" s="78"/>
      <c r="S177" s="78"/>
      <c r="T177" s="78"/>
    </row>
    <row r="178" spans="4:20" ht="15" x14ac:dyDescent="0.25">
      <c r="D178" s="78"/>
      <c r="E178" s="78"/>
      <c r="H178" s="78"/>
      <c r="I178" s="78"/>
      <c r="J178" s="78"/>
      <c r="S178" s="78"/>
      <c r="T178" s="78"/>
    </row>
    <row r="179" spans="4:20" ht="15" x14ac:dyDescent="0.25">
      <c r="D179" s="78"/>
      <c r="E179" s="78"/>
      <c r="H179" s="78"/>
      <c r="I179" s="78"/>
      <c r="J179" s="78"/>
      <c r="S179" s="78"/>
      <c r="T179" s="78"/>
    </row>
    <row r="180" spans="4:20" ht="15" x14ac:dyDescent="0.25">
      <c r="D180" s="78"/>
      <c r="E180" s="78"/>
      <c r="H180" s="78"/>
      <c r="I180" s="78"/>
      <c r="J180" s="78"/>
      <c r="S180" s="78"/>
      <c r="T180" s="78"/>
    </row>
    <row r="181" spans="4:20" ht="15" x14ac:dyDescent="0.25">
      <c r="D181" s="78"/>
      <c r="E181" s="78"/>
      <c r="H181" s="78"/>
      <c r="I181" s="78"/>
      <c r="J181" s="78"/>
      <c r="S181" s="78"/>
      <c r="T181" s="78"/>
    </row>
    <row r="182" spans="4:20" ht="15" x14ac:dyDescent="0.25">
      <c r="D182" s="78"/>
      <c r="E182" s="78"/>
      <c r="H182" s="78"/>
      <c r="I182" s="78"/>
      <c r="J182" s="78"/>
      <c r="S182" s="78"/>
      <c r="T182" s="78"/>
    </row>
    <row r="183" spans="4:20" ht="15" x14ac:dyDescent="0.25">
      <c r="D183" s="78"/>
      <c r="E183" s="78"/>
      <c r="H183" s="78"/>
      <c r="I183" s="78"/>
      <c r="J183" s="78"/>
      <c r="S183" s="78"/>
      <c r="T183" s="78"/>
    </row>
    <row r="184" spans="4:20" ht="15" x14ac:dyDescent="0.25">
      <c r="D184" s="78"/>
      <c r="E184" s="78"/>
      <c r="H184" s="78"/>
      <c r="I184" s="78"/>
      <c r="J184" s="78"/>
      <c r="S184" s="78"/>
      <c r="T184" s="78"/>
    </row>
    <row r="185" spans="4:20" ht="15" x14ac:dyDescent="0.25">
      <c r="D185" s="78"/>
      <c r="E185" s="78"/>
      <c r="H185" s="78"/>
      <c r="I185" s="78"/>
      <c r="J185" s="78"/>
      <c r="S185" s="78"/>
      <c r="T185" s="78"/>
    </row>
    <row r="186" spans="4:20" ht="15" x14ac:dyDescent="0.25">
      <c r="D186" s="78"/>
      <c r="E186" s="78"/>
      <c r="H186" s="78"/>
      <c r="I186" s="78"/>
      <c r="J186" s="78"/>
      <c r="S186" s="78"/>
      <c r="T186" s="78"/>
    </row>
    <row r="187" spans="4:20" ht="15" x14ac:dyDescent="0.25">
      <c r="D187" s="78"/>
      <c r="E187" s="78"/>
      <c r="H187" s="78"/>
      <c r="I187" s="78"/>
      <c r="J187" s="78"/>
      <c r="S187" s="78"/>
      <c r="T187" s="78"/>
    </row>
    <row r="188" spans="4:20" ht="15" x14ac:dyDescent="0.25">
      <c r="D188" s="78"/>
      <c r="E188" s="78"/>
      <c r="H188" s="78"/>
      <c r="I188" s="78"/>
      <c r="J188" s="78"/>
      <c r="S188" s="78"/>
      <c r="T188" s="78"/>
    </row>
    <row r="189" spans="4:20" ht="15" x14ac:dyDescent="0.25">
      <c r="D189" s="78"/>
      <c r="E189" s="78"/>
      <c r="H189" s="78"/>
      <c r="I189" s="78"/>
      <c r="J189" s="78"/>
      <c r="S189" s="78"/>
      <c r="T189" s="78"/>
    </row>
    <row r="190" spans="4:20" ht="15" x14ac:dyDescent="0.25">
      <c r="D190" s="78"/>
      <c r="E190" s="78"/>
      <c r="H190" s="78"/>
      <c r="I190" s="78"/>
      <c r="J190" s="78"/>
      <c r="S190" s="78"/>
      <c r="T190" s="78"/>
    </row>
    <row r="191" spans="4:20" ht="15" x14ac:dyDescent="0.25">
      <c r="D191" s="78"/>
      <c r="E191" s="78"/>
      <c r="H191" s="78"/>
      <c r="I191" s="78"/>
      <c r="J191" s="78"/>
      <c r="S191" s="78"/>
      <c r="T191" s="78"/>
    </row>
    <row r="192" spans="4:20" ht="15" x14ac:dyDescent="0.25">
      <c r="D192" s="78"/>
      <c r="E192" s="78"/>
      <c r="H192" s="78"/>
      <c r="I192" s="78"/>
      <c r="J192" s="78"/>
      <c r="S192" s="78"/>
      <c r="T192" s="78"/>
    </row>
    <row r="193" spans="4:20" ht="15" x14ac:dyDescent="0.25">
      <c r="D193" s="78"/>
      <c r="E193" s="78"/>
      <c r="H193" s="78"/>
      <c r="I193" s="78"/>
      <c r="J193" s="78"/>
      <c r="S193" s="78"/>
      <c r="T193" s="78"/>
    </row>
    <row r="194" spans="4:20" ht="15" x14ac:dyDescent="0.25">
      <c r="D194" s="78"/>
      <c r="E194" s="78"/>
      <c r="H194" s="78"/>
      <c r="I194" s="78"/>
      <c r="J194" s="78"/>
      <c r="S194" s="78"/>
      <c r="T194" s="78"/>
    </row>
    <row r="195" spans="4:20" ht="15" x14ac:dyDescent="0.25">
      <c r="D195" s="78"/>
      <c r="E195" s="78"/>
      <c r="H195" s="78"/>
      <c r="I195" s="78"/>
      <c r="J195" s="78"/>
      <c r="S195" s="78"/>
      <c r="T195" s="78"/>
    </row>
    <row r="196" spans="4:20" ht="15" x14ac:dyDescent="0.25">
      <c r="D196" s="78"/>
      <c r="E196" s="78"/>
      <c r="H196" s="78"/>
      <c r="I196" s="78"/>
      <c r="J196" s="78"/>
      <c r="S196" s="78"/>
      <c r="T196" s="78"/>
    </row>
    <row r="197" spans="4:20" ht="15" x14ac:dyDescent="0.25">
      <c r="D197" s="78"/>
      <c r="E197" s="78"/>
      <c r="H197" s="78"/>
      <c r="I197" s="78"/>
      <c r="J197" s="78"/>
      <c r="S197" s="78"/>
      <c r="T197" s="78"/>
    </row>
    <row r="198" spans="4:20" ht="15" x14ac:dyDescent="0.25">
      <c r="D198" s="78"/>
      <c r="E198" s="78"/>
      <c r="H198" s="78"/>
      <c r="I198" s="78"/>
      <c r="J198" s="78"/>
      <c r="S198" s="78"/>
      <c r="T198" s="78"/>
    </row>
    <row r="199" spans="4:20" ht="15" x14ac:dyDescent="0.25">
      <c r="D199" s="78"/>
      <c r="E199" s="78"/>
      <c r="H199" s="78"/>
      <c r="I199" s="78"/>
      <c r="J199" s="78"/>
      <c r="S199" s="78"/>
      <c r="T199" s="78"/>
    </row>
    <row r="200" spans="4:20" ht="15" x14ac:dyDescent="0.25">
      <c r="D200" s="78"/>
      <c r="E200" s="78"/>
      <c r="H200" s="78"/>
      <c r="I200" s="78"/>
      <c r="J200" s="78"/>
      <c r="S200" s="78"/>
      <c r="T200" s="78"/>
    </row>
    <row r="201" spans="4:20" ht="15" x14ac:dyDescent="0.25">
      <c r="D201" s="78"/>
      <c r="E201" s="78"/>
      <c r="H201" s="78"/>
      <c r="I201" s="78"/>
      <c r="J201" s="78"/>
      <c r="S201" s="78"/>
      <c r="T201" s="78"/>
    </row>
    <row r="202" spans="4:20" ht="15" x14ac:dyDescent="0.25">
      <c r="D202" s="78"/>
      <c r="E202" s="78"/>
      <c r="H202" s="78"/>
      <c r="I202" s="78"/>
      <c r="J202" s="78"/>
      <c r="S202" s="78"/>
      <c r="T202" s="78"/>
    </row>
    <row r="203" spans="4:20" ht="15" x14ac:dyDescent="0.25">
      <c r="D203" s="78"/>
      <c r="E203" s="78"/>
      <c r="H203" s="78"/>
      <c r="I203" s="78"/>
      <c r="J203" s="78"/>
      <c r="S203" s="78"/>
      <c r="T203" s="78"/>
    </row>
    <row r="204" spans="4:20" ht="15" x14ac:dyDescent="0.25">
      <c r="D204" s="78"/>
      <c r="E204" s="78"/>
      <c r="H204" s="78"/>
      <c r="I204" s="78"/>
      <c r="J204" s="78"/>
      <c r="S204" s="78"/>
      <c r="T204" s="78"/>
    </row>
    <row r="205" spans="4:20" ht="15" x14ac:dyDescent="0.25">
      <c r="D205" s="78"/>
      <c r="E205" s="78"/>
      <c r="H205" s="78"/>
      <c r="I205" s="78"/>
      <c r="J205" s="78"/>
      <c r="S205" s="78"/>
      <c r="T205" s="78"/>
    </row>
    <row r="206" spans="4:20" ht="15" x14ac:dyDescent="0.25">
      <c r="D206" s="78"/>
      <c r="E206" s="78"/>
      <c r="H206" s="78"/>
      <c r="I206" s="78"/>
      <c r="J206" s="78"/>
      <c r="S206" s="78"/>
      <c r="T206" s="78"/>
    </row>
    <row r="207" spans="4:20" ht="15" x14ac:dyDescent="0.25">
      <c r="D207" s="78"/>
      <c r="E207" s="78"/>
      <c r="H207" s="78"/>
      <c r="I207" s="78"/>
      <c r="J207" s="78"/>
      <c r="S207" s="78"/>
      <c r="T207" s="78"/>
    </row>
    <row r="208" spans="4:20" ht="15" x14ac:dyDescent="0.25">
      <c r="D208" s="78"/>
      <c r="E208" s="78"/>
      <c r="H208" s="78"/>
      <c r="I208" s="78"/>
      <c r="J208" s="78"/>
      <c r="S208" s="78"/>
      <c r="T208" s="78"/>
    </row>
    <row r="209" spans="4:20" ht="15" x14ac:dyDescent="0.25">
      <c r="D209" s="78"/>
      <c r="E209" s="78"/>
      <c r="H209" s="78"/>
      <c r="I209" s="78"/>
      <c r="J209" s="78"/>
      <c r="S209" s="78"/>
      <c r="T209" s="78"/>
    </row>
    <row r="210" spans="4:20" ht="15" x14ac:dyDescent="0.25">
      <c r="D210" s="78"/>
      <c r="E210" s="78"/>
      <c r="H210" s="78"/>
      <c r="I210" s="78"/>
      <c r="J210" s="78"/>
      <c r="S210" s="78"/>
      <c r="T210" s="78"/>
    </row>
    <row r="211" spans="4:20" ht="15" x14ac:dyDescent="0.25">
      <c r="D211" s="78"/>
      <c r="E211" s="78"/>
      <c r="H211" s="78"/>
      <c r="I211" s="78"/>
      <c r="J211" s="78"/>
      <c r="S211" s="78"/>
      <c r="T211" s="78"/>
    </row>
    <row r="212" spans="4:20" ht="15" x14ac:dyDescent="0.25">
      <c r="D212" s="78"/>
      <c r="E212" s="78"/>
      <c r="H212" s="78"/>
      <c r="I212" s="78"/>
      <c r="J212" s="78"/>
    </row>
    <row r="213" spans="4:20" ht="15" x14ac:dyDescent="0.25">
      <c r="D213" s="78"/>
      <c r="E213" s="78"/>
      <c r="H213" s="78"/>
      <c r="I213" s="78"/>
      <c r="J213" s="78"/>
    </row>
    <row r="214" spans="4:20" ht="15" x14ac:dyDescent="0.25">
      <c r="D214" s="78"/>
      <c r="E214" s="78"/>
      <c r="H214" s="78"/>
      <c r="I214" s="78"/>
      <c r="J214" s="78"/>
    </row>
    <row r="215" spans="4:20" ht="15" x14ac:dyDescent="0.25">
      <c r="D215" s="78"/>
      <c r="E215" s="78"/>
      <c r="H215" s="78"/>
      <c r="I215" s="78"/>
      <c r="J215" s="78"/>
    </row>
    <row r="216" spans="4:20" ht="15" x14ac:dyDescent="0.25">
      <c r="D216" s="78"/>
      <c r="E216" s="78"/>
      <c r="H216" s="78"/>
      <c r="I216" s="78"/>
      <c r="J216" s="78"/>
    </row>
    <row r="217" spans="4:20" ht="15" x14ac:dyDescent="0.25">
      <c r="D217" s="78"/>
      <c r="E217" s="78"/>
      <c r="H217" s="78"/>
      <c r="I217" s="78"/>
      <c r="J217" s="78"/>
    </row>
    <row r="218" spans="4:20" ht="15" x14ac:dyDescent="0.25">
      <c r="D218" s="78"/>
      <c r="E218" s="78"/>
      <c r="H218" s="78"/>
      <c r="I218" s="78"/>
      <c r="J218" s="78"/>
    </row>
    <row r="219" spans="4:20" ht="15" x14ac:dyDescent="0.25">
      <c r="D219" s="78"/>
      <c r="E219" s="78"/>
      <c r="H219" s="78"/>
      <c r="I219" s="78"/>
      <c r="J219" s="78"/>
    </row>
    <row r="220" spans="4:20" ht="15" x14ac:dyDescent="0.25">
      <c r="D220" s="78"/>
      <c r="E220" s="78"/>
      <c r="H220" s="78"/>
      <c r="I220" s="78"/>
      <c r="J220" s="78"/>
    </row>
    <row r="221" spans="4:20" ht="15" x14ac:dyDescent="0.25">
      <c r="D221" s="78"/>
      <c r="E221" s="78"/>
      <c r="H221" s="78"/>
      <c r="I221" s="78"/>
      <c r="J221" s="78"/>
    </row>
    <row r="222" spans="4:20" ht="15" x14ac:dyDescent="0.25">
      <c r="D222" s="78"/>
      <c r="E222" s="78"/>
      <c r="H222" s="78"/>
      <c r="I222" s="78"/>
      <c r="J222" s="78"/>
    </row>
    <row r="223" spans="4:20" ht="15" x14ac:dyDescent="0.25">
      <c r="D223" s="78"/>
      <c r="E223" s="78"/>
      <c r="H223" s="78"/>
      <c r="I223" s="78"/>
      <c r="J223" s="78"/>
    </row>
    <row r="224" spans="4:20" ht="15" x14ac:dyDescent="0.25">
      <c r="D224" s="78"/>
      <c r="E224" s="78"/>
      <c r="H224" s="78"/>
      <c r="I224" s="78"/>
      <c r="J224" s="78"/>
    </row>
    <row r="225" spans="4:5" ht="15" x14ac:dyDescent="0.25">
      <c r="D225" s="78"/>
      <c r="E225" s="78"/>
    </row>
    <row r="226" spans="4:5" ht="15" x14ac:dyDescent="0.25">
      <c r="D226" s="78"/>
      <c r="E226" s="78"/>
    </row>
    <row r="227" spans="4:5" ht="15" x14ac:dyDescent="0.25">
      <c r="D227" s="78"/>
      <c r="E227" s="78"/>
    </row>
    <row r="228" spans="4:5" ht="15" x14ac:dyDescent="0.25">
      <c r="D228" s="78"/>
      <c r="E228" s="78"/>
    </row>
    <row r="229" spans="4:5" ht="15" x14ac:dyDescent="0.25">
      <c r="D229" s="78"/>
      <c r="E229" s="78"/>
    </row>
    <row r="230" spans="4:5" ht="15" x14ac:dyDescent="0.25">
      <c r="D230" s="78"/>
      <c r="E230" s="78"/>
    </row>
    <row r="231" spans="4:5" ht="15" x14ac:dyDescent="0.25">
      <c r="D231" s="78"/>
      <c r="E231" s="78"/>
    </row>
    <row r="232" spans="4:5" ht="15" x14ac:dyDescent="0.25">
      <c r="D232" s="78"/>
      <c r="E232" s="78"/>
    </row>
    <row r="233" spans="4:5" ht="15" x14ac:dyDescent="0.25">
      <c r="D233" s="78"/>
      <c r="E233" s="78"/>
    </row>
    <row r="234" spans="4:5" ht="15" x14ac:dyDescent="0.25">
      <c r="D234" s="78"/>
      <c r="E234" s="78"/>
    </row>
    <row r="235" spans="4:5" ht="15" x14ac:dyDescent="0.25">
      <c r="D235" s="78"/>
      <c r="E235" s="78"/>
    </row>
    <row r="236" spans="4:5" ht="15" x14ac:dyDescent="0.25">
      <c r="D236" s="78"/>
      <c r="E236" s="78"/>
    </row>
    <row r="237" spans="4:5" ht="15" x14ac:dyDescent="0.25">
      <c r="D237" s="78"/>
      <c r="E237" s="78"/>
    </row>
    <row r="238" spans="4:5" ht="15" x14ac:dyDescent="0.25">
      <c r="D238" s="78"/>
      <c r="E238" s="78"/>
    </row>
    <row r="239" spans="4:5" ht="15" x14ac:dyDescent="0.25">
      <c r="D239" s="78"/>
      <c r="E239" s="78"/>
    </row>
    <row r="240" spans="4:5" ht="15" x14ac:dyDescent="0.25">
      <c r="D240" s="78"/>
      <c r="E240" s="78"/>
    </row>
    <row r="241" spans="4:5" ht="15" x14ac:dyDescent="0.25">
      <c r="D241" s="78"/>
      <c r="E241" s="78"/>
    </row>
    <row r="242" spans="4:5" ht="15" x14ac:dyDescent="0.25">
      <c r="D242" s="78"/>
      <c r="E242" s="78"/>
    </row>
    <row r="243" spans="4:5" ht="15" x14ac:dyDescent="0.25">
      <c r="D243" s="78"/>
      <c r="E243" s="78"/>
    </row>
    <row r="244" spans="4:5" ht="15" x14ac:dyDescent="0.25">
      <c r="D244" s="78"/>
      <c r="E244" s="78"/>
    </row>
    <row r="245" spans="4:5" ht="15" x14ac:dyDescent="0.25">
      <c r="D245" s="78"/>
      <c r="E245" s="78"/>
    </row>
    <row r="246" spans="4:5" ht="15" x14ac:dyDescent="0.25">
      <c r="D246" s="78"/>
      <c r="E246" s="78"/>
    </row>
    <row r="247" spans="4:5" ht="15" x14ac:dyDescent="0.25">
      <c r="D247" s="78"/>
      <c r="E247" s="78"/>
    </row>
    <row r="248" spans="4:5" ht="15" x14ac:dyDescent="0.25">
      <c r="D248" s="78"/>
      <c r="E248" s="78"/>
    </row>
    <row r="249" spans="4:5" ht="15" x14ac:dyDescent="0.25">
      <c r="D249" s="78"/>
      <c r="E249" s="78"/>
    </row>
    <row r="250" spans="4:5" ht="15" x14ac:dyDescent="0.25">
      <c r="D250" s="78"/>
      <c r="E250" s="78"/>
    </row>
    <row r="251" spans="4:5" ht="15" x14ac:dyDescent="0.25">
      <c r="D251" s="78"/>
      <c r="E251" s="78"/>
    </row>
    <row r="252" spans="4:5" ht="15" x14ac:dyDescent="0.25">
      <c r="D252" s="78"/>
      <c r="E252" s="78"/>
    </row>
    <row r="253" spans="4:5" ht="15" x14ac:dyDescent="0.25">
      <c r="D253" s="78"/>
      <c r="E253" s="78"/>
    </row>
    <row r="254" spans="4:5" ht="15" x14ac:dyDescent="0.25">
      <c r="D254" s="78"/>
      <c r="E254" s="78"/>
    </row>
    <row r="255" spans="4:5" ht="15" x14ac:dyDescent="0.25">
      <c r="D255" s="78"/>
      <c r="E255" s="78"/>
    </row>
    <row r="256" spans="4:5" ht="15" x14ac:dyDescent="0.25">
      <c r="D256" s="78"/>
      <c r="E256" s="78"/>
    </row>
    <row r="257" spans="4:5" ht="15" x14ac:dyDescent="0.25">
      <c r="D257" s="78"/>
      <c r="E257" s="78"/>
    </row>
    <row r="258" spans="4:5" ht="15" x14ac:dyDescent="0.25">
      <c r="D258" s="78"/>
      <c r="E258" s="78"/>
    </row>
    <row r="259" spans="4:5" ht="15" x14ac:dyDescent="0.25">
      <c r="D259" s="78"/>
      <c r="E259" s="78"/>
    </row>
    <row r="260" spans="4:5" ht="15" x14ac:dyDescent="0.25">
      <c r="D260" s="78"/>
      <c r="E260" s="78"/>
    </row>
    <row r="261" spans="4:5" ht="15" x14ac:dyDescent="0.25">
      <c r="D261" s="78"/>
      <c r="E261" s="78"/>
    </row>
    <row r="262" spans="4:5" ht="15" x14ac:dyDescent="0.25">
      <c r="D262" s="78"/>
      <c r="E262" s="78"/>
    </row>
    <row r="263" spans="4:5" ht="15" x14ac:dyDescent="0.25">
      <c r="D263" s="78"/>
      <c r="E263" s="78"/>
    </row>
    <row r="264" spans="4:5" ht="15" x14ac:dyDescent="0.25">
      <c r="D264" s="78"/>
      <c r="E264" s="78"/>
    </row>
    <row r="265" spans="4:5" ht="15" x14ac:dyDescent="0.25">
      <c r="D265" s="78"/>
      <c r="E265" s="78"/>
    </row>
    <row r="266" spans="4:5" ht="15" x14ac:dyDescent="0.25">
      <c r="D266" s="78"/>
      <c r="E266" s="78"/>
    </row>
    <row r="267" spans="4:5" ht="15" x14ac:dyDescent="0.25">
      <c r="D267" s="78"/>
      <c r="E267" s="78"/>
    </row>
    <row r="268" spans="4:5" ht="15" x14ac:dyDescent="0.25">
      <c r="D268" s="78"/>
      <c r="E268" s="78"/>
    </row>
    <row r="269" spans="4:5" ht="15" x14ac:dyDescent="0.25">
      <c r="D269" s="78"/>
      <c r="E269" s="78"/>
    </row>
    <row r="270" spans="4:5" ht="15" x14ac:dyDescent="0.25">
      <c r="D270" s="78"/>
      <c r="E270" s="78"/>
    </row>
    <row r="271" spans="4:5" ht="15" x14ac:dyDescent="0.25">
      <c r="D271" s="78"/>
      <c r="E271" s="78"/>
    </row>
    <row r="272" spans="4:5" ht="15" x14ac:dyDescent="0.25">
      <c r="D272" s="78"/>
      <c r="E272" s="78"/>
    </row>
    <row r="273" spans="4:5" ht="15" x14ac:dyDescent="0.25">
      <c r="D273" s="78"/>
      <c r="E273" s="78"/>
    </row>
    <row r="274" spans="4:5" ht="15" x14ac:dyDescent="0.25">
      <c r="D274" s="78"/>
      <c r="E274" s="78"/>
    </row>
    <row r="275" spans="4:5" ht="15" x14ac:dyDescent="0.25">
      <c r="D275" s="78"/>
      <c r="E275" s="78"/>
    </row>
    <row r="276" spans="4:5" ht="15" x14ac:dyDescent="0.25">
      <c r="D276" s="78"/>
      <c r="E276" s="78"/>
    </row>
    <row r="277" spans="4:5" ht="15" x14ac:dyDescent="0.25">
      <c r="D277" s="78"/>
      <c r="E277" s="78"/>
    </row>
    <row r="278" spans="4:5" ht="15" x14ac:dyDescent="0.25">
      <c r="D278" s="78"/>
      <c r="E278" s="78"/>
    </row>
    <row r="279" spans="4:5" ht="15" x14ac:dyDescent="0.25">
      <c r="D279" s="78"/>
      <c r="E279" s="78"/>
    </row>
    <row r="280" spans="4:5" ht="15" x14ac:dyDescent="0.25">
      <c r="D280" s="78"/>
      <c r="E280" s="78"/>
    </row>
    <row r="281" spans="4:5" ht="15" x14ac:dyDescent="0.25">
      <c r="D281" s="78"/>
      <c r="E281" s="78"/>
    </row>
    <row r="282" spans="4:5" ht="15" x14ac:dyDescent="0.25">
      <c r="D282" s="78"/>
      <c r="E282" s="78"/>
    </row>
    <row r="283" spans="4:5" ht="15" x14ac:dyDescent="0.25">
      <c r="D283" s="78"/>
      <c r="E283" s="78"/>
    </row>
    <row r="284" spans="4:5" ht="15" x14ac:dyDescent="0.25">
      <c r="D284" s="78"/>
      <c r="E284" s="78"/>
    </row>
    <row r="285" spans="4:5" ht="15" x14ac:dyDescent="0.25">
      <c r="D285" s="78"/>
      <c r="E285" s="78"/>
    </row>
    <row r="286" spans="4:5" ht="15" x14ac:dyDescent="0.25">
      <c r="D286" s="78"/>
      <c r="E286" s="78"/>
    </row>
    <row r="287" spans="4:5" ht="15" x14ac:dyDescent="0.25">
      <c r="D287" s="78"/>
      <c r="E287" s="78"/>
    </row>
    <row r="288" spans="4:5" ht="15" x14ac:dyDescent="0.25">
      <c r="D288" s="78"/>
      <c r="E288" s="78"/>
    </row>
    <row r="289" spans="4:5" ht="15" x14ac:dyDescent="0.25">
      <c r="D289" s="78"/>
      <c r="E289" s="78"/>
    </row>
    <row r="290" spans="4:5" ht="15" x14ac:dyDescent="0.25">
      <c r="D290" s="78"/>
      <c r="E290" s="78"/>
    </row>
  </sheetData>
  <mergeCells count="6">
    <mergeCell ref="B93:B96"/>
    <mergeCell ref="F93:F113"/>
    <mergeCell ref="G93:G95"/>
    <mergeCell ref="C93:C95"/>
    <mergeCell ref="D93:D95"/>
    <mergeCell ref="E93:E95"/>
  </mergeCells>
  <pageMargins left="0.7" right="0.7" top="0.75" bottom="0.75" header="0.3" footer="0.3"/>
  <pageSetup orientation="portrait" r:id="rId3"/>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sheetPr>
  <dimension ref="B4:C8"/>
  <sheetViews>
    <sheetView topLeftCell="B4" workbookViewId="0">
      <selection activeCell="T39" sqref="T39"/>
    </sheetView>
  </sheetViews>
  <sheetFormatPr baseColWidth="10" defaultColWidth="11.42578125" defaultRowHeight="15" x14ac:dyDescent="0.25"/>
  <cols>
    <col min="2" max="2" width="15.140625" bestFit="1" customWidth="1"/>
    <col min="3" max="4" width="16.42578125" bestFit="1" customWidth="1"/>
  </cols>
  <sheetData>
    <row r="4" spans="2:3" x14ac:dyDescent="0.25">
      <c r="B4" s="229" t="s">
        <v>1752</v>
      </c>
      <c r="C4" t="s">
        <v>1905</v>
      </c>
    </row>
    <row r="5" spans="2:3" x14ac:dyDescent="0.25">
      <c r="B5" t="s">
        <v>178</v>
      </c>
      <c r="C5">
        <v>76</v>
      </c>
    </row>
    <row r="6" spans="2:3" x14ac:dyDescent="0.25">
      <c r="B6" t="s">
        <v>177</v>
      </c>
      <c r="C6">
        <v>41</v>
      </c>
    </row>
    <row r="7" spans="2:3" x14ac:dyDescent="0.25">
      <c r="B7" t="s">
        <v>176</v>
      </c>
      <c r="C7">
        <v>58</v>
      </c>
    </row>
    <row r="8" spans="2:3" x14ac:dyDescent="0.25">
      <c r="B8" t="s">
        <v>499</v>
      </c>
      <c r="C8">
        <v>175</v>
      </c>
    </row>
  </sheetData>
  <pageMargins left="0.7" right="0.7" top="0.75" bottom="0.75" header="0.3" footer="0.3"/>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3:E116"/>
  <sheetViews>
    <sheetView zoomScale="80" zoomScaleNormal="80" workbookViewId="0">
      <selection activeCell="T39" sqref="T39"/>
    </sheetView>
  </sheetViews>
  <sheetFormatPr baseColWidth="10" defaultColWidth="5.5703125" defaultRowHeight="15" x14ac:dyDescent="0.25"/>
  <cols>
    <col min="1" max="1" width="65.140625" style="233" bestFit="1" customWidth="1"/>
    <col min="2" max="2" width="9.5703125" style="78" hidden="1" customWidth="1"/>
    <col min="3" max="3" width="20.28515625" style="78" hidden="1" customWidth="1"/>
    <col min="4" max="4" width="17.140625" style="78" hidden="1" customWidth="1"/>
    <col min="5" max="5" width="7.5703125" style="78" bestFit="1" customWidth="1"/>
    <col min="6" max="6" width="10.140625" style="78" customWidth="1"/>
    <col min="7" max="16384" width="5.5703125" style="78"/>
  </cols>
  <sheetData>
    <row r="3" spans="1:5" x14ac:dyDescent="0.25">
      <c r="A3" s="77" t="s">
        <v>34</v>
      </c>
      <c r="B3" t="s">
        <v>1933</v>
      </c>
      <c r="C3" t="s">
        <v>1932</v>
      </c>
      <c r="D3" s="78" t="s">
        <v>1934</v>
      </c>
      <c r="E3" s="78" t="s">
        <v>1935</v>
      </c>
    </row>
    <row r="4" spans="1:5" x14ac:dyDescent="0.25">
      <c r="A4" s="78" t="s">
        <v>880</v>
      </c>
      <c r="B4">
        <v>7</v>
      </c>
      <c r="C4">
        <v>7</v>
      </c>
      <c r="D4" s="78">
        <f>+B4-C4</f>
        <v>0</v>
      </c>
      <c r="E4" s="255">
        <f>+C4/B4</f>
        <v>1</v>
      </c>
    </row>
    <row r="5" spans="1:5" x14ac:dyDescent="0.25">
      <c r="A5" s="78" t="s">
        <v>889</v>
      </c>
      <c r="B5">
        <v>7</v>
      </c>
      <c r="C5">
        <v>3</v>
      </c>
      <c r="D5" s="78">
        <f t="shared" ref="D5:D19" si="0">+B5-C5</f>
        <v>4</v>
      </c>
      <c r="E5" s="255">
        <f t="shared" ref="E5:E18" si="1">+C5/B5</f>
        <v>0.42857142857142855</v>
      </c>
    </row>
    <row r="6" spans="1:5" x14ac:dyDescent="0.25">
      <c r="A6" s="78" t="s">
        <v>1775</v>
      </c>
      <c r="B6">
        <v>8</v>
      </c>
      <c r="C6">
        <v>7</v>
      </c>
      <c r="D6" s="78">
        <f t="shared" si="0"/>
        <v>1</v>
      </c>
      <c r="E6" s="255">
        <f t="shared" si="1"/>
        <v>0.875</v>
      </c>
    </row>
    <row r="7" spans="1:5" x14ac:dyDescent="0.25">
      <c r="A7" s="78" t="s">
        <v>888</v>
      </c>
      <c r="B7">
        <v>7</v>
      </c>
      <c r="C7">
        <v>1</v>
      </c>
      <c r="D7" s="78">
        <f t="shared" si="0"/>
        <v>6</v>
      </c>
      <c r="E7" s="255">
        <f t="shared" si="1"/>
        <v>0.14285714285714285</v>
      </c>
    </row>
    <row r="8" spans="1:5" x14ac:dyDescent="0.25">
      <c r="A8" s="78" t="s">
        <v>887</v>
      </c>
      <c r="B8">
        <v>6</v>
      </c>
      <c r="C8">
        <v>3</v>
      </c>
      <c r="D8" s="78">
        <f t="shared" si="0"/>
        <v>3</v>
      </c>
      <c r="E8" s="255">
        <f t="shared" si="1"/>
        <v>0.5</v>
      </c>
    </row>
    <row r="9" spans="1:5" x14ac:dyDescent="0.25">
      <c r="A9" s="78" t="s">
        <v>820</v>
      </c>
      <c r="B9">
        <v>6</v>
      </c>
      <c r="C9">
        <v>2</v>
      </c>
      <c r="D9" s="78">
        <f t="shared" si="0"/>
        <v>4</v>
      </c>
      <c r="E9" s="255">
        <f t="shared" si="1"/>
        <v>0.33333333333333331</v>
      </c>
    </row>
    <row r="10" spans="1:5" x14ac:dyDescent="0.25">
      <c r="A10" s="78" t="s">
        <v>77</v>
      </c>
      <c r="B10">
        <v>6</v>
      </c>
      <c r="C10">
        <v>5</v>
      </c>
      <c r="D10" s="78">
        <f t="shared" si="0"/>
        <v>1</v>
      </c>
      <c r="E10" s="255">
        <f t="shared" si="1"/>
        <v>0.83333333333333337</v>
      </c>
    </row>
    <row r="11" spans="1:5" x14ac:dyDescent="0.25">
      <c r="A11" s="78" t="s">
        <v>883</v>
      </c>
      <c r="B11">
        <v>6</v>
      </c>
      <c r="C11">
        <v>2</v>
      </c>
      <c r="D11" s="78">
        <f t="shared" si="0"/>
        <v>4</v>
      </c>
      <c r="E11" s="255">
        <f t="shared" si="1"/>
        <v>0.33333333333333331</v>
      </c>
    </row>
    <row r="12" spans="1:5" x14ac:dyDescent="0.25">
      <c r="A12" s="78" t="s">
        <v>871</v>
      </c>
      <c r="B12">
        <v>4</v>
      </c>
      <c r="C12">
        <v>2</v>
      </c>
      <c r="D12" s="78">
        <f t="shared" si="0"/>
        <v>2</v>
      </c>
      <c r="E12" s="255">
        <f t="shared" si="1"/>
        <v>0.5</v>
      </c>
    </row>
    <row r="13" spans="1:5" x14ac:dyDescent="0.25">
      <c r="A13" s="78" t="s">
        <v>886</v>
      </c>
      <c r="B13">
        <v>8</v>
      </c>
      <c r="C13">
        <v>3</v>
      </c>
      <c r="D13" s="78">
        <f t="shared" si="0"/>
        <v>5</v>
      </c>
      <c r="E13" s="255">
        <f t="shared" si="1"/>
        <v>0.375</v>
      </c>
    </row>
    <row r="14" spans="1:5" x14ac:dyDescent="0.25">
      <c r="A14" s="78" t="s">
        <v>892</v>
      </c>
      <c r="B14">
        <v>5</v>
      </c>
      <c r="C14">
        <v>5</v>
      </c>
      <c r="D14" s="78">
        <f t="shared" si="0"/>
        <v>0</v>
      </c>
      <c r="E14" s="255">
        <f t="shared" si="1"/>
        <v>1</v>
      </c>
    </row>
    <row r="15" spans="1:5" x14ac:dyDescent="0.25">
      <c r="A15" s="78" t="s">
        <v>869</v>
      </c>
      <c r="B15">
        <v>5</v>
      </c>
      <c r="C15">
        <v>5</v>
      </c>
      <c r="D15" s="78">
        <f t="shared" si="0"/>
        <v>0</v>
      </c>
      <c r="E15" s="255">
        <f t="shared" si="1"/>
        <v>1</v>
      </c>
    </row>
    <row r="16" spans="1:5" x14ac:dyDescent="0.25">
      <c r="A16" s="78" t="s">
        <v>874</v>
      </c>
      <c r="B16">
        <v>8</v>
      </c>
      <c r="C16">
        <v>4</v>
      </c>
      <c r="D16" s="78">
        <f t="shared" si="0"/>
        <v>4</v>
      </c>
      <c r="E16" s="255">
        <f t="shared" si="1"/>
        <v>0.5</v>
      </c>
    </row>
    <row r="17" spans="1:5" x14ac:dyDescent="0.25">
      <c r="A17" s="78" t="s">
        <v>894</v>
      </c>
      <c r="B17">
        <v>9</v>
      </c>
      <c r="C17">
        <v>4</v>
      </c>
      <c r="D17" s="78">
        <f t="shared" si="0"/>
        <v>5</v>
      </c>
      <c r="E17" s="255">
        <f t="shared" si="1"/>
        <v>0.44444444444444442</v>
      </c>
    </row>
    <row r="18" spans="1:5" x14ac:dyDescent="0.25">
      <c r="A18" s="78" t="s">
        <v>877</v>
      </c>
      <c r="B18">
        <v>6</v>
      </c>
      <c r="C18">
        <v>6</v>
      </c>
      <c r="D18" s="78">
        <f t="shared" si="0"/>
        <v>0</v>
      </c>
      <c r="E18" s="255">
        <f t="shared" si="1"/>
        <v>1</v>
      </c>
    </row>
    <row r="19" spans="1:5" x14ac:dyDescent="0.25">
      <c r="A19" s="233" t="s">
        <v>499</v>
      </c>
      <c r="B19">
        <f>SUM(B4:B18)</f>
        <v>98</v>
      </c>
      <c r="C19">
        <f>SUM(C4:C18)</f>
        <v>59</v>
      </c>
      <c r="D19" s="78">
        <f t="shared" si="0"/>
        <v>39</v>
      </c>
      <c r="E19" s="255">
        <f>+AVERAGE(E4:E18)</f>
        <v>0.61772486772486768</v>
      </c>
    </row>
    <row r="20" spans="1:5" x14ac:dyDescent="0.25">
      <c r="A20"/>
      <c r="B20"/>
      <c r="C20" s="234"/>
    </row>
    <row r="21" spans="1:5" x14ac:dyDescent="0.25">
      <c r="A21"/>
      <c r="B21"/>
      <c r="C21"/>
    </row>
    <row r="22" spans="1:5" x14ac:dyDescent="0.25">
      <c r="A22"/>
      <c r="B22"/>
      <c r="C22"/>
    </row>
    <row r="23" spans="1:5" x14ac:dyDescent="0.25">
      <c r="A23"/>
      <c r="B23"/>
      <c r="C23"/>
    </row>
    <row r="24" spans="1:5" x14ac:dyDescent="0.25">
      <c r="A24"/>
      <c r="B24"/>
      <c r="C24"/>
    </row>
    <row r="25" spans="1:5" x14ac:dyDescent="0.25">
      <c r="A25"/>
      <c r="B25"/>
      <c r="C25"/>
    </row>
    <row r="26" spans="1:5" x14ac:dyDescent="0.25">
      <c r="A26"/>
      <c r="B26"/>
      <c r="C26"/>
    </row>
    <row r="27" spans="1:5" x14ac:dyDescent="0.25">
      <c r="A27"/>
      <c r="B27"/>
      <c r="C27"/>
    </row>
    <row r="28" spans="1:5" x14ac:dyDescent="0.25">
      <c r="A28"/>
    </row>
    <row r="29" spans="1:5" x14ac:dyDescent="0.25">
      <c r="A29"/>
    </row>
    <row r="30" spans="1:5" x14ac:dyDescent="0.25">
      <c r="A30"/>
    </row>
    <row r="31" spans="1:5" x14ac:dyDescent="0.25">
      <c r="A31"/>
    </row>
    <row r="32" spans="1:5" x14ac:dyDescent="0.25">
      <c r="A32"/>
    </row>
    <row r="33" spans="1:1" x14ac:dyDescent="0.25">
      <c r="A33"/>
    </row>
    <row r="34" spans="1:1" x14ac:dyDescent="0.25">
      <c r="A34"/>
    </row>
    <row r="35" spans="1:1" x14ac:dyDescent="0.25">
      <c r="A35"/>
    </row>
    <row r="36" spans="1:1" x14ac:dyDescent="0.25">
      <c r="A36"/>
    </row>
    <row r="37" spans="1:1" x14ac:dyDescent="0.25">
      <c r="A37"/>
    </row>
    <row r="38" spans="1:1" x14ac:dyDescent="0.25">
      <c r="A38"/>
    </row>
    <row r="39" spans="1:1" x14ac:dyDescent="0.25">
      <c r="A39"/>
    </row>
    <row r="40" spans="1:1" x14ac:dyDescent="0.25">
      <c r="A40"/>
    </row>
    <row r="41" spans="1:1" x14ac:dyDescent="0.25">
      <c r="A41"/>
    </row>
    <row r="42" spans="1:1" x14ac:dyDescent="0.25">
      <c r="A42"/>
    </row>
    <row r="43" spans="1:1" x14ac:dyDescent="0.25">
      <c r="A43"/>
    </row>
    <row r="44" spans="1:1" x14ac:dyDescent="0.25">
      <c r="A44"/>
    </row>
    <row r="45" spans="1:1" x14ac:dyDescent="0.25">
      <c r="A45"/>
    </row>
    <row r="46" spans="1:1" x14ac:dyDescent="0.25">
      <c r="A46"/>
    </row>
    <row r="47" spans="1:1" x14ac:dyDescent="0.25">
      <c r="A47"/>
    </row>
    <row r="48" spans="1:1" x14ac:dyDescent="0.25">
      <c r="A48"/>
    </row>
    <row r="49" spans="1:1" x14ac:dyDescent="0.25">
      <c r="A49"/>
    </row>
    <row r="50" spans="1:1" x14ac:dyDescent="0.25">
      <c r="A50"/>
    </row>
    <row r="51" spans="1:1" x14ac:dyDescent="0.25">
      <c r="A51"/>
    </row>
    <row r="52" spans="1:1" x14ac:dyDescent="0.25">
      <c r="A52"/>
    </row>
    <row r="53" spans="1:1" x14ac:dyDescent="0.25">
      <c r="A53"/>
    </row>
    <row r="54" spans="1:1" x14ac:dyDescent="0.25">
      <c r="A54"/>
    </row>
    <row r="55" spans="1:1" x14ac:dyDescent="0.25">
      <c r="A55"/>
    </row>
    <row r="56" spans="1:1" x14ac:dyDescent="0.25">
      <c r="A56"/>
    </row>
    <row r="57" spans="1:1" x14ac:dyDescent="0.25">
      <c r="A57"/>
    </row>
    <row r="58" spans="1:1" x14ac:dyDescent="0.25">
      <c r="A58"/>
    </row>
    <row r="59" spans="1:1" x14ac:dyDescent="0.25">
      <c r="A59"/>
    </row>
    <row r="60" spans="1:1" x14ac:dyDescent="0.25">
      <c r="A60"/>
    </row>
    <row r="61" spans="1:1" x14ac:dyDescent="0.25">
      <c r="A61"/>
    </row>
    <row r="62" spans="1:1" x14ac:dyDescent="0.25">
      <c r="A62"/>
    </row>
    <row r="63" spans="1:1" x14ac:dyDescent="0.25">
      <c r="A63"/>
    </row>
    <row r="64" spans="1:1" x14ac:dyDescent="0.25">
      <c r="A64"/>
    </row>
    <row r="65" spans="1:1" x14ac:dyDescent="0.25">
      <c r="A65"/>
    </row>
    <row r="66" spans="1:1" x14ac:dyDescent="0.25">
      <c r="A66"/>
    </row>
    <row r="67" spans="1:1" x14ac:dyDescent="0.25">
      <c r="A67"/>
    </row>
    <row r="68" spans="1:1" x14ac:dyDescent="0.25">
      <c r="A68"/>
    </row>
    <row r="69" spans="1:1" x14ac:dyDescent="0.25">
      <c r="A69"/>
    </row>
    <row r="70" spans="1:1" x14ac:dyDescent="0.25">
      <c r="A70"/>
    </row>
    <row r="71" spans="1:1" x14ac:dyDescent="0.25">
      <c r="A71"/>
    </row>
    <row r="72" spans="1:1" x14ac:dyDescent="0.25">
      <c r="A72"/>
    </row>
    <row r="73" spans="1:1" x14ac:dyDescent="0.25">
      <c r="A73"/>
    </row>
    <row r="74" spans="1:1" x14ac:dyDescent="0.25">
      <c r="A74"/>
    </row>
    <row r="75" spans="1:1" x14ac:dyDescent="0.25">
      <c r="A75"/>
    </row>
    <row r="76" spans="1:1" x14ac:dyDescent="0.25">
      <c r="A76"/>
    </row>
    <row r="77" spans="1:1" x14ac:dyDescent="0.25">
      <c r="A77"/>
    </row>
    <row r="78" spans="1:1" x14ac:dyDescent="0.25">
      <c r="A78"/>
    </row>
    <row r="79" spans="1:1" x14ac:dyDescent="0.25">
      <c r="A79"/>
    </row>
    <row r="80" spans="1:1" x14ac:dyDescent="0.25">
      <c r="A80"/>
    </row>
    <row r="81" spans="1:1" x14ac:dyDescent="0.25">
      <c r="A81"/>
    </row>
    <row r="82" spans="1:1" x14ac:dyDescent="0.25">
      <c r="A82"/>
    </row>
    <row r="83" spans="1:1" x14ac:dyDescent="0.25">
      <c r="A83"/>
    </row>
    <row r="84" spans="1:1" x14ac:dyDescent="0.25">
      <c r="A84"/>
    </row>
    <row r="85" spans="1:1" x14ac:dyDescent="0.25">
      <c r="A85"/>
    </row>
    <row r="86" spans="1:1" x14ac:dyDescent="0.25">
      <c r="A86"/>
    </row>
    <row r="87" spans="1:1" x14ac:dyDescent="0.25">
      <c r="A87"/>
    </row>
    <row r="88" spans="1:1" x14ac:dyDescent="0.25">
      <c r="A88"/>
    </row>
    <row r="89" spans="1:1" x14ac:dyDescent="0.25">
      <c r="A89"/>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5:S82"/>
  <sheetViews>
    <sheetView zoomScale="70" zoomScaleNormal="70" workbookViewId="0">
      <selection activeCell="T39" sqref="T39"/>
    </sheetView>
  </sheetViews>
  <sheetFormatPr baseColWidth="10" defaultColWidth="11" defaultRowHeight="14.25" x14ac:dyDescent="0.25"/>
  <cols>
    <col min="1" max="1" width="23.7109375" style="235" bestFit="1" customWidth="1"/>
    <col min="2" max="2" width="58.28515625" style="235" bestFit="1" customWidth="1"/>
    <col min="3" max="3" width="23.140625" style="235" bestFit="1" customWidth="1"/>
    <col min="4" max="4" width="33.7109375" style="235" bestFit="1" customWidth="1"/>
    <col min="5" max="5" width="18.85546875" style="235" customWidth="1"/>
    <col min="6" max="6" width="12.28515625" style="235" customWidth="1"/>
    <col min="7" max="7" width="11" style="235"/>
    <col min="8" max="8" width="26.5703125" style="235" bestFit="1" customWidth="1"/>
    <col min="9" max="9" width="34.28515625" style="235" bestFit="1" customWidth="1"/>
    <col min="10" max="11" width="22.5703125" style="235" bestFit="1" customWidth="1"/>
    <col min="12" max="12" width="20.140625" style="235" bestFit="1" customWidth="1"/>
    <col min="13" max="13" width="11" style="235"/>
    <col min="14" max="14" width="58.42578125" style="235" bestFit="1" customWidth="1"/>
    <col min="15" max="19" width="22.5703125" style="235" bestFit="1" customWidth="1"/>
    <col min="20" max="16384" width="11" style="235"/>
  </cols>
  <sheetData>
    <row r="5" spans="1:19" ht="15" x14ac:dyDescent="0.25">
      <c r="H5"/>
      <c r="I5"/>
    </row>
    <row r="6" spans="1:19" x14ac:dyDescent="0.25">
      <c r="H6" s="235" t="s">
        <v>1900</v>
      </c>
      <c r="I6" s="235" t="s">
        <v>1901</v>
      </c>
    </row>
    <row r="7" spans="1:19" ht="15" x14ac:dyDescent="0.25">
      <c r="A7" s="236" t="s">
        <v>1900</v>
      </c>
      <c r="B7" s="236" t="s">
        <v>34</v>
      </c>
      <c r="C7" s="236" t="s">
        <v>993</v>
      </c>
      <c r="D7" s="236" t="s">
        <v>154</v>
      </c>
      <c r="E7" s="236" t="s">
        <v>98</v>
      </c>
      <c r="F7" s="236" t="s">
        <v>1902</v>
      </c>
      <c r="H7" s="235" t="s">
        <v>34</v>
      </c>
      <c r="I7" s="235" t="s">
        <v>1901</v>
      </c>
    </row>
    <row r="8" spans="1:19" x14ac:dyDescent="0.25">
      <c r="A8" s="237" t="s">
        <v>1903</v>
      </c>
      <c r="B8" s="237" t="s">
        <v>1904</v>
      </c>
      <c r="C8" s="238" t="s">
        <v>80</v>
      </c>
      <c r="D8" s="239" t="s">
        <v>113</v>
      </c>
      <c r="E8" s="239" t="s">
        <v>1898</v>
      </c>
      <c r="F8" s="240">
        <v>1</v>
      </c>
    </row>
    <row r="9" spans="1:19" ht="15" x14ac:dyDescent="0.25">
      <c r="A9" s="237" t="s">
        <v>1903</v>
      </c>
      <c r="B9" s="237" t="s">
        <v>1904</v>
      </c>
      <c r="C9" s="237" t="s">
        <v>82</v>
      </c>
      <c r="D9" s="241" t="s">
        <v>113</v>
      </c>
      <c r="E9" s="241" t="s">
        <v>933</v>
      </c>
      <c r="F9" s="240">
        <v>1</v>
      </c>
      <c r="H9" s="235" t="s">
        <v>993</v>
      </c>
      <c r="I9" s="235" t="s">
        <v>154</v>
      </c>
      <c r="J9" s="235" t="s">
        <v>1905</v>
      </c>
      <c r="K9"/>
      <c r="L9"/>
      <c r="N9" s="235" t="s">
        <v>34</v>
      </c>
      <c r="O9" s="235" t="s">
        <v>1905</v>
      </c>
      <c r="P9"/>
      <c r="Q9"/>
      <c r="R9"/>
      <c r="S9"/>
    </row>
    <row r="10" spans="1:19" ht="15" x14ac:dyDescent="0.25">
      <c r="A10" s="237" t="s">
        <v>1903</v>
      </c>
      <c r="B10" s="237" t="s">
        <v>1904</v>
      </c>
      <c r="C10" s="237" t="s">
        <v>82</v>
      </c>
      <c r="D10" s="241" t="s">
        <v>113</v>
      </c>
      <c r="E10" s="241" t="s">
        <v>935</v>
      </c>
      <c r="F10" s="240">
        <v>1</v>
      </c>
      <c r="H10" s="235" t="s">
        <v>90</v>
      </c>
      <c r="I10" s="235" t="s">
        <v>113</v>
      </c>
      <c r="J10" s="235">
        <v>8</v>
      </c>
      <c r="K10"/>
      <c r="L10"/>
      <c r="N10" s="235" t="s">
        <v>1904</v>
      </c>
      <c r="O10" s="235">
        <v>10</v>
      </c>
      <c r="P10"/>
      <c r="Q10"/>
      <c r="R10"/>
      <c r="S10"/>
    </row>
    <row r="11" spans="1:19" ht="15" x14ac:dyDescent="0.25">
      <c r="A11" s="237" t="s">
        <v>1903</v>
      </c>
      <c r="B11" s="237" t="s">
        <v>1904</v>
      </c>
      <c r="C11" s="237" t="s">
        <v>82</v>
      </c>
      <c r="D11" s="241" t="s">
        <v>113</v>
      </c>
      <c r="E11" s="241" t="s">
        <v>934</v>
      </c>
      <c r="F11" s="240">
        <v>1</v>
      </c>
      <c r="I11" s="235" t="s">
        <v>121</v>
      </c>
      <c r="J11" s="235">
        <v>1</v>
      </c>
      <c r="K11"/>
      <c r="L11"/>
      <c r="N11" s="235" t="s">
        <v>1906</v>
      </c>
      <c r="O11" s="235">
        <v>2</v>
      </c>
      <c r="P11"/>
      <c r="Q11"/>
      <c r="R11"/>
      <c r="S11"/>
    </row>
    <row r="12" spans="1:19" ht="15" x14ac:dyDescent="0.25">
      <c r="A12" s="237" t="s">
        <v>1903</v>
      </c>
      <c r="B12" s="237" t="s">
        <v>1904</v>
      </c>
      <c r="C12" s="237" t="s">
        <v>82</v>
      </c>
      <c r="D12" s="241" t="s">
        <v>113</v>
      </c>
      <c r="E12" s="241" t="s">
        <v>930</v>
      </c>
      <c r="F12" s="240">
        <v>1</v>
      </c>
      <c r="I12" s="235" t="s">
        <v>123</v>
      </c>
      <c r="J12" s="235">
        <v>2</v>
      </c>
      <c r="K12"/>
      <c r="L12"/>
      <c r="N12" s="235" t="s">
        <v>1907</v>
      </c>
      <c r="O12" s="235">
        <v>10</v>
      </c>
      <c r="P12"/>
      <c r="Q12"/>
      <c r="R12"/>
      <c r="S12"/>
    </row>
    <row r="13" spans="1:19" ht="15" x14ac:dyDescent="0.25">
      <c r="A13" s="237" t="s">
        <v>1903</v>
      </c>
      <c r="B13" s="237" t="s">
        <v>1904</v>
      </c>
      <c r="C13" s="237" t="s">
        <v>82</v>
      </c>
      <c r="D13" s="241" t="s">
        <v>113</v>
      </c>
      <c r="E13" s="241" t="s">
        <v>929</v>
      </c>
      <c r="F13" s="240">
        <v>1</v>
      </c>
      <c r="H13" s="235" t="s">
        <v>1908</v>
      </c>
      <c r="I13" s="235" t="s">
        <v>123</v>
      </c>
      <c r="J13" s="235">
        <v>3</v>
      </c>
      <c r="K13"/>
      <c r="L13"/>
      <c r="N13" s="235" t="s">
        <v>1909</v>
      </c>
      <c r="O13" s="235">
        <v>2</v>
      </c>
      <c r="P13"/>
      <c r="Q13"/>
      <c r="R13"/>
      <c r="S13"/>
    </row>
    <row r="14" spans="1:19" ht="15" x14ac:dyDescent="0.25">
      <c r="A14" s="237" t="s">
        <v>1903</v>
      </c>
      <c r="B14" s="237" t="s">
        <v>1904</v>
      </c>
      <c r="C14" s="237" t="s">
        <v>82</v>
      </c>
      <c r="D14" s="241" t="s">
        <v>113</v>
      </c>
      <c r="E14" s="241" t="s">
        <v>932</v>
      </c>
      <c r="F14" s="240">
        <v>1</v>
      </c>
      <c r="H14" s="235" t="s">
        <v>80</v>
      </c>
      <c r="I14" s="235" t="s">
        <v>113</v>
      </c>
      <c r="J14" s="235">
        <v>8</v>
      </c>
      <c r="K14"/>
      <c r="L14"/>
      <c r="N14" s="235" t="s">
        <v>9</v>
      </c>
      <c r="O14" s="235">
        <v>3</v>
      </c>
      <c r="P14"/>
      <c r="Q14"/>
      <c r="R14"/>
      <c r="S14"/>
    </row>
    <row r="15" spans="1:19" ht="15" x14ac:dyDescent="0.25">
      <c r="A15" s="237" t="s">
        <v>1903</v>
      </c>
      <c r="B15" s="237" t="s">
        <v>1904</v>
      </c>
      <c r="C15" s="237" t="s">
        <v>82</v>
      </c>
      <c r="D15" s="241" t="s">
        <v>113</v>
      </c>
      <c r="E15" s="241" t="s">
        <v>936</v>
      </c>
      <c r="F15" s="240">
        <v>1</v>
      </c>
      <c r="I15" s="235" t="s">
        <v>123</v>
      </c>
      <c r="J15" s="235">
        <v>1</v>
      </c>
      <c r="K15"/>
      <c r="L15"/>
      <c r="N15" s="235" t="s">
        <v>1910</v>
      </c>
      <c r="O15" s="235">
        <v>4</v>
      </c>
      <c r="P15"/>
      <c r="Q15"/>
      <c r="R15"/>
      <c r="S15"/>
    </row>
    <row r="16" spans="1:19" ht="15" x14ac:dyDescent="0.25">
      <c r="A16" s="237" t="s">
        <v>1903</v>
      </c>
      <c r="B16" s="237" t="s">
        <v>1904</v>
      </c>
      <c r="C16" s="237" t="s">
        <v>82</v>
      </c>
      <c r="D16" s="241" t="s">
        <v>123</v>
      </c>
      <c r="E16" s="241" t="s">
        <v>931</v>
      </c>
      <c r="F16" s="240">
        <v>1</v>
      </c>
      <c r="H16" s="235" t="s">
        <v>88</v>
      </c>
      <c r="I16" s="235" t="s">
        <v>113</v>
      </c>
      <c r="J16" s="235">
        <v>6</v>
      </c>
      <c r="K16"/>
      <c r="L16"/>
      <c r="N16" s="235" t="s">
        <v>6</v>
      </c>
      <c r="O16" s="235">
        <v>5</v>
      </c>
      <c r="P16"/>
      <c r="Q16"/>
      <c r="R16"/>
      <c r="S16"/>
    </row>
    <row r="17" spans="1:19" ht="15" x14ac:dyDescent="0.25">
      <c r="A17" s="237" t="s">
        <v>1903</v>
      </c>
      <c r="B17" s="237" t="s">
        <v>1904</v>
      </c>
      <c r="C17" s="237" t="s">
        <v>82</v>
      </c>
      <c r="D17" s="241" t="s">
        <v>123</v>
      </c>
      <c r="E17" s="241" t="s">
        <v>928</v>
      </c>
      <c r="F17" s="240">
        <v>1</v>
      </c>
      <c r="H17" s="235" t="s">
        <v>81</v>
      </c>
      <c r="I17" s="235" t="s">
        <v>113</v>
      </c>
      <c r="J17" s="235">
        <v>5</v>
      </c>
      <c r="K17"/>
      <c r="L17"/>
      <c r="N17" s="235" t="s">
        <v>1911</v>
      </c>
      <c r="O17" s="235">
        <v>5</v>
      </c>
      <c r="P17"/>
      <c r="Q17"/>
      <c r="R17"/>
      <c r="S17"/>
    </row>
    <row r="18" spans="1:19" ht="15" x14ac:dyDescent="0.25">
      <c r="A18" s="237" t="s">
        <v>1903</v>
      </c>
      <c r="B18" s="237" t="s">
        <v>1906</v>
      </c>
      <c r="C18" s="238" t="s">
        <v>80</v>
      </c>
      <c r="D18" s="239" t="s">
        <v>113</v>
      </c>
      <c r="E18" s="239" t="s">
        <v>938</v>
      </c>
      <c r="F18" s="240">
        <v>1</v>
      </c>
      <c r="H18" s="235" t="s">
        <v>82</v>
      </c>
      <c r="I18" s="235" t="s">
        <v>125</v>
      </c>
      <c r="J18" s="235">
        <v>1</v>
      </c>
      <c r="K18"/>
      <c r="L18"/>
      <c r="N18" s="235" t="s">
        <v>1912</v>
      </c>
      <c r="O18" s="235">
        <v>2</v>
      </c>
      <c r="P18"/>
      <c r="Q18"/>
      <c r="R18"/>
      <c r="S18"/>
    </row>
    <row r="19" spans="1:19" ht="15" x14ac:dyDescent="0.25">
      <c r="A19" s="237" t="s">
        <v>1903</v>
      </c>
      <c r="B19" s="237" t="s">
        <v>1906</v>
      </c>
      <c r="C19" s="238" t="s">
        <v>82</v>
      </c>
      <c r="D19" s="239" t="s">
        <v>123</v>
      </c>
      <c r="E19" s="239" t="s">
        <v>937</v>
      </c>
      <c r="F19" s="240">
        <v>1</v>
      </c>
      <c r="I19" s="235" t="s">
        <v>113</v>
      </c>
      <c r="J19" s="235">
        <v>27</v>
      </c>
      <c r="K19"/>
      <c r="L19"/>
      <c r="N19" s="235" t="s">
        <v>1913</v>
      </c>
      <c r="O19" s="235">
        <v>5</v>
      </c>
      <c r="P19"/>
      <c r="Q19"/>
      <c r="R19"/>
      <c r="S19"/>
    </row>
    <row r="20" spans="1:19" ht="15" x14ac:dyDescent="0.25">
      <c r="A20" s="237" t="s">
        <v>1914</v>
      </c>
      <c r="B20" s="237" t="s">
        <v>1907</v>
      </c>
      <c r="C20" s="237" t="s">
        <v>90</v>
      </c>
      <c r="D20" s="241" t="s">
        <v>113</v>
      </c>
      <c r="E20" s="241" t="s">
        <v>959</v>
      </c>
      <c r="F20" s="240">
        <v>1</v>
      </c>
      <c r="I20" s="235" t="s">
        <v>123</v>
      </c>
      <c r="J20" s="235">
        <v>9</v>
      </c>
      <c r="K20"/>
      <c r="L20"/>
      <c r="N20" s="235" t="s">
        <v>12</v>
      </c>
      <c r="O20" s="235">
        <v>8</v>
      </c>
      <c r="P20"/>
      <c r="Q20"/>
      <c r="R20"/>
      <c r="S20"/>
    </row>
    <row r="21" spans="1:19" ht="15" x14ac:dyDescent="0.25">
      <c r="A21" s="237" t="s">
        <v>1914</v>
      </c>
      <c r="B21" s="237" t="s">
        <v>1907</v>
      </c>
      <c r="C21" s="237" t="s">
        <v>90</v>
      </c>
      <c r="D21" s="241" t="s">
        <v>113</v>
      </c>
      <c r="E21" s="241" t="s">
        <v>958</v>
      </c>
      <c r="F21" s="240">
        <v>1</v>
      </c>
      <c r="H21" s="235" t="s">
        <v>1915</v>
      </c>
      <c r="I21" s="235" t="s">
        <v>113</v>
      </c>
      <c r="J21" s="235">
        <v>1</v>
      </c>
      <c r="K21"/>
      <c r="L21"/>
      <c r="N21" s="235" t="s">
        <v>1916</v>
      </c>
      <c r="O21" s="235">
        <v>5</v>
      </c>
      <c r="P21"/>
      <c r="Q21"/>
      <c r="R21"/>
      <c r="S21"/>
    </row>
    <row r="22" spans="1:19" ht="15" x14ac:dyDescent="0.25">
      <c r="A22" s="237" t="s">
        <v>1914</v>
      </c>
      <c r="B22" s="237" t="s">
        <v>1907</v>
      </c>
      <c r="C22" s="237" t="s">
        <v>82</v>
      </c>
      <c r="D22" s="241" t="s">
        <v>113</v>
      </c>
      <c r="E22" s="241" t="s">
        <v>960</v>
      </c>
      <c r="F22" s="240">
        <v>1</v>
      </c>
      <c r="I22" s="235" t="s">
        <v>123</v>
      </c>
      <c r="J22" s="235">
        <v>1</v>
      </c>
      <c r="K22"/>
      <c r="L22"/>
      <c r="N22" s="235" t="s">
        <v>1917</v>
      </c>
      <c r="O22" s="235">
        <v>4</v>
      </c>
      <c r="P22"/>
      <c r="Q22"/>
      <c r="R22"/>
      <c r="S22"/>
    </row>
    <row r="23" spans="1:19" ht="15" x14ac:dyDescent="0.25">
      <c r="A23" s="237" t="s">
        <v>1914</v>
      </c>
      <c r="B23" s="237" t="s">
        <v>1907</v>
      </c>
      <c r="C23" s="237" t="s">
        <v>82</v>
      </c>
      <c r="D23" s="241" t="s">
        <v>113</v>
      </c>
      <c r="E23" s="241" t="s">
        <v>957</v>
      </c>
      <c r="F23" s="240">
        <v>1</v>
      </c>
      <c r="H23" s="235" t="s">
        <v>83</v>
      </c>
      <c r="I23" s="235" t="s">
        <v>113</v>
      </c>
      <c r="J23" s="235">
        <v>1</v>
      </c>
      <c r="K23"/>
      <c r="L23"/>
      <c r="N23" s="235" t="s">
        <v>1918</v>
      </c>
      <c r="O23" s="235">
        <v>5</v>
      </c>
      <c r="P23"/>
      <c r="Q23"/>
      <c r="R23"/>
      <c r="S23"/>
    </row>
    <row r="24" spans="1:19" ht="15" x14ac:dyDescent="0.25">
      <c r="A24" s="237" t="s">
        <v>1914</v>
      </c>
      <c r="B24" s="237" t="s">
        <v>1907</v>
      </c>
      <c r="C24" s="237" t="s">
        <v>82</v>
      </c>
      <c r="D24" s="241" t="s">
        <v>113</v>
      </c>
      <c r="E24" s="241" t="s">
        <v>954</v>
      </c>
      <c r="F24" s="240">
        <v>1</v>
      </c>
      <c r="H24" s="235" t="s">
        <v>499</v>
      </c>
      <c r="J24" s="235">
        <v>74</v>
      </c>
      <c r="K24"/>
      <c r="L24"/>
      <c r="N24" s="235" t="s">
        <v>1919</v>
      </c>
      <c r="O24" s="235">
        <v>4</v>
      </c>
      <c r="P24"/>
      <c r="Q24"/>
      <c r="R24"/>
      <c r="S24"/>
    </row>
    <row r="25" spans="1:19" ht="15" x14ac:dyDescent="0.25">
      <c r="A25" s="237" t="s">
        <v>1914</v>
      </c>
      <c r="B25" s="237" t="s">
        <v>1907</v>
      </c>
      <c r="C25" s="237" t="s">
        <v>82</v>
      </c>
      <c r="D25" s="241" t="s">
        <v>113</v>
      </c>
      <c r="E25" s="241" t="s">
        <v>1899</v>
      </c>
      <c r="F25" s="240">
        <v>1</v>
      </c>
      <c r="H25"/>
      <c r="I25"/>
      <c r="J25"/>
      <c r="K25"/>
      <c r="L25"/>
      <c r="N25" s="235" t="s">
        <v>499</v>
      </c>
      <c r="O25" s="235">
        <v>74</v>
      </c>
      <c r="P25"/>
      <c r="Q25"/>
      <c r="R25"/>
      <c r="S25"/>
    </row>
    <row r="26" spans="1:19" ht="15" x14ac:dyDescent="0.25">
      <c r="A26" s="237" t="s">
        <v>1914</v>
      </c>
      <c r="B26" s="237" t="s">
        <v>1907</v>
      </c>
      <c r="C26" s="237" t="s">
        <v>82</v>
      </c>
      <c r="D26" s="241" t="s">
        <v>113</v>
      </c>
      <c r="E26" s="241" t="s">
        <v>107</v>
      </c>
      <c r="F26" s="240">
        <v>1</v>
      </c>
      <c r="H26"/>
      <c r="I26"/>
      <c r="J26"/>
      <c r="K26"/>
      <c r="L26"/>
      <c r="N26"/>
      <c r="O26"/>
      <c r="P26"/>
      <c r="Q26"/>
      <c r="R26"/>
    </row>
    <row r="27" spans="1:19" ht="15" x14ac:dyDescent="0.25">
      <c r="A27" s="237" t="s">
        <v>1914</v>
      </c>
      <c r="B27" s="237" t="s">
        <v>1907</v>
      </c>
      <c r="C27" s="237" t="s">
        <v>82</v>
      </c>
      <c r="D27" s="241" t="s">
        <v>113</v>
      </c>
      <c r="E27" s="241" t="s">
        <v>953</v>
      </c>
      <c r="F27" s="240">
        <v>1</v>
      </c>
      <c r="H27"/>
      <c r="I27"/>
      <c r="J27"/>
      <c r="K27"/>
      <c r="L27"/>
      <c r="N27"/>
      <c r="O27"/>
      <c r="P27"/>
      <c r="Q27"/>
      <c r="R27"/>
    </row>
    <row r="28" spans="1:19" ht="15" x14ac:dyDescent="0.25">
      <c r="A28" s="237" t="s">
        <v>1914</v>
      </c>
      <c r="B28" s="237" t="s">
        <v>1907</v>
      </c>
      <c r="C28" s="237" t="s">
        <v>82</v>
      </c>
      <c r="D28" s="241" t="s">
        <v>123</v>
      </c>
      <c r="E28" s="241" t="s">
        <v>955</v>
      </c>
      <c r="F28" s="240">
        <v>1</v>
      </c>
      <c r="H28"/>
      <c r="I28"/>
      <c r="J28"/>
      <c r="K28"/>
      <c r="L28"/>
      <c r="N28"/>
      <c r="O28"/>
      <c r="P28"/>
      <c r="Q28"/>
      <c r="R28"/>
    </row>
    <row r="29" spans="1:19" ht="15" x14ac:dyDescent="0.25">
      <c r="A29" s="237" t="s">
        <v>1914</v>
      </c>
      <c r="B29" s="237" t="s">
        <v>1907</v>
      </c>
      <c r="C29" s="237" t="s">
        <v>82</v>
      </c>
      <c r="D29" s="241" t="s">
        <v>123</v>
      </c>
      <c r="E29" s="241" t="s">
        <v>956</v>
      </c>
      <c r="F29" s="240">
        <v>1</v>
      </c>
      <c r="H29"/>
      <c r="I29"/>
      <c r="J29"/>
      <c r="K29"/>
      <c r="L29"/>
      <c r="N29"/>
      <c r="O29"/>
      <c r="P29"/>
      <c r="Q29"/>
      <c r="R29"/>
    </row>
    <row r="30" spans="1:19" ht="15" x14ac:dyDescent="0.25">
      <c r="A30" s="237" t="s">
        <v>1914</v>
      </c>
      <c r="B30" s="237" t="s">
        <v>1909</v>
      </c>
      <c r="C30" s="237" t="s">
        <v>90</v>
      </c>
      <c r="D30" s="239" t="s">
        <v>113</v>
      </c>
      <c r="E30" s="239" t="s">
        <v>951</v>
      </c>
      <c r="F30" s="240">
        <v>1</v>
      </c>
      <c r="H30"/>
      <c r="I30"/>
      <c r="J30"/>
      <c r="K30"/>
      <c r="L30"/>
      <c r="N30"/>
      <c r="O30"/>
      <c r="P30"/>
      <c r="Q30"/>
      <c r="R30"/>
    </row>
    <row r="31" spans="1:19" ht="15" x14ac:dyDescent="0.25">
      <c r="A31" s="237" t="s">
        <v>1914</v>
      </c>
      <c r="B31" s="237" t="s">
        <v>1909</v>
      </c>
      <c r="C31" s="237" t="s">
        <v>90</v>
      </c>
      <c r="D31" s="239" t="s">
        <v>121</v>
      </c>
      <c r="E31" s="239" t="s">
        <v>952</v>
      </c>
      <c r="F31" s="240">
        <v>1</v>
      </c>
      <c r="H31"/>
      <c r="I31"/>
      <c r="J31"/>
      <c r="K31"/>
      <c r="L31"/>
      <c r="N31"/>
      <c r="O31"/>
      <c r="P31"/>
      <c r="Q31"/>
      <c r="R31"/>
    </row>
    <row r="32" spans="1:19" ht="15" x14ac:dyDescent="0.25">
      <c r="A32" s="237" t="s">
        <v>1914</v>
      </c>
      <c r="B32" s="237" t="s">
        <v>9</v>
      </c>
      <c r="C32" s="237" t="s">
        <v>90</v>
      </c>
      <c r="D32" s="241" t="s">
        <v>113</v>
      </c>
      <c r="E32" s="241" t="s">
        <v>950</v>
      </c>
      <c r="F32" s="240">
        <v>1</v>
      </c>
      <c r="H32"/>
      <c r="I32"/>
      <c r="J32"/>
      <c r="K32"/>
      <c r="L32"/>
      <c r="N32"/>
      <c r="O32"/>
      <c r="P32"/>
      <c r="Q32"/>
      <c r="R32"/>
    </row>
    <row r="33" spans="1:18" ht="15" x14ac:dyDescent="0.25">
      <c r="A33" s="237" t="s">
        <v>1914</v>
      </c>
      <c r="B33" s="237" t="s">
        <v>9</v>
      </c>
      <c r="C33" s="237" t="s">
        <v>90</v>
      </c>
      <c r="D33" s="241" t="s">
        <v>113</v>
      </c>
      <c r="E33" s="241" t="s">
        <v>949</v>
      </c>
      <c r="F33" s="240">
        <v>1</v>
      </c>
      <c r="H33"/>
      <c r="I33"/>
      <c r="J33"/>
      <c r="K33"/>
      <c r="L33"/>
      <c r="N33"/>
      <c r="O33"/>
      <c r="P33"/>
      <c r="Q33"/>
      <c r="R33"/>
    </row>
    <row r="34" spans="1:18" ht="15" x14ac:dyDescent="0.25">
      <c r="A34" s="237" t="s">
        <v>1914</v>
      </c>
      <c r="B34" s="237" t="s">
        <v>9</v>
      </c>
      <c r="C34" s="238" t="s">
        <v>82</v>
      </c>
      <c r="D34" s="239" t="s">
        <v>123</v>
      </c>
      <c r="E34" s="239" t="s">
        <v>948</v>
      </c>
      <c r="F34" s="240">
        <v>1</v>
      </c>
      <c r="H34"/>
      <c r="I34"/>
      <c r="J34"/>
      <c r="K34"/>
      <c r="L34"/>
      <c r="N34"/>
      <c r="O34"/>
      <c r="P34"/>
      <c r="Q34"/>
      <c r="R34"/>
    </row>
    <row r="35" spans="1:18" ht="15" x14ac:dyDescent="0.25">
      <c r="A35" s="237" t="s">
        <v>1920</v>
      </c>
      <c r="B35" s="237" t="s">
        <v>1910</v>
      </c>
      <c r="C35" s="237" t="s">
        <v>1908</v>
      </c>
      <c r="D35" s="241" t="s">
        <v>123</v>
      </c>
      <c r="E35" s="241" t="s">
        <v>824</v>
      </c>
      <c r="F35" s="240">
        <v>1</v>
      </c>
      <c r="H35"/>
      <c r="I35"/>
      <c r="J35"/>
      <c r="K35"/>
      <c r="L35"/>
      <c r="N35"/>
      <c r="O35"/>
      <c r="P35"/>
      <c r="Q35"/>
      <c r="R35"/>
    </row>
    <row r="36" spans="1:18" ht="15" x14ac:dyDescent="0.25">
      <c r="A36" s="237" t="s">
        <v>1920</v>
      </c>
      <c r="B36" s="237" t="s">
        <v>1910</v>
      </c>
      <c r="C36" s="237" t="s">
        <v>1908</v>
      </c>
      <c r="D36" s="241" t="s">
        <v>123</v>
      </c>
      <c r="E36" s="241" t="s">
        <v>825</v>
      </c>
      <c r="F36" s="240">
        <v>1</v>
      </c>
      <c r="H36"/>
      <c r="I36"/>
      <c r="J36"/>
      <c r="K36"/>
      <c r="L36"/>
      <c r="N36"/>
      <c r="O36"/>
      <c r="P36"/>
      <c r="Q36"/>
      <c r="R36"/>
    </row>
    <row r="37" spans="1:18" ht="15" x14ac:dyDescent="0.25">
      <c r="A37" s="237" t="s">
        <v>1920</v>
      </c>
      <c r="B37" s="237" t="s">
        <v>1910</v>
      </c>
      <c r="C37" s="237" t="s">
        <v>1908</v>
      </c>
      <c r="D37" s="241" t="s">
        <v>123</v>
      </c>
      <c r="E37" s="241" t="s">
        <v>827</v>
      </c>
      <c r="F37" s="240">
        <v>1</v>
      </c>
      <c r="H37"/>
      <c r="I37"/>
      <c r="J37"/>
      <c r="K37"/>
      <c r="L37"/>
      <c r="N37"/>
      <c r="O37"/>
      <c r="P37"/>
      <c r="Q37"/>
      <c r="R37"/>
    </row>
    <row r="38" spans="1:18" ht="15" x14ac:dyDescent="0.25">
      <c r="A38" s="237" t="s">
        <v>1920</v>
      </c>
      <c r="B38" s="237" t="s">
        <v>1910</v>
      </c>
      <c r="C38" s="238" t="s">
        <v>82</v>
      </c>
      <c r="D38" s="239" t="s">
        <v>123</v>
      </c>
      <c r="E38" s="239" t="s">
        <v>830</v>
      </c>
      <c r="F38" s="240">
        <v>1</v>
      </c>
      <c r="H38"/>
      <c r="I38"/>
      <c r="J38"/>
      <c r="K38"/>
      <c r="L38"/>
      <c r="N38"/>
      <c r="O38"/>
      <c r="P38"/>
      <c r="Q38"/>
      <c r="R38"/>
    </row>
    <row r="39" spans="1:18" ht="15" x14ac:dyDescent="0.25">
      <c r="A39" s="237" t="s">
        <v>1920</v>
      </c>
      <c r="B39" s="237" t="s">
        <v>6</v>
      </c>
      <c r="C39" s="238" t="s">
        <v>80</v>
      </c>
      <c r="D39" s="239" t="s">
        <v>113</v>
      </c>
      <c r="E39" s="239" t="s">
        <v>783</v>
      </c>
      <c r="F39" s="240">
        <v>1</v>
      </c>
      <c r="H39"/>
      <c r="I39"/>
      <c r="J39"/>
      <c r="K39"/>
      <c r="L39"/>
      <c r="N39"/>
      <c r="O39"/>
      <c r="P39"/>
      <c r="Q39"/>
      <c r="R39"/>
    </row>
    <row r="40" spans="1:18" ht="15" x14ac:dyDescent="0.25">
      <c r="A40" s="237" t="s">
        <v>1920</v>
      </c>
      <c r="B40" s="237" t="s">
        <v>6</v>
      </c>
      <c r="C40" s="237" t="s">
        <v>81</v>
      </c>
      <c r="D40" s="241" t="s">
        <v>113</v>
      </c>
      <c r="E40" s="241" t="s">
        <v>784</v>
      </c>
      <c r="F40" s="240">
        <v>1</v>
      </c>
      <c r="H40"/>
      <c r="I40"/>
      <c r="J40"/>
      <c r="K40"/>
      <c r="L40"/>
      <c r="N40"/>
      <c r="O40"/>
      <c r="P40"/>
      <c r="Q40"/>
      <c r="R40"/>
    </row>
    <row r="41" spans="1:18" ht="15" x14ac:dyDescent="0.25">
      <c r="A41" s="237" t="s">
        <v>1920</v>
      </c>
      <c r="B41" s="237" t="s">
        <v>6</v>
      </c>
      <c r="C41" s="237" t="s">
        <v>81</v>
      </c>
      <c r="D41" s="241" t="s">
        <v>113</v>
      </c>
      <c r="E41" s="241" t="s">
        <v>785</v>
      </c>
      <c r="F41" s="240">
        <v>1</v>
      </c>
      <c r="H41"/>
      <c r="I41"/>
      <c r="J41"/>
      <c r="K41"/>
      <c r="L41"/>
      <c r="N41"/>
      <c r="O41"/>
      <c r="P41"/>
      <c r="Q41"/>
      <c r="R41"/>
    </row>
    <row r="42" spans="1:18" ht="15" x14ac:dyDescent="0.25">
      <c r="A42" s="237" t="s">
        <v>1920</v>
      </c>
      <c r="B42" s="237" t="s">
        <v>6</v>
      </c>
      <c r="C42" s="237" t="s">
        <v>81</v>
      </c>
      <c r="D42" s="241" t="s">
        <v>113</v>
      </c>
      <c r="E42" s="241" t="s">
        <v>787</v>
      </c>
      <c r="F42" s="240">
        <v>1</v>
      </c>
      <c r="H42"/>
      <c r="I42"/>
      <c r="J42"/>
      <c r="K42"/>
      <c r="L42"/>
      <c r="N42"/>
      <c r="O42"/>
      <c r="P42"/>
      <c r="Q42"/>
      <c r="R42"/>
    </row>
    <row r="43" spans="1:18" ht="15" x14ac:dyDescent="0.25">
      <c r="A43" s="237" t="s">
        <v>1920</v>
      </c>
      <c r="B43" s="237" t="s">
        <v>6</v>
      </c>
      <c r="C43" s="237" t="s">
        <v>81</v>
      </c>
      <c r="D43" s="241" t="s">
        <v>113</v>
      </c>
      <c r="E43" s="241" t="s">
        <v>786</v>
      </c>
      <c r="F43" s="240">
        <v>1</v>
      </c>
      <c r="H43"/>
      <c r="I43"/>
      <c r="J43"/>
      <c r="K43"/>
      <c r="L43"/>
      <c r="N43"/>
      <c r="O43"/>
      <c r="P43"/>
      <c r="Q43"/>
      <c r="R43"/>
    </row>
    <row r="44" spans="1:18" ht="15" x14ac:dyDescent="0.25">
      <c r="A44" s="237" t="s">
        <v>1903</v>
      </c>
      <c r="B44" s="237" t="s">
        <v>1911</v>
      </c>
      <c r="C44" s="238" t="s">
        <v>90</v>
      </c>
      <c r="D44" s="239" t="s">
        <v>113</v>
      </c>
      <c r="E44" s="239" t="s">
        <v>939</v>
      </c>
      <c r="F44" s="240">
        <v>1</v>
      </c>
      <c r="H44"/>
      <c r="I44"/>
      <c r="J44"/>
      <c r="K44"/>
      <c r="L44"/>
      <c r="N44"/>
      <c r="O44"/>
      <c r="P44"/>
      <c r="Q44"/>
      <c r="R44"/>
    </row>
    <row r="45" spans="1:18" ht="15" x14ac:dyDescent="0.25">
      <c r="A45" s="237" t="s">
        <v>1903</v>
      </c>
      <c r="B45" s="237" t="s">
        <v>1911</v>
      </c>
      <c r="C45" s="237" t="s">
        <v>82</v>
      </c>
      <c r="D45" s="239" t="s">
        <v>113</v>
      </c>
      <c r="E45" s="239" t="s">
        <v>942</v>
      </c>
      <c r="F45" s="240">
        <v>1</v>
      </c>
      <c r="H45"/>
      <c r="I45"/>
      <c r="J45"/>
      <c r="K45"/>
      <c r="L45"/>
      <c r="N45"/>
      <c r="O45"/>
      <c r="P45"/>
      <c r="Q45"/>
      <c r="R45"/>
    </row>
    <row r="46" spans="1:18" ht="15" x14ac:dyDescent="0.25">
      <c r="A46" s="237" t="s">
        <v>1903</v>
      </c>
      <c r="B46" s="237" t="s">
        <v>1911</v>
      </c>
      <c r="C46" s="237" t="s">
        <v>82</v>
      </c>
      <c r="D46" s="239" t="s">
        <v>123</v>
      </c>
      <c r="E46" s="239" t="s">
        <v>940</v>
      </c>
      <c r="F46" s="240">
        <v>1</v>
      </c>
      <c r="H46"/>
      <c r="I46"/>
      <c r="J46"/>
      <c r="K46"/>
      <c r="L46"/>
      <c r="N46"/>
      <c r="O46"/>
      <c r="P46"/>
      <c r="Q46"/>
      <c r="R46"/>
    </row>
    <row r="47" spans="1:18" ht="15" x14ac:dyDescent="0.25">
      <c r="A47" s="237" t="s">
        <v>1903</v>
      </c>
      <c r="B47" s="237" t="s">
        <v>1911</v>
      </c>
      <c r="C47" s="238" t="s">
        <v>1915</v>
      </c>
      <c r="D47" s="239" t="s">
        <v>113</v>
      </c>
      <c r="E47" s="239" t="s">
        <v>941</v>
      </c>
      <c r="F47" s="240">
        <v>1</v>
      </c>
      <c r="H47"/>
      <c r="I47"/>
      <c r="J47"/>
      <c r="K47"/>
      <c r="L47"/>
      <c r="N47"/>
      <c r="O47"/>
      <c r="P47"/>
      <c r="Q47"/>
      <c r="R47"/>
    </row>
    <row r="48" spans="1:18" ht="15" x14ac:dyDescent="0.25">
      <c r="A48" s="237" t="s">
        <v>1903</v>
      </c>
      <c r="B48" s="237" t="s">
        <v>1911</v>
      </c>
      <c r="C48" s="238" t="s">
        <v>83</v>
      </c>
      <c r="D48" s="239" t="s">
        <v>113</v>
      </c>
      <c r="E48" s="239" t="s">
        <v>943</v>
      </c>
      <c r="F48" s="240">
        <v>1</v>
      </c>
      <c r="H48"/>
      <c r="I48"/>
      <c r="J48"/>
      <c r="K48"/>
      <c r="L48"/>
      <c r="N48"/>
      <c r="O48"/>
      <c r="P48"/>
      <c r="Q48"/>
      <c r="R48"/>
    </row>
    <row r="49" spans="1:18" ht="15" x14ac:dyDescent="0.25">
      <c r="A49" s="237" t="s">
        <v>1903</v>
      </c>
      <c r="B49" s="237" t="s">
        <v>1912</v>
      </c>
      <c r="C49" s="238" t="s">
        <v>90</v>
      </c>
      <c r="D49" s="239" t="s">
        <v>123</v>
      </c>
      <c r="E49" s="239" t="s">
        <v>921</v>
      </c>
      <c r="F49" s="240">
        <v>1</v>
      </c>
      <c r="H49"/>
      <c r="I49"/>
      <c r="J49"/>
      <c r="K49"/>
      <c r="L49"/>
      <c r="N49"/>
      <c r="O49"/>
      <c r="P49"/>
      <c r="Q49"/>
      <c r="R49"/>
    </row>
    <row r="50" spans="1:18" ht="15" x14ac:dyDescent="0.25">
      <c r="A50" s="237" t="s">
        <v>1903</v>
      </c>
      <c r="B50" s="237" t="s">
        <v>1912</v>
      </c>
      <c r="C50" s="238" t="s">
        <v>82</v>
      </c>
      <c r="D50" s="239" t="s">
        <v>113</v>
      </c>
      <c r="E50" s="239" t="s">
        <v>920</v>
      </c>
      <c r="F50" s="240">
        <v>1</v>
      </c>
      <c r="H50"/>
      <c r="I50"/>
      <c r="J50"/>
      <c r="K50"/>
      <c r="L50"/>
      <c r="N50"/>
      <c r="O50"/>
      <c r="P50"/>
      <c r="Q50"/>
      <c r="R50"/>
    </row>
    <row r="51" spans="1:18" ht="15" x14ac:dyDescent="0.25">
      <c r="A51" s="237" t="s">
        <v>1914</v>
      </c>
      <c r="B51" s="237" t="s">
        <v>1913</v>
      </c>
      <c r="C51" s="237" t="s">
        <v>90</v>
      </c>
      <c r="D51" s="241" t="s">
        <v>113</v>
      </c>
      <c r="E51" s="241" t="s">
        <v>946</v>
      </c>
      <c r="F51" s="240">
        <v>1</v>
      </c>
      <c r="H51"/>
      <c r="I51"/>
      <c r="J51"/>
      <c r="K51"/>
      <c r="L51"/>
      <c r="N51"/>
      <c r="O51"/>
      <c r="P51"/>
      <c r="Q51"/>
      <c r="R51"/>
    </row>
    <row r="52" spans="1:18" ht="15" x14ac:dyDescent="0.25">
      <c r="A52" s="237" t="s">
        <v>1914</v>
      </c>
      <c r="B52" s="237" t="s">
        <v>1913</v>
      </c>
      <c r="C52" s="237" t="s">
        <v>90</v>
      </c>
      <c r="D52" s="241" t="s">
        <v>113</v>
      </c>
      <c r="E52" s="241" t="s">
        <v>945</v>
      </c>
      <c r="F52" s="240">
        <v>1</v>
      </c>
      <c r="H52"/>
      <c r="I52"/>
      <c r="J52"/>
      <c r="K52"/>
      <c r="L52"/>
      <c r="N52"/>
      <c r="O52"/>
      <c r="P52"/>
      <c r="Q52"/>
      <c r="R52"/>
    </row>
    <row r="53" spans="1:18" ht="15" x14ac:dyDescent="0.25">
      <c r="A53" s="237" t="s">
        <v>1914</v>
      </c>
      <c r="B53" s="237" t="s">
        <v>1913</v>
      </c>
      <c r="C53" s="238" t="s">
        <v>80</v>
      </c>
      <c r="D53" s="239" t="s">
        <v>113</v>
      </c>
      <c r="E53" s="239" t="s">
        <v>944</v>
      </c>
      <c r="F53" s="240">
        <v>1</v>
      </c>
      <c r="H53"/>
      <c r="I53"/>
      <c r="J53"/>
      <c r="K53"/>
      <c r="L53"/>
      <c r="N53"/>
      <c r="O53"/>
      <c r="P53"/>
      <c r="Q53"/>
      <c r="R53"/>
    </row>
    <row r="54" spans="1:18" ht="15" x14ac:dyDescent="0.25">
      <c r="A54" s="237" t="s">
        <v>1914</v>
      </c>
      <c r="B54" s="237" t="s">
        <v>1913</v>
      </c>
      <c r="C54" s="237" t="s">
        <v>82</v>
      </c>
      <c r="D54" s="241" t="s">
        <v>113</v>
      </c>
      <c r="E54" s="241" t="s">
        <v>105</v>
      </c>
      <c r="F54" s="240">
        <v>1</v>
      </c>
      <c r="H54"/>
      <c r="I54"/>
      <c r="J54"/>
      <c r="K54"/>
      <c r="L54"/>
      <c r="N54"/>
      <c r="O54"/>
      <c r="P54"/>
      <c r="Q54"/>
      <c r="R54"/>
    </row>
    <row r="55" spans="1:18" ht="15" x14ac:dyDescent="0.25">
      <c r="A55" s="237" t="s">
        <v>1914</v>
      </c>
      <c r="B55" s="237" t="s">
        <v>1913</v>
      </c>
      <c r="C55" s="237" t="s">
        <v>82</v>
      </c>
      <c r="D55" s="241" t="s">
        <v>113</v>
      </c>
      <c r="E55" s="241" t="s">
        <v>947</v>
      </c>
      <c r="F55" s="240">
        <v>1</v>
      </c>
      <c r="H55"/>
      <c r="I55"/>
      <c r="J55"/>
      <c r="K55"/>
      <c r="L55"/>
      <c r="N55"/>
      <c r="O55"/>
      <c r="P55"/>
      <c r="Q55"/>
      <c r="R55"/>
    </row>
    <row r="56" spans="1:18" ht="15" x14ac:dyDescent="0.25">
      <c r="A56" s="237" t="s">
        <v>1914</v>
      </c>
      <c r="B56" s="237" t="s">
        <v>12</v>
      </c>
      <c r="C56" s="237" t="s">
        <v>88</v>
      </c>
      <c r="D56" s="241" t="s">
        <v>113</v>
      </c>
      <c r="E56" s="241" t="s">
        <v>966</v>
      </c>
      <c r="F56" s="240">
        <v>1</v>
      </c>
      <c r="H56"/>
      <c r="I56"/>
      <c r="J56"/>
      <c r="K56"/>
      <c r="L56"/>
      <c r="N56"/>
      <c r="O56"/>
      <c r="P56"/>
      <c r="Q56"/>
      <c r="R56"/>
    </row>
    <row r="57" spans="1:18" ht="15" x14ac:dyDescent="0.25">
      <c r="A57" s="237" t="s">
        <v>1914</v>
      </c>
      <c r="B57" s="237" t="s">
        <v>12</v>
      </c>
      <c r="C57" s="237" t="s">
        <v>88</v>
      </c>
      <c r="D57" s="241" t="s">
        <v>113</v>
      </c>
      <c r="E57" s="241" t="s">
        <v>963</v>
      </c>
      <c r="F57" s="240">
        <v>1</v>
      </c>
      <c r="H57"/>
      <c r="I57"/>
      <c r="J57"/>
      <c r="K57"/>
      <c r="L57"/>
    </row>
    <row r="58" spans="1:18" ht="15" x14ac:dyDescent="0.25">
      <c r="A58" s="237" t="s">
        <v>1914</v>
      </c>
      <c r="B58" s="237" t="s">
        <v>12</v>
      </c>
      <c r="C58" s="237" t="s">
        <v>88</v>
      </c>
      <c r="D58" s="241" t="s">
        <v>113</v>
      </c>
      <c r="E58" s="241" t="s">
        <v>964</v>
      </c>
      <c r="F58" s="240">
        <v>1</v>
      </c>
      <c r="H58"/>
      <c r="I58"/>
      <c r="J58"/>
      <c r="K58"/>
      <c r="L58"/>
    </row>
    <row r="59" spans="1:18" ht="15" x14ac:dyDescent="0.25">
      <c r="A59" s="237" t="s">
        <v>1914</v>
      </c>
      <c r="B59" s="237" t="s">
        <v>12</v>
      </c>
      <c r="C59" s="237" t="s">
        <v>88</v>
      </c>
      <c r="D59" s="241" t="s">
        <v>113</v>
      </c>
      <c r="E59" s="241" t="s">
        <v>965</v>
      </c>
      <c r="F59" s="240">
        <v>1</v>
      </c>
      <c r="H59"/>
      <c r="I59"/>
      <c r="J59"/>
      <c r="K59"/>
      <c r="L59"/>
    </row>
    <row r="60" spans="1:18" ht="15" x14ac:dyDescent="0.25">
      <c r="A60" s="237" t="s">
        <v>1914</v>
      </c>
      <c r="B60" s="237" t="s">
        <v>12</v>
      </c>
      <c r="C60" s="237" t="s">
        <v>88</v>
      </c>
      <c r="D60" s="241" t="s">
        <v>113</v>
      </c>
      <c r="E60" s="241" t="s">
        <v>962</v>
      </c>
      <c r="F60" s="240">
        <v>1</v>
      </c>
      <c r="H60"/>
      <c r="I60"/>
      <c r="J60"/>
      <c r="K60"/>
      <c r="L60"/>
    </row>
    <row r="61" spans="1:18" ht="15" x14ac:dyDescent="0.25">
      <c r="A61" s="237" t="s">
        <v>1914</v>
      </c>
      <c r="B61" s="237" t="s">
        <v>12</v>
      </c>
      <c r="C61" s="237" t="s">
        <v>88</v>
      </c>
      <c r="D61" s="241" t="s">
        <v>113</v>
      </c>
      <c r="E61" s="241" t="s">
        <v>961</v>
      </c>
      <c r="F61" s="240">
        <v>1</v>
      </c>
      <c r="H61"/>
      <c r="I61"/>
      <c r="J61"/>
      <c r="K61"/>
      <c r="L61"/>
    </row>
    <row r="62" spans="1:18" ht="15" x14ac:dyDescent="0.25">
      <c r="A62" s="237" t="s">
        <v>1914</v>
      </c>
      <c r="B62" s="237" t="s">
        <v>12</v>
      </c>
      <c r="C62" s="237" t="s">
        <v>82</v>
      </c>
      <c r="D62" s="241" t="s">
        <v>113</v>
      </c>
      <c r="E62" s="241" t="s">
        <v>968</v>
      </c>
      <c r="F62" s="240">
        <v>1</v>
      </c>
      <c r="H62"/>
      <c r="I62"/>
      <c r="J62"/>
      <c r="K62"/>
      <c r="L62"/>
    </row>
    <row r="63" spans="1:18" x14ac:dyDescent="0.25">
      <c r="A63" s="237" t="s">
        <v>1914</v>
      </c>
      <c r="B63" s="237" t="s">
        <v>12</v>
      </c>
      <c r="C63" s="237" t="s">
        <v>82</v>
      </c>
      <c r="D63" s="241" t="s">
        <v>113</v>
      </c>
      <c r="E63" s="241" t="s">
        <v>967</v>
      </c>
      <c r="F63" s="240">
        <v>1</v>
      </c>
    </row>
    <row r="64" spans="1:18" x14ac:dyDescent="0.25">
      <c r="A64" s="237" t="s">
        <v>1920</v>
      </c>
      <c r="B64" s="237" t="s">
        <v>1916</v>
      </c>
      <c r="C64" s="237" t="s">
        <v>80</v>
      </c>
      <c r="D64" s="241" t="s">
        <v>113</v>
      </c>
      <c r="E64" s="241" t="s">
        <v>918</v>
      </c>
      <c r="F64" s="240">
        <v>1</v>
      </c>
    </row>
    <row r="65" spans="1:6" x14ac:dyDescent="0.25">
      <c r="A65" s="237" t="s">
        <v>1920</v>
      </c>
      <c r="B65" s="237" t="s">
        <v>1916</v>
      </c>
      <c r="C65" s="237" t="s">
        <v>80</v>
      </c>
      <c r="D65" s="241" t="s">
        <v>113</v>
      </c>
      <c r="E65" s="241" t="s">
        <v>916</v>
      </c>
      <c r="F65" s="240">
        <v>1</v>
      </c>
    </row>
    <row r="66" spans="1:6" x14ac:dyDescent="0.25">
      <c r="A66" s="237" t="s">
        <v>1920</v>
      </c>
      <c r="B66" s="237" t="s">
        <v>1916</v>
      </c>
      <c r="C66" s="237" t="s">
        <v>80</v>
      </c>
      <c r="D66" s="241" t="s">
        <v>113</v>
      </c>
      <c r="E66" s="241" t="s">
        <v>919</v>
      </c>
      <c r="F66" s="240">
        <v>1</v>
      </c>
    </row>
    <row r="67" spans="1:6" x14ac:dyDescent="0.25">
      <c r="A67" s="237" t="s">
        <v>1920</v>
      </c>
      <c r="B67" s="237" t="s">
        <v>1916</v>
      </c>
      <c r="C67" s="237" t="s">
        <v>80</v>
      </c>
      <c r="D67" s="241" t="s">
        <v>113</v>
      </c>
      <c r="E67" s="241" t="s">
        <v>917</v>
      </c>
      <c r="F67" s="240">
        <v>1</v>
      </c>
    </row>
    <row r="68" spans="1:6" x14ac:dyDescent="0.25">
      <c r="A68" s="237" t="s">
        <v>1920</v>
      </c>
      <c r="B68" s="237" t="s">
        <v>1916</v>
      </c>
      <c r="C68" s="238" t="s">
        <v>81</v>
      </c>
      <c r="D68" s="239" t="s">
        <v>113</v>
      </c>
      <c r="E68" s="239" t="s">
        <v>915</v>
      </c>
      <c r="F68" s="240">
        <v>1</v>
      </c>
    </row>
    <row r="69" spans="1:6" x14ac:dyDescent="0.25">
      <c r="A69" s="237" t="s">
        <v>1903</v>
      </c>
      <c r="B69" s="237" t="s">
        <v>1917</v>
      </c>
      <c r="C69" s="237" t="s">
        <v>82</v>
      </c>
      <c r="D69" s="239" t="s">
        <v>125</v>
      </c>
      <c r="E69" s="239" t="s">
        <v>924</v>
      </c>
      <c r="F69" s="240">
        <v>1</v>
      </c>
    </row>
    <row r="70" spans="1:6" x14ac:dyDescent="0.25">
      <c r="A70" s="237" t="s">
        <v>1903</v>
      </c>
      <c r="B70" s="237" t="s">
        <v>1917</v>
      </c>
      <c r="C70" s="237" t="s">
        <v>82</v>
      </c>
      <c r="D70" s="241" t="s">
        <v>113</v>
      </c>
      <c r="E70" s="241" t="s">
        <v>922</v>
      </c>
      <c r="F70" s="240">
        <v>1</v>
      </c>
    </row>
    <row r="71" spans="1:6" x14ac:dyDescent="0.25">
      <c r="A71" s="237" t="s">
        <v>1903</v>
      </c>
      <c r="B71" s="237" t="s">
        <v>1917</v>
      </c>
      <c r="C71" s="237" t="s">
        <v>82</v>
      </c>
      <c r="D71" s="241" t="s">
        <v>113</v>
      </c>
      <c r="E71" s="241" t="s">
        <v>923</v>
      </c>
      <c r="F71" s="240">
        <v>1</v>
      </c>
    </row>
    <row r="72" spans="1:6" x14ac:dyDescent="0.25">
      <c r="A72" s="237" t="s">
        <v>1903</v>
      </c>
      <c r="B72" s="237" t="s">
        <v>1917</v>
      </c>
      <c r="C72" s="237" t="s">
        <v>82</v>
      </c>
      <c r="D72" s="241" t="s">
        <v>113</v>
      </c>
      <c r="E72" s="241" t="s">
        <v>925</v>
      </c>
      <c r="F72" s="240">
        <v>1</v>
      </c>
    </row>
    <row r="73" spans="1:6" x14ac:dyDescent="0.25">
      <c r="A73" s="237" t="s">
        <v>1921</v>
      </c>
      <c r="B73" s="237" t="s">
        <v>1918</v>
      </c>
      <c r="C73" s="238" t="s">
        <v>80</v>
      </c>
      <c r="D73" s="239" t="s">
        <v>123</v>
      </c>
      <c r="E73" s="239" t="s">
        <v>971</v>
      </c>
      <c r="F73" s="240">
        <v>1</v>
      </c>
    </row>
    <row r="74" spans="1:6" x14ac:dyDescent="0.25">
      <c r="A74" s="237" t="s">
        <v>1921</v>
      </c>
      <c r="B74" s="237" t="s">
        <v>1918</v>
      </c>
      <c r="C74" s="237" t="s">
        <v>82</v>
      </c>
      <c r="D74" s="241" t="s">
        <v>113</v>
      </c>
      <c r="E74" s="241" t="s">
        <v>973</v>
      </c>
      <c r="F74" s="240">
        <v>1</v>
      </c>
    </row>
    <row r="75" spans="1:6" x14ac:dyDescent="0.25">
      <c r="A75" s="237" t="s">
        <v>1921</v>
      </c>
      <c r="B75" s="237" t="s">
        <v>1918</v>
      </c>
      <c r="C75" s="237" t="s">
        <v>82</v>
      </c>
      <c r="D75" s="241" t="s">
        <v>113</v>
      </c>
      <c r="E75" s="241" t="s">
        <v>969</v>
      </c>
      <c r="F75" s="240">
        <v>1</v>
      </c>
    </row>
    <row r="76" spans="1:6" x14ac:dyDescent="0.25">
      <c r="A76" s="237" t="s">
        <v>1921</v>
      </c>
      <c r="B76" s="237" t="s">
        <v>1918</v>
      </c>
      <c r="C76" s="237" t="s">
        <v>82</v>
      </c>
      <c r="D76" s="239" t="s">
        <v>123</v>
      </c>
      <c r="E76" s="239" t="s">
        <v>972</v>
      </c>
      <c r="F76" s="240">
        <v>1</v>
      </c>
    </row>
    <row r="77" spans="1:6" x14ac:dyDescent="0.25">
      <c r="A77" s="237" t="s">
        <v>1921</v>
      </c>
      <c r="B77" s="237" t="s">
        <v>1918</v>
      </c>
      <c r="C77" s="238" t="s">
        <v>1915</v>
      </c>
      <c r="D77" s="239" t="s">
        <v>123</v>
      </c>
      <c r="E77" s="239" t="s">
        <v>970</v>
      </c>
      <c r="F77" s="240">
        <v>1</v>
      </c>
    </row>
    <row r="78" spans="1:6" x14ac:dyDescent="0.25">
      <c r="A78" s="237" t="s">
        <v>1903</v>
      </c>
      <c r="B78" s="237" t="s">
        <v>1919</v>
      </c>
      <c r="C78" s="238" t="s">
        <v>90</v>
      </c>
      <c r="D78" s="239" t="s">
        <v>123</v>
      </c>
      <c r="E78" s="239" t="s">
        <v>926</v>
      </c>
      <c r="F78" s="240">
        <v>1</v>
      </c>
    </row>
    <row r="79" spans="1:6" x14ac:dyDescent="0.25">
      <c r="A79" s="237" t="s">
        <v>1903</v>
      </c>
      <c r="B79" s="237" t="s">
        <v>1919</v>
      </c>
      <c r="C79" s="237" t="s">
        <v>82</v>
      </c>
      <c r="D79" s="241" t="s">
        <v>113</v>
      </c>
      <c r="E79" s="241" t="s">
        <v>927</v>
      </c>
      <c r="F79" s="240">
        <v>1</v>
      </c>
    </row>
    <row r="80" spans="1:6" x14ac:dyDescent="0.25">
      <c r="A80" s="237" t="s">
        <v>1903</v>
      </c>
      <c r="B80" s="237" t="s">
        <v>1919</v>
      </c>
      <c r="C80" s="237" t="s">
        <v>82</v>
      </c>
      <c r="D80" s="241" t="s">
        <v>113</v>
      </c>
      <c r="E80" s="241" t="s">
        <v>1763</v>
      </c>
      <c r="F80" s="240">
        <v>1</v>
      </c>
    </row>
    <row r="81" spans="1:6" x14ac:dyDescent="0.25">
      <c r="A81" s="242" t="s">
        <v>1903</v>
      </c>
      <c r="B81" s="242" t="s">
        <v>1919</v>
      </c>
      <c r="C81" s="242" t="s">
        <v>82</v>
      </c>
      <c r="D81" s="243" t="s">
        <v>113</v>
      </c>
      <c r="E81" s="243" t="s">
        <v>1762</v>
      </c>
      <c r="F81" s="244">
        <v>1</v>
      </c>
    </row>
    <row r="82" spans="1:6" ht="15" x14ac:dyDescent="0.25">
      <c r="A82" s="606" t="s">
        <v>1922</v>
      </c>
      <c r="B82" s="606"/>
      <c r="C82" s="606"/>
      <c r="D82" s="607"/>
      <c r="E82" s="245"/>
      <c r="F82" s="246">
        <f>SUM(F8:F81)</f>
        <v>74</v>
      </c>
    </row>
  </sheetData>
  <mergeCells count="1">
    <mergeCell ref="A82:D82"/>
  </mergeCells>
  <pageMargins left="0.7" right="0.7" top="0.75" bottom="0.75" header="0.3" footer="0.3"/>
  <pageSetup orientation="portrait" r:id="rId3"/>
  <drawing r:id="rId4"/>
  <tableParts count="1">
    <tablePart r:id="rId5"/>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3:P233"/>
  <sheetViews>
    <sheetView workbookViewId="0">
      <selection activeCell="T39" sqref="T39"/>
    </sheetView>
  </sheetViews>
  <sheetFormatPr baseColWidth="10" defaultColWidth="11" defaultRowHeight="15" x14ac:dyDescent="0.25"/>
  <cols>
    <col min="1" max="1" width="27.7109375" style="78" bestFit="1" customWidth="1"/>
    <col min="2" max="2" width="64" style="78" bestFit="1" customWidth="1"/>
    <col min="3" max="3" width="62.140625" style="78" bestFit="1" customWidth="1"/>
    <col min="4" max="5" width="11" style="78"/>
    <col min="6" max="6" width="17" style="78" customWidth="1"/>
    <col min="7" max="7" width="62.140625" style="78" bestFit="1" customWidth="1"/>
    <col min="8" max="8" width="17" style="78" customWidth="1"/>
    <col min="9" max="10" width="11" style="78"/>
    <col min="11" max="11" width="65.42578125" style="78" bestFit="1" customWidth="1"/>
    <col min="12" max="12" width="24.5703125" style="78" bestFit="1" customWidth="1"/>
    <col min="13" max="13" width="4.28515625" style="78" bestFit="1" customWidth="1"/>
    <col min="14" max="14" width="7.42578125" style="78" bestFit="1" customWidth="1"/>
    <col min="15" max="15" width="9" style="78" bestFit="1" customWidth="1"/>
    <col min="16" max="16384" width="11" style="78"/>
  </cols>
  <sheetData>
    <row r="3" spans="1:13" x14ac:dyDescent="0.25">
      <c r="A3" s="77" t="s">
        <v>1924</v>
      </c>
      <c r="B3" s="77" t="s">
        <v>1928</v>
      </c>
      <c r="C3" s="77" t="s">
        <v>34</v>
      </c>
      <c r="F3" s="252" t="s">
        <v>1926</v>
      </c>
      <c r="G3" s="78" t="s">
        <v>34</v>
      </c>
      <c r="H3" s="78" t="s">
        <v>1924</v>
      </c>
      <c r="K3" s="229" t="s">
        <v>497</v>
      </c>
      <c r="L3" t="s">
        <v>1930</v>
      </c>
      <c r="M3"/>
    </row>
    <row r="4" spans="1:13" x14ac:dyDescent="0.25">
      <c r="A4" s="78" t="s">
        <v>1457</v>
      </c>
      <c r="B4" s="78" t="s">
        <v>199</v>
      </c>
      <c r="C4" s="78" t="s">
        <v>77</v>
      </c>
      <c r="F4" s="253" t="s">
        <v>201</v>
      </c>
      <c r="G4" s="78" t="s">
        <v>889</v>
      </c>
      <c r="H4" s="78">
        <v>1</v>
      </c>
      <c r="K4" s="250" t="s">
        <v>201</v>
      </c>
      <c r="L4">
        <v>13</v>
      </c>
      <c r="M4"/>
    </row>
    <row r="5" spans="1:13" x14ac:dyDescent="0.25">
      <c r="A5" s="78" t="s">
        <v>1466</v>
      </c>
      <c r="B5" s="78" t="s">
        <v>26</v>
      </c>
      <c r="C5" s="78" t="s">
        <v>869</v>
      </c>
      <c r="F5" s="253" t="s">
        <v>201</v>
      </c>
      <c r="G5" s="78" t="s">
        <v>889</v>
      </c>
      <c r="H5" s="78">
        <v>1</v>
      </c>
      <c r="K5" s="251" t="s">
        <v>889</v>
      </c>
      <c r="L5">
        <v>5</v>
      </c>
      <c r="M5"/>
    </row>
    <row r="6" spans="1:13" x14ac:dyDescent="0.25">
      <c r="A6" s="78" t="s">
        <v>1467</v>
      </c>
      <c r="B6" s="78" t="s">
        <v>201</v>
      </c>
      <c r="C6" s="78" t="s">
        <v>869</v>
      </c>
      <c r="F6" s="253" t="s">
        <v>201</v>
      </c>
      <c r="G6" s="78" t="s">
        <v>889</v>
      </c>
      <c r="H6" s="78">
        <v>1</v>
      </c>
      <c r="K6" s="251" t="s">
        <v>820</v>
      </c>
      <c r="L6">
        <v>1</v>
      </c>
      <c r="M6"/>
    </row>
    <row r="7" spans="1:13" x14ac:dyDescent="0.25">
      <c r="A7" s="78" t="s">
        <v>1468</v>
      </c>
      <c r="B7" s="78" t="s">
        <v>201</v>
      </c>
      <c r="C7" s="78" t="s">
        <v>869</v>
      </c>
      <c r="F7" s="253" t="s">
        <v>201</v>
      </c>
      <c r="G7" s="78" t="s">
        <v>889</v>
      </c>
      <c r="H7" s="78">
        <v>1</v>
      </c>
      <c r="K7" s="251" t="s">
        <v>883</v>
      </c>
      <c r="L7">
        <v>2</v>
      </c>
      <c r="M7"/>
    </row>
    <row r="8" spans="1:13" x14ac:dyDescent="0.25">
      <c r="A8" s="78" t="s">
        <v>1469</v>
      </c>
      <c r="B8" s="78" t="s">
        <v>26</v>
      </c>
      <c r="C8" s="78" t="s">
        <v>869</v>
      </c>
      <c r="F8" s="253" t="s">
        <v>201</v>
      </c>
      <c r="G8" s="78" t="s">
        <v>889</v>
      </c>
      <c r="H8" s="78">
        <v>1</v>
      </c>
      <c r="K8" s="251" t="s">
        <v>892</v>
      </c>
      <c r="L8">
        <v>1</v>
      </c>
      <c r="M8"/>
    </row>
    <row r="9" spans="1:13" x14ac:dyDescent="0.25">
      <c r="A9" s="78" t="s">
        <v>1470</v>
      </c>
      <c r="B9" s="78" t="s">
        <v>201</v>
      </c>
      <c r="C9" s="78" t="s">
        <v>869</v>
      </c>
      <c r="F9" s="253" t="s">
        <v>201</v>
      </c>
      <c r="G9" s="78" t="s">
        <v>820</v>
      </c>
      <c r="H9" s="78">
        <v>1</v>
      </c>
      <c r="K9" s="251" t="s">
        <v>869</v>
      </c>
      <c r="L9">
        <v>2</v>
      </c>
      <c r="M9"/>
    </row>
    <row r="10" spans="1:13" x14ac:dyDescent="0.25">
      <c r="A10" s="78" t="s">
        <v>1471</v>
      </c>
      <c r="B10" s="78" t="s">
        <v>199</v>
      </c>
      <c r="C10" s="78" t="s">
        <v>871</v>
      </c>
      <c r="F10" s="253" t="s">
        <v>201</v>
      </c>
      <c r="G10" s="78" t="s">
        <v>883</v>
      </c>
      <c r="H10" s="78">
        <v>1</v>
      </c>
      <c r="K10" s="251" t="s">
        <v>877</v>
      </c>
      <c r="L10">
        <v>2</v>
      </c>
      <c r="M10"/>
    </row>
    <row r="11" spans="1:13" x14ac:dyDescent="0.25">
      <c r="A11" s="78" t="s">
        <v>1472</v>
      </c>
      <c r="B11" s="78" t="s">
        <v>201</v>
      </c>
      <c r="C11" s="78" t="s">
        <v>871</v>
      </c>
      <c r="F11" s="253" t="s">
        <v>201</v>
      </c>
      <c r="G11" s="78" t="s">
        <v>883</v>
      </c>
      <c r="H11" s="78">
        <v>1</v>
      </c>
      <c r="K11" s="250" t="s">
        <v>196</v>
      </c>
      <c r="L11">
        <v>2</v>
      </c>
      <c r="M11"/>
    </row>
    <row r="12" spans="1:13" x14ac:dyDescent="0.25">
      <c r="A12" s="78" t="s">
        <v>1473</v>
      </c>
      <c r="B12" s="78" t="s">
        <v>199</v>
      </c>
      <c r="C12" s="78" t="s">
        <v>874</v>
      </c>
      <c r="F12" s="253" t="s">
        <v>201</v>
      </c>
      <c r="G12" s="78" t="s">
        <v>892</v>
      </c>
      <c r="H12" s="78">
        <v>1</v>
      </c>
      <c r="K12" s="251" t="s">
        <v>889</v>
      </c>
      <c r="L12">
        <v>2</v>
      </c>
      <c r="M12"/>
    </row>
    <row r="13" spans="1:13" x14ac:dyDescent="0.25">
      <c r="A13" s="78" t="s">
        <v>1474</v>
      </c>
      <c r="B13" s="78" t="s">
        <v>199</v>
      </c>
      <c r="C13" s="78" t="s">
        <v>874</v>
      </c>
      <c r="F13" s="253" t="s">
        <v>201</v>
      </c>
      <c r="G13" s="78" t="s">
        <v>869</v>
      </c>
      <c r="H13" s="78">
        <v>1</v>
      </c>
      <c r="K13" s="250" t="s">
        <v>199</v>
      </c>
      <c r="L13">
        <v>37</v>
      </c>
      <c r="M13"/>
    </row>
    <row r="14" spans="1:13" x14ac:dyDescent="0.25">
      <c r="A14" s="78" t="s">
        <v>1475</v>
      </c>
      <c r="B14" s="78" t="s">
        <v>199</v>
      </c>
      <c r="C14" s="78" t="s">
        <v>874</v>
      </c>
      <c r="F14" s="253" t="s">
        <v>201</v>
      </c>
      <c r="G14" s="78" t="s">
        <v>869</v>
      </c>
      <c r="H14" s="78">
        <v>1</v>
      </c>
      <c r="K14" s="251" t="s">
        <v>880</v>
      </c>
      <c r="L14">
        <v>9</v>
      </c>
      <c r="M14"/>
    </row>
    <row r="15" spans="1:13" x14ac:dyDescent="0.25">
      <c r="A15" s="78" t="s">
        <v>1458</v>
      </c>
      <c r="B15" s="78" t="s">
        <v>199</v>
      </c>
      <c r="C15" s="78" t="s">
        <v>77</v>
      </c>
      <c r="F15" s="253" t="s">
        <v>201</v>
      </c>
      <c r="G15" s="78" t="s">
        <v>877</v>
      </c>
      <c r="H15" s="78">
        <v>1</v>
      </c>
      <c r="K15" s="251" t="s">
        <v>889</v>
      </c>
      <c r="L15">
        <v>1</v>
      </c>
      <c r="M15"/>
    </row>
    <row r="16" spans="1:13" x14ac:dyDescent="0.25">
      <c r="A16" s="78" t="s">
        <v>1476</v>
      </c>
      <c r="B16" s="78" t="s">
        <v>201</v>
      </c>
      <c r="C16" s="78" t="s">
        <v>874</v>
      </c>
      <c r="F16" s="253" t="s">
        <v>201</v>
      </c>
      <c r="G16" s="78" t="s">
        <v>877</v>
      </c>
      <c r="H16" s="78">
        <v>1</v>
      </c>
      <c r="K16" s="251" t="s">
        <v>1775</v>
      </c>
      <c r="L16">
        <v>2</v>
      </c>
      <c r="M16"/>
    </row>
    <row r="17" spans="1:13" x14ac:dyDescent="0.25">
      <c r="A17" s="78" t="s">
        <v>1477</v>
      </c>
      <c r="B17" s="78" t="s">
        <v>201</v>
      </c>
      <c r="C17" s="78" t="s">
        <v>877</v>
      </c>
      <c r="F17" s="78" t="s">
        <v>196</v>
      </c>
      <c r="G17" s="78" t="s">
        <v>889</v>
      </c>
      <c r="H17" s="78">
        <v>1</v>
      </c>
      <c r="K17" s="251" t="s">
        <v>887</v>
      </c>
      <c r="L17">
        <v>3</v>
      </c>
      <c r="M17"/>
    </row>
    <row r="18" spans="1:13" x14ac:dyDescent="0.25">
      <c r="A18" s="78" t="s">
        <v>1478</v>
      </c>
      <c r="B18" s="78" t="s">
        <v>201</v>
      </c>
      <c r="C18" s="78" t="s">
        <v>877</v>
      </c>
      <c r="F18" s="78" t="s">
        <v>196</v>
      </c>
      <c r="G18" s="78" t="s">
        <v>889</v>
      </c>
      <c r="H18" s="78">
        <v>1</v>
      </c>
      <c r="K18" s="251" t="s">
        <v>820</v>
      </c>
      <c r="L18">
        <v>3</v>
      </c>
      <c r="M18"/>
    </row>
    <row r="19" spans="1:13" x14ac:dyDescent="0.25">
      <c r="A19" s="78" t="s">
        <v>1479</v>
      </c>
      <c r="B19" s="78" t="s">
        <v>199</v>
      </c>
      <c r="C19" s="78" t="s">
        <v>877</v>
      </c>
      <c r="F19" s="78" t="s">
        <v>199</v>
      </c>
      <c r="G19" s="78" t="s">
        <v>880</v>
      </c>
      <c r="H19" s="78">
        <v>1</v>
      </c>
      <c r="K19" s="251" t="s">
        <v>77</v>
      </c>
      <c r="L19">
        <v>2</v>
      </c>
      <c r="M19"/>
    </row>
    <row r="20" spans="1:13" x14ac:dyDescent="0.25">
      <c r="A20" s="78" t="s">
        <v>1480</v>
      </c>
      <c r="B20" s="78" t="s">
        <v>26</v>
      </c>
      <c r="C20" s="78" t="s">
        <v>877</v>
      </c>
      <c r="F20" s="78" t="s">
        <v>199</v>
      </c>
      <c r="G20" s="78" t="s">
        <v>880</v>
      </c>
      <c r="H20" s="78">
        <v>1</v>
      </c>
      <c r="K20" s="251" t="s">
        <v>883</v>
      </c>
      <c r="L20">
        <v>3</v>
      </c>
      <c r="M20"/>
    </row>
    <row r="21" spans="1:13" x14ac:dyDescent="0.25">
      <c r="A21" s="78" t="s">
        <v>1481</v>
      </c>
      <c r="B21" s="78" t="s">
        <v>201</v>
      </c>
      <c r="C21" s="78" t="s">
        <v>880</v>
      </c>
      <c r="F21" s="78" t="s">
        <v>199</v>
      </c>
      <c r="G21" s="78" t="s">
        <v>880</v>
      </c>
      <c r="H21" s="78">
        <v>1</v>
      </c>
      <c r="K21" s="251" t="s">
        <v>871</v>
      </c>
      <c r="L21">
        <v>2</v>
      </c>
    </row>
    <row r="22" spans="1:13" x14ac:dyDescent="0.25">
      <c r="A22" s="78" t="s">
        <v>1482</v>
      </c>
      <c r="B22" s="78" t="s">
        <v>199</v>
      </c>
      <c r="C22" s="78" t="s">
        <v>880</v>
      </c>
      <c r="F22" s="78" t="s">
        <v>199</v>
      </c>
      <c r="G22" s="78" t="s">
        <v>880</v>
      </c>
      <c r="H22" s="78">
        <v>1</v>
      </c>
      <c r="K22" s="251" t="s">
        <v>886</v>
      </c>
      <c r="L22">
        <v>1</v>
      </c>
    </row>
    <row r="23" spans="1:13" x14ac:dyDescent="0.25">
      <c r="A23" s="78" t="s">
        <v>1483</v>
      </c>
      <c r="B23" s="78" t="s">
        <v>26</v>
      </c>
      <c r="C23" s="78" t="s">
        <v>880</v>
      </c>
      <c r="F23" s="78" t="s">
        <v>199</v>
      </c>
      <c r="G23" s="78" t="s">
        <v>880</v>
      </c>
      <c r="H23" s="78">
        <v>1</v>
      </c>
      <c r="K23" s="251" t="s">
        <v>892</v>
      </c>
      <c r="L23">
        <v>2</v>
      </c>
    </row>
    <row r="24" spans="1:13" x14ac:dyDescent="0.25">
      <c r="A24" s="78" t="s">
        <v>1484</v>
      </c>
      <c r="B24" s="78" t="s">
        <v>199</v>
      </c>
      <c r="C24" s="78" t="s">
        <v>880</v>
      </c>
      <c r="F24" s="78" t="s">
        <v>199</v>
      </c>
      <c r="G24" s="78" t="s">
        <v>880</v>
      </c>
      <c r="H24" s="78">
        <v>1</v>
      </c>
      <c r="K24" s="251" t="s">
        <v>869</v>
      </c>
      <c r="L24">
        <v>2</v>
      </c>
    </row>
    <row r="25" spans="1:13" x14ac:dyDescent="0.25">
      <c r="A25" s="78" t="s">
        <v>1485</v>
      </c>
      <c r="B25" s="78" t="s">
        <v>199</v>
      </c>
      <c r="C25" s="78" t="s">
        <v>880</v>
      </c>
      <c r="F25" s="78" t="s">
        <v>199</v>
      </c>
      <c r="G25" s="78" t="s">
        <v>880</v>
      </c>
      <c r="H25" s="78">
        <v>1</v>
      </c>
      <c r="K25" s="251" t="s">
        <v>874</v>
      </c>
      <c r="L25">
        <v>4</v>
      </c>
    </row>
    <row r="26" spans="1:13" x14ac:dyDescent="0.25">
      <c r="A26" s="78" t="s">
        <v>1459</v>
      </c>
      <c r="B26" s="78" t="s">
        <v>26</v>
      </c>
      <c r="C26" s="78" t="s">
        <v>77</v>
      </c>
      <c r="F26" s="78" t="s">
        <v>199</v>
      </c>
      <c r="G26" s="78" t="s">
        <v>880</v>
      </c>
      <c r="H26" s="78">
        <v>1</v>
      </c>
      <c r="K26" s="251" t="s">
        <v>894</v>
      </c>
      <c r="L26">
        <v>2</v>
      </c>
    </row>
    <row r="27" spans="1:13" x14ac:dyDescent="0.25">
      <c r="A27" s="78" t="s">
        <v>1486</v>
      </c>
      <c r="B27" s="78" t="s">
        <v>201</v>
      </c>
      <c r="C27" s="78" t="s">
        <v>880</v>
      </c>
      <c r="F27" s="78" t="s">
        <v>199</v>
      </c>
      <c r="G27" s="78" t="s">
        <v>880</v>
      </c>
      <c r="H27" s="78">
        <v>1</v>
      </c>
      <c r="K27" s="251" t="s">
        <v>877</v>
      </c>
      <c r="L27">
        <v>1</v>
      </c>
    </row>
    <row r="28" spans="1:13" x14ac:dyDescent="0.25">
      <c r="B28" s="78" t="s">
        <v>199</v>
      </c>
      <c r="C28" s="78" t="s">
        <v>880</v>
      </c>
      <c r="F28" s="78" t="s">
        <v>199</v>
      </c>
      <c r="G28" s="78" t="s">
        <v>889</v>
      </c>
      <c r="H28" s="78">
        <v>1</v>
      </c>
      <c r="K28" s="250" t="s">
        <v>26</v>
      </c>
      <c r="L28">
        <v>22</v>
      </c>
    </row>
    <row r="29" spans="1:13" x14ac:dyDescent="0.25">
      <c r="A29" s="78" t="s">
        <v>1487</v>
      </c>
      <c r="B29" s="78" t="s">
        <v>199</v>
      </c>
      <c r="C29" s="78" t="s">
        <v>880</v>
      </c>
      <c r="F29" s="78" t="s">
        <v>199</v>
      </c>
      <c r="G29" s="78" t="s">
        <v>1775</v>
      </c>
      <c r="H29" s="78">
        <v>1</v>
      </c>
      <c r="K29" s="251" t="s">
        <v>880</v>
      </c>
      <c r="L29">
        <v>1</v>
      </c>
    </row>
    <row r="30" spans="1:13" x14ac:dyDescent="0.25">
      <c r="A30" s="78" t="s">
        <v>1488</v>
      </c>
      <c r="B30" s="78" t="s">
        <v>201</v>
      </c>
      <c r="C30" s="78" t="s">
        <v>880</v>
      </c>
      <c r="F30" s="78" t="s">
        <v>199</v>
      </c>
      <c r="G30" s="78" t="s">
        <v>1775</v>
      </c>
      <c r="H30" s="78">
        <v>1</v>
      </c>
      <c r="K30" s="251" t="s">
        <v>889</v>
      </c>
      <c r="L30">
        <v>2</v>
      </c>
    </row>
    <row r="31" spans="1:13" x14ac:dyDescent="0.25">
      <c r="B31" s="78" t="s">
        <v>199</v>
      </c>
      <c r="C31" s="78" t="s">
        <v>880</v>
      </c>
      <c r="F31" s="78" t="s">
        <v>199</v>
      </c>
      <c r="G31" s="78" t="s">
        <v>887</v>
      </c>
      <c r="H31" s="78">
        <v>1</v>
      </c>
      <c r="K31" s="251" t="s">
        <v>888</v>
      </c>
      <c r="L31">
        <v>2</v>
      </c>
    </row>
    <row r="32" spans="1:13" x14ac:dyDescent="0.25">
      <c r="A32" s="78" t="s">
        <v>1489</v>
      </c>
      <c r="B32" s="78" t="s">
        <v>201</v>
      </c>
      <c r="C32" s="78" t="s">
        <v>880</v>
      </c>
      <c r="F32" s="78" t="s">
        <v>199</v>
      </c>
      <c r="G32" s="78" t="s">
        <v>887</v>
      </c>
      <c r="H32" s="78">
        <v>1</v>
      </c>
      <c r="K32" s="251" t="s">
        <v>77</v>
      </c>
      <c r="L32">
        <v>3</v>
      </c>
    </row>
    <row r="33" spans="1:12" x14ac:dyDescent="0.25">
      <c r="B33" s="78" t="s">
        <v>199</v>
      </c>
      <c r="C33" s="78" t="s">
        <v>880</v>
      </c>
      <c r="F33" s="78" t="s">
        <v>199</v>
      </c>
      <c r="G33" s="78" t="s">
        <v>887</v>
      </c>
      <c r="H33" s="78">
        <v>1</v>
      </c>
      <c r="K33" s="251" t="s">
        <v>886</v>
      </c>
      <c r="L33">
        <v>4</v>
      </c>
    </row>
    <row r="34" spans="1:12" x14ac:dyDescent="0.25">
      <c r="A34" s="78" t="s">
        <v>1490</v>
      </c>
      <c r="B34" s="78" t="s">
        <v>199</v>
      </c>
      <c r="C34" s="78" t="s">
        <v>880</v>
      </c>
      <c r="F34" s="78" t="s">
        <v>199</v>
      </c>
      <c r="G34" s="78" t="s">
        <v>820</v>
      </c>
      <c r="H34" s="78">
        <v>1</v>
      </c>
      <c r="K34" s="251" t="s">
        <v>892</v>
      </c>
      <c r="L34">
        <v>5</v>
      </c>
    </row>
    <row r="35" spans="1:12" x14ac:dyDescent="0.25">
      <c r="A35" s="78" t="s">
        <v>1491</v>
      </c>
      <c r="B35" s="78" t="s">
        <v>199</v>
      </c>
      <c r="C35" s="78" t="s">
        <v>1775</v>
      </c>
      <c r="F35" s="78" t="s">
        <v>199</v>
      </c>
      <c r="G35" s="78" t="s">
        <v>820</v>
      </c>
      <c r="H35" s="78">
        <v>1</v>
      </c>
      <c r="K35" s="251" t="s">
        <v>869</v>
      </c>
      <c r="L35">
        <v>1</v>
      </c>
    </row>
    <row r="36" spans="1:12" x14ac:dyDescent="0.25">
      <c r="A36" s="78" t="s">
        <v>1492</v>
      </c>
      <c r="B36" s="78" t="s">
        <v>201</v>
      </c>
      <c r="C36" s="78" t="s">
        <v>1775</v>
      </c>
      <c r="F36" s="78" t="s">
        <v>199</v>
      </c>
      <c r="G36" s="78" t="s">
        <v>820</v>
      </c>
      <c r="H36" s="78">
        <v>1</v>
      </c>
      <c r="K36" s="251" t="s">
        <v>894</v>
      </c>
      <c r="L36">
        <v>3</v>
      </c>
    </row>
    <row r="37" spans="1:12" x14ac:dyDescent="0.25">
      <c r="A37" s="78" t="s">
        <v>1493</v>
      </c>
      <c r="B37" s="78" t="s">
        <v>26</v>
      </c>
      <c r="C37" s="78" t="s">
        <v>883</v>
      </c>
      <c r="F37" s="78" t="s">
        <v>199</v>
      </c>
      <c r="G37" s="78" t="s">
        <v>77</v>
      </c>
      <c r="H37" s="78">
        <v>1</v>
      </c>
      <c r="K37" s="251" t="s">
        <v>877</v>
      </c>
      <c r="L37">
        <v>1</v>
      </c>
    </row>
    <row r="38" spans="1:12" x14ac:dyDescent="0.25">
      <c r="A38" s="78" t="s">
        <v>1494</v>
      </c>
      <c r="B38" s="78" t="s">
        <v>26</v>
      </c>
      <c r="C38" s="78" t="s">
        <v>883</v>
      </c>
      <c r="F38" s="78" t="s">
        <v>199</v>
      </c>
      <c r="G38" s="78" t="s">
        <v>77</v>
      </c>
      <c r="H38" s="78">
        <v>1</v>
      </c>
      <c r="K38" s="250" t="s">
        <v>499</v>
      </c>
      <c r="L38">
        <v>74</v>
      </c>
    </row>
    <row r="39" spans="1:12" x14ac:dyDescent="0.25">
      <c r="A39" s="78" t="s">
        <v>1495</v>
      </c>
      <c r="B39" s="78" t="s">
        <v>199</v>
      </c>
      <c r="C39" s="78" t="s">
        <v>883</v>
      </c>
      <c r="F39" s="78" t="s">
        <v>199</v>
      </c>
      <c r="G39" s="78" t="s">
        <v>883</v>
      </c>
      <c r="H39" s="78">
        <v>1</v>
      </c>
    </row>
    <row r="40" spans="1:12" x14ac:dyDescent="0.25">
      <c r="B40" s="78" t="s">
        <v>26</v>
      </c>
      <c r="C40" s="78" t="s">
        <v>883</v>
      </c>
      <c r="F40" s="78" t="s">
        <v>199</v>
      </c>
      <c r="G40" s="78" t="s">
        <v>883</v>
      </c>
      <c r="H40" s="78">
        <v>1</v>
      </c>
    </row>
    <row r="41" spans="1:12" x14ac:dyDescent="0.25">
      <c r="A41" s="78" t="s">
        <v>1460</v>
      </c>
      <c r="B41" s="78" t="s">
        <v>26</v>
      </c>
      <c r="C41" s="78" t="s">
        <v>77</v>
      </c>
      <c r="F41" s="78" t="s">
        <v>199</v>
      </c>
      <c r="G41" s="78" t="s">
        <v>883</v>
      </c>
      <c r="H41" s="78">
        <v>1</v>
      </c>
    </row>
    <row r="42" spans="1:12" x14ac:dyDescent="0.25">
      <c r="A42" s="78" t="s">
        <v>1496</v>
      </c>
      <c r="B42" s="78" t="s">
        <v>199</v>
      </c>
      <c r="C42" s="78" t="s">
        <v>883</v>
      </c>
      <c r="F42" s="78" t="s">
        <v>199</v>
      </c>
      <c r="G42" s="78" t="s">
        <v>871</v>
      </c>
      <c r="H42" s="78">
        <v>1</v>
      </c>
    </row>
    <row r="43" spans="1:12" x14ac:dyDescent="0.25">
      <c r="A43" s="78" t="s">
        <v>1497</v>
      </c>
      <c r="B43" s="78" t="s">
        <v>199</v>
      </c>
      <c r="C43" s="78" t="s">
        <v>883</v>
      </c>
      <c r="F43" s="78" t="s">
        <v>199</v>
      </c>
      <c r="G43" s="78" t="s">
        <v>871</v>
      </c>
      <c r="H43" s="78">
        <v>1</v>
      </c>
    </row>
    <row r="44" spans="1:12" x14ac:dyDescent="0.25">
      <c r="B44" s="78" t="s">
        <v>26</v>
      </c>
      <c r="C44" s="78" t="s">
        <v>883</v>
      </c>
      <c r="F44" s="78" t="s">
        <v>199</v>
      </c>
      <c r="G44" s="78" t="s">
        <v>886</v>
      </c>
      <c r="H44" s="78">
        <v>1</v>
      </c>
    </row>
    <row r="45" spans="1:12" x14ac:dyDescent="0.25">
      <c r="A45" s="78" t="s">
        <v>1498</v>
      </c>
      <c r="B45" s="78" t="s">
        <v>26</v>
      </c>
      <c r="C45" s="78" t="s">
        <v>886</v>
      </c>
      <c r="F45" s="78" t="s">
        <v>199</v>
      </c>
      <c r="G45" s="78" t="s">
        <v>892</v>
      </c>
      <c r="H45" s="78">
        <v>1</v>
      </c>
    </row>
    <row r="46" spans="1:12" x14ac:dyDescent="0.25">
      <c r="A46" s="78" t="s">
        <v>1499</v>
      </c>
      <c r="B46" s="78" t="s">
        <v>199</v>
      </c>
      <c r="C46" s="78" t="s">
        <v>886</v>
      </c>
      <c r="F46" s="78" t="s">
        <v>199</v>
      </c>
      <c r="G46" s="78" t="s">
        <v>892</v>
      </c>
      <c r="H46" s="78">
        <v>1</v>
      </c>
    </row>
    <row r="47" spans="1:12" x14ac:dyDescent="0.25">
      <c r="A47" s="78" t="s">
        <v>1500</v>
      </c>
      <c r="B47" s="78" t="s">
        <v>26</v>
      </c>
      <c r="C47" s="78" t="s">
        <v>886</v>
      </c>
      <c r="F47" s="78" t="s">
        <v>199</v>
      </c>
      <c r="G47" s="78" t="s">
        <v>869</v>
      </c>
      <c r="H47" s="78">
        <v>1</v>
      </c>
    </row>
    <row r="48" spans="1:12" x14ac:dyDescent="0.25">
      <c r="A48" s="78" t="s">
        <v>1501</v>
      </c>
      <c r="B48" s="78" t="s">
        <v>26</v>
      </c>
      <c r="C48" s="78" t="s">
        <v>886</v>
      </c>
      <c r="F48" s="78" t="s">
        <v>199</v>
      </c>
      <c r="G48" s="78" t="s">
        <v>869</v>
      </c>
      <c r="H48" s="78">
        <v>1</v>
      </c>
    </row>
    <row r="49" spans="1:8" x14ac:dyDescent="0.25">
      <c r="A49" s="78" t="s">
        <v>1502</v>
      </c>
      <c r="B49" s="78" t="s">
        <v>26</v>
      </c>
      <c r="C49" s="78" t="s">
        <v>886</v>
      </c>
      <c r="F49" s="78" t="s">
        <v>199</v>
      </c>
      <c r="G49" s="78" t="s">
        <v>874</v>
      </c>
      <c r="H49" s="78">
        <v>1</v>
      </c>
    </row>
    <row r="50" spans="1:8" x14ac:dyDescent="0.25">
      <c r="A50" s="78" t="s">
        <v>1503</v>
      </c>
      <c r="B50" s="78" t="s">
        <v>199</v>
      </c>
      <c r="C50" s="78" t="s">
        <v>887</v>
      </c>
      <c r="F50" s="78" t="s">
        <v>199</v>
      </c>
      <c r="G50" s="78" t="s">
        <v>874</v>
      </c>
      <c r="H50" s="78">
        <v>1</v>
      </c>
    </row>
    <row r="51" spans="1:8" x14ac:dyDescent="0.25">
      <c r="A51" s="78" t="s">
        <v>1504</v>
      </c>
      <c r="B51" s="78" t="s">
        <v>199</v>
      </c>
      <c r="C51" s="78" t="s">
        <v>887</v>
      </c>
      <c r="F51" s="78" t="s">
        <v>199</v>
      </c>
      <c r="G51" s="78" t="s">
        <v>874</v>
      </c>
      <c r="H51" s="78">
        <v>1</v>
      </c>
    </row>
    <row r="52" spans="1:8" x14ac:dyDescent="0.25">
      <c r="A52" s="78" t="s">
        <v>1505</v>
      </c>
      <c r="B52" s="78" t="s">
        <v>199</v>
      </c>
      <c r="C52" s="78" t="s">
        <v>887</v>
      </c>
      <c r="F52" s="78" t="s">
        <v>199</v>
      </c>
      <c r="G52" s="78" t="s">
        <v>874</v>
      </c>
      <c r="H52" s="78">
        <v>1</v>
      </c>
    </row>
    <row r="53" spans="1:8" x14ac:dyDescent="0.25">
      <c r="A53" s="78" t="s">
        <v>1461</v>
      </c>
      <c r="B53" s="78" t="s">
        <v>26</v>
      </c>
      <c r="C53" s="78" t="s">
        <v>77</v>
      </c>
      <c r="F53" s="78" t="s">
        <v>199</v>
      </c>
      <c r="G53" s="78" t="s">
        <v>894</v>
      </c>
      <c r="H53" s="78">
        <v>1</v>
      </c>
    </row>
    <row r="54" spans="1:8" x14ac:dyDescent="0.25">
      <c r="A54" s="78" t="s">
        <v>1506</v>
      </c>
      <c r="B54" s="78" t="s">
        <v>26</v>
      </c>
      <c r="C54" s="78" t="s">
        <v>888</v>
      </c>
      <c r="F54" s="78" t="s">
        <v>199</v>
      </c>
      <c r="G54" s="78" t="s">
        <v>894</v>
      </c>
      <c r="H54" s="78">
        <v>1</v>
      </c>
    </row>
    <row r="55" spans="1:8" x14ac:dyDescent="0.25">
      <c r="A55" s="78" t="s">
        <v>1507</v>
      </c>
      <c r="B55" s="78" t="s">
        <v>26</v>
      </c>
      <c r="C55" s="78" t="s">
        <v>888</v>
      </c>
      <c r="F55" s="78" t="s">
        <v>199</v>
      </c>
      <c r="G55" s="78" t="s">
        <v>877</v>
      </c>
      <c r="H55" s="78">
        <v>1</v>
      </c>
    </row>
    <row r="56" spans="1:8" x14ac:dyDescent="0.25">
      <c r="A56" s="78" t="s">
        <v>1508</v>
      </c>
      <c r="B56" s="78" t="s">
        <v>201</v>
      </c>
      <c r="C56" s="78" t="s">
        <v>889</v>
      </c>
      <c r="F56" s="78" t="s">
        <v>26</v>
      </c>
      <c r="G56" s="78" t="s">
        <v>880</v>
      </c>
      <c r="H56" s="78">
        <v>1</v>
      </c>
    </row>
    <row r="57" spans="1:8" x14ac:dyDescent="0.25">
      <c r="A57" s="78" t="s">
        <v>1509</v>
      </c>
      <c r="B57" s="78" t="s">
        <v>26</v>
      </c>
      <c r="C57" s="78" t="s">
        <v>889</v>
      </c>
      <c r="F57" s="78" t="s">
        <v>26</v>
      </c>
      <c r="G57" s="78" t="s">
        <v>889</v>
      </c>
      <c r="H57" s="78">
        <v>1</v>
      </c>
    </row>
    <row r="58" spans="1:8" x14ac:dyDescent="0.25">
      <c r="A58" s="78" t="s">
        <v>1510</v>
      </c>
      <c r="B58" s="78" t="s">
        <v>26</v>
      </c>
      <c r="C58" s="78" t="s">
        <v>889</v>
      </c>
      <c r="F58" s="78" t="s">
        <v>26</v>
      </c>
      <c r="G58" s="78" t="s">
        <v>889</v>
      </c>
      <c r="H58" s="78">
        <v>1</v>
      </c>
    </row>
    <row r="59" spans="1:8" x14ac:dyDescent="0.25">
      <c r="A59" s="78" t="s">
        <v>1511</v>
      </c>
      <c r="B59" s="78" t="s">
        <v>26</v>
      </c>
      <c r="C59" s="78" t="s">
        <v>889</v>
      </c>
      <c r="F59" s="78" t="s">
        <v>26</v>
      </c>
      <c r="G59" s="78" t="s">
        <v>888</v>
      </c>
      <c r="H59" s="78">
        <v>1</v>
      </c>
    </row>
    <row r="60" spans="1:8" x14ac:dyDescent="0.25">
      <c r="A60" s="78" t="s">
        <v>1512</v>
      </c>
      <c r="B60" s="78" t="s">
        <v>26</v>
      </c>
      <c r="C60" s="78" t="s">
        <v>889</v>
      </c>
      <c r="F60" s="78" t="s">
        <v>26</v>
      </c>
      <c r="G60" s="78" t="s">
        <v>888</v>
      </c>
      <c r="H60" s="78">
        <v>1</v>
      </c>
    </row>
    <row r="61" spans="1:8" x14ac:dyDescent="0.25">
      <c r="A61" s="78" t="s">
        <v>1513</v>
      </c>
      <c r="B61" s="78" t="s">
        <v>201</v>
      </c>
      <c r="C61" s="78" t="s">
        <v>889</v>
      </c>
      <c r="F61" s="78" t="s">
        <v>26</v>
      </c>
      <c r="G61" s="78" t="s">
        <v>77</v>
      </c>
      <c r="H61" s="78">
        <v>1</v>
      </c>
    </row>
    <row r="62" spans="1:8" x14ac:dyDescent="0.25">
      <c r="A62" s="78" t="s">
        <v>1514</v>
      </c>
      <c r="B62" s="78" t="s">
        <v>196</v>
      </c>
      <c r="C62" s="78" t="s">
        <v>889</v>
      </c>
      <c r="F62" s="78" t="s">
        <v>26</v>
      </c>
      <c r="G62" s="78" t="s">
        <v>77</v>
      </c>
      <c r="H62" s="78">
        <v>1</v>
      </c>
    </row>
    <row r="63" spans="1:8" x14ac:dyDescent="0.25">
      <c r="A63" s="78" t="s">
        <v>1515</v>
      </c>
      <c r="B63" s="78" t="s">
        <v>201</v>
      </c>
      <c r="C63" s="78" t="s">
        <v>889</v>
      </c>
      <c r="F63" s="78" t="s">
        <v>26</v>
      </c>
      <c r="G63" s="78" t="s">
        <v>77</v>
      </c>
      <c r="H63" s="78">
        <v>1</v>
      </c>
    </row>
    <row r="64" spans="1:8" x14ac:dyDescent="0.25">
      <c r="A64" s="78" t="s">
        <v>1462</v>
      </c>
      <c r="B64" s="78" t="s">
        <v>199</v>
      </c>
      <c r="C64" s="78" t="s">
        <v>820</v>
      </c>
      <c r="F64" s="78" t="s">
        <v>26</v>
      </c>
      <c r="G64" s="78" t="s">
        <v>886</v>
      </c>
      <c r="H64" s="78">
        <v>1</v>
      </c>
    </row>
    <row r="65" spans="1:8" x14ac:dyDescent="0.25">
      <c r="A65" s="78" t="s">
        <v>1516</v>
      </c>
      <c r="B65" s="78" t="s">
        <v>196</v>
      </c>
      <c r="C65" s="78" t="s">
        <v>889</v>
      </c>
      <c r="F65" s="78" t="s">
        <v>26</v>
      </c>
      <c r="G65" s="78" t="s">
        <v>886</v>
      </c>
      <c r="H65" s="78">
        <v>1</v>
      </c>
    </row>
    <row r="66" spans="1:8" x14ac:dyDescent="0.25">
      <c r="A66" s="78" t="s">
        <v>1517</v>
      </c>
      <c r="B66" s="78" t="s">
        <v>26</v>
      </c>
      <c r="C66" s="78" t="s">
        <v>889</v>
      </c>
      <c r="F66" s="78" t="s">
        <v>26</v>
      </c>
      <c r="G66" s="78" t="s">
        <v>886</v>
      </c>
      <c r="H66" s="78">
        <v>1</v>
      </c>
    </row>
    <row r="67" spans="1:8" x14ac:dyDescent="0.25">
      <c r="A67" s="78" t="s">
        <v>1518</v>
      </c>
      <c r="B67" s="78" t="s">
        <v>201</v>
      </c>
      <c r="C67" s="78" t="s">
        <v>892</v>
      </c>
      <c r="F67" s="78" t="s">
        <v>26</v>
      </c>
      <c r="G67" s="78" t="s">
        <v>886</v>
      </c>
      <c r="H67" s="78">
        <v>1</v>
      </c>
    </row>
    <row r="68" spans="1:8" x14ac:dyDescent="0.25">
      <c r="A68" s="78" t="s">
        <v>1519</v>
      </c>
      <c r="B68" s="78" t="s">
        <v>199</v>
      </c>
      <c r="C68" s="78" t="s">
        <v>892</v>
      </c>
      <c r="F68" s="78" t="s">
        <v>26</v>
      </c>
      <c r="G68" s="78" t="s">
        <v>892</v>
      </c>
      <c r="H68" s="78">
        <v>1</v>
      </c>
    </row>
    <row r="69" spans="1:8" x14ac:dyDescent="0.25">
      <c r="A69" s="78" t="s">
        <v>1520</v>
      </c>
      <c r="B69" s="78" t="s">
        <v>26</v>
      </c>
      <c r="C69" s="78" t="s">
        <v>892</v>
      </c>
      <c r="F69" s="78" t="s">
        <v>26</v>
      </c>
      <c r="G69" s="78" t="s">
        <v>892</v>
      </c>
      <c r="H69" s="78">
        <v>1</v>
      </c>
    </row>
    <row r="70" spans="1:8" x14ac:dyDescent="0.25">
      <c r="A70" s="78" t="s">
        <v>1521</v>
      </c>
      <c r="B70" s="78" t="s">
        <v>26</v>
      </c>
      <c r="C70" s="78" t="s">
        <v>892</v>
      </c>
      <c r="F70" s="78" t="s">
        <v>26</v>
      </c>
      <c r="G70" s="78" t="s">
        <v>892</v>
      </c>
      <c r="H70" s="78">
        <v>1</v>
      </c>
    </row>
    <row r="71" spans="1:8" x14ac:dyDescent="0.25">
      <c r="A71" s="78" t="s">
        <v>1522</v>
      </c>
      <c r="B71" s="78" t="s">
        <v>26</v>
      </c>
      <c r="C71" s="78" t="s">
        <v>892</v>
      </c>
      <c r="F71" s="78" t="s">
        <v>26</v>
      </c>
      <c r="G71" s="78" t="s">
        <v>892</v>
      </c>
      <c r="H71" s="78">
        <v>1</v>
      </c>
    </row>
    <row r="72" spans="1:8" x14ac:dyDescent="0.25">
      <c r="A72" s="78" t="s">
        <v>1523</v>
      </c>
      <c r="B72" s="78" t="s">
        <v>26</v>
      </c>
      <c r="C72" s="78" t="s">
        <v>892</v>
      </c>
      <c r="F72" s="78" t="s">
        <v>26</v>
      </c>
      <c r="G72" s="78" t="s">
        <v>892</v>
      </c>
      <c r="H72" s="78">
        <v>1</v>
      </c>
    </row>
    <row r="73" spans="1:8" x14ac:dyDescent="0.25">
      <c r="A73" s="78" t="s">
        <v>1524</v>
      </c>
      <c r="B73" s="78" t="s">
        <v>26</v>
      </c>
      <c r="C73" s="78" t="s">
        <v>892</v>
      </c>
      <c r="F73" s="78" t="s">
        <v>26</v>
      </c>
      <c r="G73" s="78" t="s">
        <v>869</v>
      </c>
      <c r="H73" s="78">
        <v>1</v>
      </c>
    </row>
    <row r="74" spans="1:8" x14ac:dyDescent="0.25">
      <c r="A74" s="78" t="s">
        <v>1525</v>
      </c>
      <c r="B74" s="78" t="s">
        <v>26</v>
      </c>
      <c r="C74" s="78" t="s">
        <v>892</v>
      </c>
      <c r="F74" s="78" t="s">
        <v>26</v>
      </c>
      <c r="G74" s="78" t="s">
        <v>894</v>
      </c>
      <c r="H74" s="78">
        <v>1</v>
      </c>
    </row>
    <row r="75" spans="1:8" x14ac:dyDescent="0.25">
      <c r="A75" s="78" t="s">
        <v>1463</v>
      </c>
      <c r="B75" s="78" t="s">
        <v>26</v>
      </c>
      <c r="C75" s="78" t="s">
        <v>820</v>
      </c>
      <c r="F75" s="78" t="s">
        <v>26</v>
      </c>
      <c r="G75" s="78" t="s">
        <v>894</v>
      </c>
      <c r="H75" s="78">
        <v>1</v>
      </c>
    </row>
    <row r="76" spans="1:8" x14ac:dyDescent="0.25">
      <c r="A76" s="78" t="s">
        <v>1526</v>
      </c>
      <c r="B76" s="78" t="s">
        <v>26</v>
      </c>
      <c r="C76" s="78" t="s">
        <v>894</v>
      </c>
      <c r="F76" s="78" t="s">
        <v>26</v>
      </c>
      <c r="G76" s="78" t="s">
        <v>894</v>
      </c>
      <c r="H76" s="78">
        <v>1</v>
      </c>
    </row>
    <row r="77" spans="1:8" x14ac:dyDescent="0.25">
      <c r="A77" s="78" t="s">
        <v>1527</v>
      </c>
      <c r="B77" s="78" t="s">
        <v>199</v>
      </c>
      <c r="C77" s="78" t="s">
        <v>894</v>
      </c>
      <c r="F77" s="78" t="s">
        <v>26</v>
      </c>
      <c r="G77" s="78" t="s">
        <v>877</v>
      </c>
      <c r="H77" s="78">
        <v>1</v>
      </c>
    </row>
    <row r="78" spans="1:8" x14ac:dyDescent="0.25">
      <c r="A78" s="78" t="s">
        <v>1528</v>
      </c>
      <c r="B78" s="78" t="s">
        <v>26</v>
      </c>
      <c r="C78" s="78" t="s">
        <v>894</v>
      </c>
    </row>
    <row r="79" spans="1:8" x14ac:dyDescent="0.25">
      <c r="A79" s="78" t="s">
        <v>1529</v>
      </c>
      <c r="B79" s="78" t="s">
        <v>26</v>
      </c>
      <c r="C79" s="78" t="s">
        <v>894</v>
      </c>
    </row>
    <row r="80" spans="1:8" x14ac:dyDescent="0.25">
      <c r="A80" s="78" t="s">
        <v>1530</v>
      </c>
      <c r="B80" s="78" t="s">
        <v>201</v>
      </c>
      <c r="C80" s="78" t="s">
        <v>894</v>
      </c>
    </row>
    <row r="81" spans="1:16" x14ac:dyDescent="0.25">
      <c r="A81" s="78" t="s">
        <v>1464</v>
      </c>
      <c r="B81" s="78" t="s">
        <v>201</v>
      </c>
      <c r="C81" s="78" t="s">
        <v>820</v>
      </c>
    </row>
    <row r="82" spans="1:16" x14ac:dyDescent="0.25">
      <c r="B82" s="78" t="s">
        <v>199</v>
      </c>
      <c r="C82" s="78" t="s">
        <v>820</v>
      </c>
    </row>
    <row r="83" spans="1:16" x14ac:dyDescent="0.25">
      <c r="A83" s="78" t="s">
        <v>1465</v>
      </c>
      <c r="B83" s="78" t="s">
        <v>199</v>
      </c>
      <c r="C83" s="78" t="s">
        <v>820</v>
      </c>
      <c r="F83" s="252" t="s">
        <v>1928</v>
      </c>
      <c r="G83" s="252" t="s">
        <v>34</v>
      </c>
      <c r="H83" s="252" t="s">
        <v>1924</v>
      </c>
    </row>
    <row r="84" spans="1:16" x14ac:dyDescent="0.25">
      <c r="A84" s="78" t="s">
        <v>499</v>
      </c>
      <c r="F84" s="254" t="s">
        <v>199</v>
      </c>
      <c r="G84" s="78" t="s">
        <v>77</v>
      </c>
      <c r="H84" s="78">
        <v>1</v>
      </c>
      <c r="K84" s="229" t="s">
        <v>1905</v>
      </c>
      <c r="L84" s="229" t="s">
        <v>1931</v>
      </c>
      <c r="M84"/>
      <c r="N84"/>
      <c r="O84"/>
      <c r="P84"/>
    </row>
    <row r="85" spans="1:16" x14ac:dyDescent="0.25">
      <c r="A85"/>
      <c r="B85"/>
      <c r="C85"/>
      <c r="F85" s="254" t="s">
        <v>26</v>
      </c>
      <c r="G85" s="78" t="s">
        <v>869</v>
      </c>
      <c r="H85" s="78">
        <v>1</v>
      </c>
      <c r="K85" s="229" t="s">
        <v>497</v>
      </c>
      <c r="L85" t="s">
        <v>201</v>
      </c>
      <c r="M85" t="s">
        <v>196</v>
      </c>
      <c r="N85" t="s">
        <v>199</v>
      </c>
      <c r="O85" t="s">
        <v>26</v>
      </c>
      <c r="P85" t="s">
        <v>499</v>
      </c>
    </row>
    <row r="86" spans="1:16" x14ac:dyDescent="0.25">
      <c r="A86"/>
      <c r="B86"/>
      <c r="C86"/>
      <c r="F86" s="254" t="s">
        <v>201</v>
      </c>
      <c r="G86" s="78" t="s">
        <v>869</v>
      </c>
      <c r="H86" s="78">
        <v>1</v>
      </c>
      <c r="K86" s="250" t="s">
        <v>880</v>
      </c>
      <c r="L86">
        <v>4</v>
      </c>
      <c r="M86"/>
      <c r="N86">
        <v>5</v>
      </c>
      <c r="O86">
        <v>1</v>
      </c>
      <c r="P86">
        <v>10</v>
      </c>
    </row>
    <row r="87" spans="1:16" x14ac:dyDescent="0.25">
      <c r="A87"/>
      <c r="B87"/>
      <c r="C87"/>
      <c r="F87" s="254" t="s">
        <v>201</v>
      </c>
      <c r="G87" s="78" t="s">
        <v>869</v>
      </c>
      <c r="H87" s="78">
        <v>1</v>
      </c>
      <c r="K87" s="250" t="s">
        <v>889</v>
      </c>
      <c r="L87">
        <v>3</v>
      </c>
      <c r="M87">
        <v>2</v>
      </c>
      <c r="N87"/>
      <c r="O87">
        <v>5</v>
      </c>
      <c r="P87">
        <v>10</v>
      </c>
    </row>
    <row r="88" spans="1:16" x14ac:dyDescent="0.25">
      <c r="A88"/>
      <c r="B88"/>
      <c r="C88"/>
      <c r="F88" s="254" t="s">
        <v>26</v>
      </c>
      <c r="G88" s="78" t="s">
        <v>869</v>
      </c>
      <c r="H88" s="78">
        <v>1</v>
      </c>
      <c r="K88" s="250" t="s">
        <v>1775</v>
      </c>
      <c r="L88">
        <v>1</v>
      </c>
      <c r="M88"/>
      <c r="N88">
        <v>1</v>
      </c>
      <c r="O88"/>
      <c r="P88">
        <v>2</v>
      </c>
    </row>
    <row r="89" spans="1:16" x14ac:dyDescent="0.25">
      <c r="A89"/>
      <c r="B89"/>
      <c r="C89"/>
      <c r="F89" s="254" t="s">
        <v>201</v>
      </c>
      <c r="G89" s="78" t="s">
        <v>869</v>
      </c>
      <c r="H89" s="78">
        <v>1</v>
      </c>
      <c r="K89" s="250" t="s">
        <v>888</v>
      </c>
      <c r="L89"/>
      <c r="M89"/>
      <c r="N89"/>
      <c r="O89">
        <v>2</v>
      </c>
      <c r="P89">
        <v>2</v>
      </c>
    </row>
    <row r="90" spans="1:16" x14ac:dyDescent="0.25">
      <c r="A90"/>
      <c r="B90"/>
      <c r="C90"/>
      <c r="F90" s="254" t="s">
        <v>199</v>
      </c>
      <c r="G90" s="78" t="s">
        <v>871</v>
      </c>
      <c r="H90" s="78">
        <v>1</v>
      </c>
      <c r="K90" s="250" t="s">
        <v>887</v>
      </c>
      <c r="L90"/>
      <c r="M90"/>
      <c r="N90">
        <v>3</v>
      </c>
      <c r="O90"/>
      <c r="P90">
        <v>3</v>
      </c>
    </row>
    <row r="91" spans="1:16" x14ac:dyDescent="0.25">
      <c r="A91"/>
      <c r="B91"/>
      <c r="C91"/>
      <c r="F91" s="254" t="s">
        <v>201</v>
      </c>
      <c r="G91" s="78" t="s">
        <v>871</v>
      </c>
      <c r="H91" s="78">
        <v>1</v>
      </c>
      <c r="K91" s="250" t="s">
        <v>820</v>
      </c>
      <c r="L91">
        <v>1</v>
      </c>
      <c r="M91"/>
      <c r="N91">
        <v>2</v>
      </c>
      <c r="O91">
        <v>1</v>
      </c>
      <c r="P91">
        <v>4</v>
      </c>
    </row>
    <row r="92" spans="1:16" x14ac:dyDescent="0.25">
      <c r="A92"/>
      <c r="B92"/>
      <c r="C92"/>
      <c r="F92" s="254" t="s">
        <v>199</v>
      </c>
      <c r="G92" s="78" t="s">
        <v>874</v>
      </c>
      <c r="H92" s="78">
        <v>1</v>
      </c>
      <c r="K92" s="250" t="s">
        <v>77</v>
      </c>
      <c r="L92"/>
      <c r="M92"/>
      <c r="N92">
        <v>2</v>
      </c>
      <c r="O92">
        <v>3</v>
      </c>
      <c r="P92">
        <v>5</v>
      </c>
    </row>
    <row r="93" spans="1:16" x14ac:dyDescent="0.25">
      <c r="A93"/>
      <c r="B93"/>
      <c r="C93"/>
      <c r="F93" s="254" t="s">
        <v>199</v>
      </c>
      <c r="G93" s="78" t="s">
        <v>874</v>
      </c>
      <c r="H93" s="78">
        <v>1</v>
      </c>
      <c r="K93" s="250" t="s">
        <v>883</v>
      </c>
      <c r="L93"/>
      <c r="M93"/>
      <c r="N93">
        <v>3</v>
      </c>
      <c r="O93">
        <v>2</v>
      </c>
      <c r="P93">
        <v>5</v>
      </c>
    </row>
    <row r="94" spans="1:16" x14ac:dyDescent="0.25">
      <c r="A94"/>
      <c r="B94"/>
      <c r="C94"/>
      <c r="F94" s="254" t="s">
        <v>199</v>
      </c>
      <c r="G94" s="78" t="s">
        <v>874</v>
      </c>
      <c r="H94" s="78">
        <v>1</v>
      </c>
      <c r="K94" s="250" t="s">
        <v>871</v>
      </c>
      <c r="L94">
        <v>1</v>
      </c>
      <c r="M94"/>
      <c r="N94">
        <v>1</v>
      </c>
      <c r="O94"/>
      <c r="P94">
        <v>2</v>
      </c>
    </row>
    <row r="95" spans="1:16" x14ac:dyDescent="0.25">
      <c r="A95"/>
      <c r="B95"/>
      <c r="C95"/>
      <c r="F95" s="254" t="s">
        <v>199</v>
      </c>
      <c r="G95" s="78" t="s">
        <v>77</v>
      </c>
      <c r="H95" s="78">
        <v>1</v>
      </c>
      <c r="K95" s="250" t="s">
        <v>886</v>
      </c>
      <c r="L95"/>
      <c r="M95"/>
      <c r="N95">
        <v>1</v>
      </c>
      <c r="O95">
        <v>4</v>
      </c>
      <c r="P95">
        <v>5</v>
      </c>
    </row>
    <row r="96" spans="1:16" x14ac:dyDescent="0.25">
      <c r="A96"/>
      <c r="B96"/>
      <c r="C96"/>
      <c r="F96" s="254" t="s">
        <v>201</v>
      </c>
      <c r="G96" s="78" t="s">
        <v>874</v>
      </c>
      <c r="H96" s="78">
        <v>1</v>
      </c>
      <c r="K96" s="250" t="s">
        <v>892</v>
      </c>
      <c r="L96">
        <v>1</v>
      </c>
      <c r="M96">
        <v>1</v>
      </c>
      <c r="N96">
        <v>1</v>
      </c>
      <c r="O96">
        <v>5</v>
      </c>
      <c r="P96">
        <v>8</v>
      </c>
    </row>
    <row r="97" spans="1:16" x14ac:dyDescent="0.25">
      <c r="A97"/>
      <c r="B97"/>
      <c r="C97"/>
      <c r="F97" s="254" t="s">
        <v>201</v>
      </c>
      <c r="G97" s="78" t="s">
        <v>877</v>
      </c>
      <c r="H97" s="78">
        <v>1</v>
      </c>
      <c r="K97" s="250" t="s">
        <v>869</v>
      </c>
      <c r="L97">
        <v>3</v>
      </c>
      <c r="M97"/>
      <c r="N97"/>
      <c r="O97">
        <v>2</v>
      </c>
      <c r="P97">
        <v>5</v>
      </c>
    </row>
    <row r="98" spans="1:16" x14ac:dyDescent="0.25">
      <c r="A98"/>
      <c r="B98"/>
      <c r="C98"/>
      <c r="F98" s="254" t="s">
        <v>201</v>
      </c>
      <c r="G98" s="78" t="s">
        <v>877</v>
      </c>
      <c r="H98" s="78">
        <v>1</v>
      </c>
      <c r="K98" s="250" t="s">
        <v>874</v>
      </c>
      <c r="L98">
        <v>1</v>
      </c>
      <c r="M98"/>
      <c r="N98">
        <v>3</v>
      </c>
      <c r="O98"/>
      <c r="P98">
        <v>4</v>
      </c>
    </row>
    <row r="99" spans="1:16" x14ac:dyDescent="0.25">
      <c r="A99"/>
      <c r="B99"/>
      <c r="C99"/>
      <c r="F99" s="254" t="s">
        <v>199</v>
      </c>
      <c r="G99" s="78" t="s">
        <v>877</v>
      </c>
      <c r="H99" s="78">
        <v>1</v>
      </c>
      <c r="K99" s="250" t="s">
        <v>894</v>
      </c>
      <c r="L99">
        <v>1</v>
      </c>
      <c r="M99"/>
      <c r="N99">
        <v>1</v>
      </c>
      <c r="O99">
        <v>3</v>
      </c>
      <c r="P99">
        <v>5</v>
      </c>
    </row>
    <row r="100" spans="1:16" x14ac:dyDescent="0.25">
      <c r="A100"/>
      <c r="B100"/>
      <c r="C100"/>
      <c r="F100" s="254" t="s">
        <v>26</v>
      </c>
      <c r="G100" s="78" t="s">
        <v>877</v>
      </c>
      <c r="H100" s="78">
        <v>1</v>
      </c>
      <c r="K100" s="250" t="s">
        <v>877</v>
      </c>
      <c r="L100">
        <v>2</v>
      </c>
      <c r="M100"/>
      <c r="N100">
        <v>1</v>
      </c>
      <c r="O100">
        <v>1</v>
      </c>
      <c r="P100">
        <v>4</v>
      </c>
    </row>
    <row r="101" spans="1:16" x14ac:dyDescent="0.25">
      <c r="A101"/>
      <c r="B101"/>
      <c r="C101"/>
      <c r="F101" s="254" t="s">
        <v>201</v>
      </c>
      <c r="G101" s="78" t="s">
        <v>880</v>
      </c>
      <c r="H101" s="78">
        <v>1</v>
      </c>
      <c r="K101" s="250" t="s">
        <v>499</v>
      </c>
      <c r="L101">
        <v>18</v>
      </c>
      <c r="M101">
        <v>3</v>
      </c>
      <c r="N101">
        <v>24</v>
      </c>
      <c r="O101">
        <v>29</v>
      </c>
      <c r="P101">
        <v>74</v>
      </c>
    </row>
    <row r="102" spans="1:16" x14ac:dyDescent="0.25">
      <c r="A102"/>
      <c r="B102"/>
      <c r="C102"/>
      <c r="F102" s="254" t="s">
        <v>199</v>
      </c>
      <c r="G102" s="78" t="s">
        <v>880</v>
      </c>
      <c r="H102" s="78">
        <v>1</v>
      </c>
      <c r="K102"/>
      <c r="L102"/>
    </row>
    <row r="103" spans="1:16" x14ac:dyDescent="0.25">
      <c r="A103"/>
      <c r="B103"/>
      <c r="C103"/>
      <c r="F103" s="254" t="s">
        <v>26</v>
      </c>
      <c r="G103" s="78" t="s">
        <v>880</v>
      </c>
      <c r="H103" s="78">
        <v>1</v>
      </c>
      <c r="K103"/>
      <c r="L103"/>
    </row>
    <row r="104" spans="1:16" x14ac:dyDescent="0.25">
      <c r="A104"/>
      <c r="B104"/>
      <c r="C104"/>
      <c r="F104" s="254" t="s">
        <v>199</v>
      </c>
      <c r="G104" s="78" t="s">
        <v>880</v>
      </c>
      <c r="H104" s="78">
        <v>1</v>
      </c>
      <c r="K104"/>
      <c r="L104"/>
    </row>
    <row r="105" spans="1:16" x14ac:dyDescent="0.25">
      <c r="A105"/>
      <c r="B105"/>
      <c r="C105"/>
      <c r="F105" s="254" t="s">
        <v>199</v>
      </c>
      <c r="G105" s="78" t="s">
        <v>880</v>
      </c>
      <c r="H105" s="78">
        <v>1</v>
      </c>
      <c r="K105"/>
      <c r="L105"/>
    </row>
    <row r="106" spans="1:16" x14ac:dyDescent="0.25">
      <c r="A106"/>
      <c r="B106"/>
      <c r="C106"/>
      <c r="F106" s="254" t="s">
        <v>26</v>
      </c>
      <c r="G106" s="78" t="s">
        <v>77</v>
      </c>
      <c r="H106" s="78">
        <v>1</v>
      </c>
      <c r="K106"/>
      <c r="L106"/>
    </row>
    <row r="107" spans="1:16" x14ac:dyDescent="0.25">
      <c r="A107"/>
      <c r="B107"/>
      <c r="C107"/>
      <c r="F107" s="254" t="s">
        <v>201</v>
      </c>
      <c r="G107" s="78" t="s">
        <v>880</v>
      </c>
      <c r="H107" s="78">
        <v>1</v>
      </c>
      <c r="K107"/>
      <c r="L107"/>
    </row>
    <row r="108" spans="1:16" x14ac:dyDescent="0.25">
      <c r="A108"/>
      <c r="B108"/>
      <c r="C108"/>
      <c r="F108" s="254" t="s">
        <v>199</v>
      </c>
      <c r="G108" s="78" t="s">
        <v>880</v>
      </c>
      <c r="H108" s="78">
        <v>1</v>
      </c>
      <c r="K108"/>
      <c r="L108"/>
    </row>
    <row r="109" spans="1:16" x14ac:dyDescent="0.25">
      <c r="A109"/>
      <c r="B109"/>
      <c r="C109"/>
      <c r="F109" s="254" t="s">
        <v>201</v>
      </c>
      <c r="G109" s="78" t="s">
        <v>880</v>
      </c>
      <c r="H109" s="78">
        <v>1</v>
      </c>
      <c r="K109"/>
      <c r="L109"/>
    </row>
    <row r="110" spans="1:16" x14ac:dyDescent="0.25">
      <c r="A110"/>
      <c r="B110"/>
      <c r="C110"/>
      <c r="F110" s="254" t="s">
        <v>201</v>
      </c>
      <c r="G110" s="78" t="s">
        <v>880</v>
      </c>
      <c r="H110" s="78">
        <v>1</v>
      </c>
      <c r="K110"/>
      <c r="L110"/>
    </row>
    <row r="111" spans="1:16" x14ac:dyDescent="0.25">
      <c r="A111"/>
      <c r="B111"/>
      <c r="C111"/>
      <c r="F111" s="254" t="s">
        <v>199</v>
      </c>
      <c r="G111" s="78" t="s">
        <v>880</v>
      </c>
      <c r="H111" s="78">
        <v>1</v>
      </c>
      <c r="K111"/>
      <c r="L111"/>
    </row>
    <row r="112" spans="1:16" x14ac:dyDescent="0.25">
      <c r="A112"/>
      <c r="B112"/>
      <c r="C112"/>
      <c r="F112" s="254" t="s">
        <v>199</v>
      </c>
      <c r="G112" s="78" t="s">
        <v>1775</v>
      </c>
      <c r="H112" s="78">
        <v>1</v>
      </c>
      <c r="K112"/>
      <c r="L112"/>
    </row>
    <row r="113" spans="1:12" x14ac:dyDescent="0.25">
      <c r="A113"/>
      <c r="B113"/>
      <c r="C113"/>
      <c r="F113" s="254" t="s">
        <v>201</v>
      </c>
      <c r="G113" s="78" t="s">
        <v>1775</v>
      </c>
      <c r="H113" s="78">
        <v>1</v>
      </c>
      <c r="K113"/>
      <c r="L113"/>
    </row>
    <row r="114" spans="1:12" x14ac:dyDescent="0.25">
      <c r="A114"/>
      <c r="B114"/>
      <c r="C114"/>
      <c r="F114" s="254" t="s">
        <v>26</v>
      </c>
      <c r="G114" s="78" t="s">
        <v>883</v>
      </c>
      <c r="H114" s="78">
        <v>1</v>
      </c>
      <c r="K114"/>
      <c r="L114"/>
    </row>
    <row r="115" spans="1:12" x14ac:dyDescent="0.25">
      <c r="A115"/>
      <c r="B115"/>
      <c r="C115"/>
      <c r="F115" s="254" t="s">
        <v>26</v>
      </c>
      <c r="G115" s="78" t="s">
        <v>883</v>
      </c>
      <c r="H115" s="78">
        <v>1</v>
      </c>
      <c r="K115"/>
      <c r="L115"/>
    </row>
    <row r="116" spans="1:12" x14ac:dyDescent="0.25">
      <c r="A116"/>
      <c r="B116"/>
      <c r="C116"/>
      <c r="F116" s="254" t="s">
        <v>199</v>
      </c>
      <c r="G116" s="78" t="s">
        <v>883</v>
      </c>
      <c r="H116" s="78">
        <v>1</v>
      </c>
      <c r="K116"/>
      <c r="L116"/>
    </row>
    <row r="117" spans="1:12" x14ac:dyDescent="0.25">
      <c r="A117"/>
      <c r="B117"/>
      <c r="C117"/>
      <c r="F117" s="254" t="s">
        <v>26</v>
      </c>
      <c r="G117" s="78" t="s">
        <v>77</v>
      </c>
      <c r="H117" s="78">
        <v>1</v>
      </c>
      <c r="K117"/>
      <c r="L117"/>
    </row>
    <row r="118" spans="1:12" x14ac:dyDescent="0.25">
      <c r="A118"/>
      <c r="B118"/>
      <c r="C118"/>
      <c r="F118" s="254" t="s">
        <v>199</v>
      </c>
      <c r="G118" s="78" t="s">
        <v>883</v>
      </c>
      <c r="H118" s="78">
        <v>1</v>
      </c>
      <c r="K118"/>
      <c r="L118"/>
    </row>
    <row r="119" spans="1:12" x14ac:dyDescent="0.25">
      <c r="A119"/>
      <c r="B119"/>
      <c r="C119"/>
      <c r="F119" s="254" t="s">
        <v>199</v>
      </c>
      <c r="G119" s="78" t="s">
        <v>883</v>
      </c>
      <c r="H119" s="78">
        <v>1</v>
      </c>
      <c r="K119"/>
      <c r="L119"/>
    </row>
    <row r="120" spans="1:12" x14ac:dyDescent="0.25">
      <c r="A120"/>
      <c r="B120"/>
      <c r="C120"/>
      <c r="F120" s="254" t="s">
        <v>26</v>
      </c>
      <c r="G120" s="78" t="s">
        <v>886</v>
      </c>
      <c r="H120" s="78">
        <v>1</v>
      </c>
      <c r="K120"/>
      <c r="L120"/>
    </row>
    <row r="121" spans="1:12" x14ac:dyDescent="0.25">
      <c r="A121"/>
      <c r="B121"/>
      <c r="C121"/>
      <c r="F121" s="254" t="s">
        <v>199</v>
      </c>
      <c r="G121" s="78" t="s">
        <v>886</v>
      </c>
      <c r="H121" s="78">
        <v>1</v>
      </c>
      <c r="K121"/>
      <c r="L121"/>
    </row>
    <row r="122" spans="1:12" x14ac:dyDescent="0.25">
      <c r="A122"/>
      <c r="B122"/>
      <c r="C122"/>
      <c r="F122" s="254" t="s">
        <v>26</v>
      </c>
      <c r="G122" s="78" t="s">
        <v>886</v>
      </c>
      <c r="H122" s="78">
        <v>1</v>
      </c>
      <c r="K122"/>
      <c r="L122"/>
    </row>
    <row r="123" spans="1:12" x14ac:dyDescent="0.25">
      <c r="A123"/>
      <c r="B123"/>
      <c r="C123"/>
      <c r="F123" s="254" t="s">
        <v>26</v>
      </c>
      <c r="G123" s="78" t="s">
        <v>886</v>
      </c>
      <c r="H123" s="78">
        <v>1</v>
      </c>
      <c r="K123"/>
      <c r="L123"/>
    </row>
    <row r="124" spans="1:12" x14ac:dyDescent="0.25">
      <c r="A124"/>
      <c r="B124"/>
      <c r="C124"/>
      <c r="F124" s="254" t="s">
        <v>26</v>
      </c>
      <c r="G124" s="78" t="s">
        <v>886</v>
      </c>
      <c r="H124" s="78">
        <v>1</v>
      </c>
      <c r="K124"/>
      <c r="L124"/>
    </row>
    <row r="125" spans="1:12" x14ac:dyDescent="0.25">
      <c r="A125"/>
      <c r="B125"/>
      <c r="C125"/>
      <c r="F125" s="254" t="s">
        <v>199</v>
      </c>
      <c r="G125" s="78" t="s">
        <v>887</v>
      </c>
      <c r="H125" s="78">
        <v>1</v>
      </c>
      <c r="K125"/>
      <c r="L125"/>
    </row>
    <row r="126" spans="1:12" x14ac:dyDescent="0.25">
      <c r="A126"/>
      <c r="B126"/>
      <c r="C126"/>
      <c r="F126" s="254" t="s">
        <v>199</v>
      </c>
      <c r="G126" s="78" t="s">
        <v>887</v>
      </c>
      <c r="H126" s="78">
        <v>1</v>
      </c>
      <c r="K126"/>
      <c r="L126"/>
    </row>
    <row r="127" spans="1:12" x14ac:dyDescent="0.25">
      <c r="A127"/>
      <c r="B127"/>
      <c r="C127"/>
      <c r="F127" s="254" t="s">
        <v>199</v>
      </c>
      <c r="G127" s="78" t="s">
        <v>887</v>
      </c>
      <c r="H127" s="78">
        <v>1</v>
      </c>
      <c r="K127"/>
      <c r="L127"/>
    </row>
    <row r="128" spans="1:12" x14ac:dyDescent="0.25">
      <c r="A128"/>
      <c r="B128"/>
      <c r="C128"/>
      <c r="F128" s="254" t="s">
        <v>26</v>
      </c>
      <c r="G128" s="78" t="s">
        <v>77</v>
      </c>
      <c r="H128" s="78">
        <v>1</v>
      </c>
      <c r="K128"/>
      <c r="L128"/>
    </row>
    <row r="129" spans="1:12" x14ac:dyDescent="0.25">
      <c r="A129"/>
      <c r="B129"/>
      <c r="C129"/>
      <c r="F129" s="254" t="s">
        <v>26</v>
      </c>
      <c r="G129" s="78" t="s">
        <v>888</v>
      </c>
      <c r="H129" s="78">
        <v>1</v>
      </c>
      <c r="K129"/>
      <c r="L129"/>
    </row>
    <row r="130" spans="1:12" x14ac:dyDescent="0.25">
      <c r="A130"/>
      <c r="B130"/>
      <c r="C130"/>
      <c r="F130" s="254" t="s">
        <v>26</v>
      </c>
      <c r="G130" s="78" t="s">
        <v>888</v>
      </c>
      <c r="H130" s="78">
        <v>1</v>
      </c>
      <c r="K130"/>
      <c r="L130"/>
    </row>
    <row r="131" spans="1:12" x14ac:dyDescent="0.25">
      <c r="A131"/>
      <c r="B131"/>
      <c r="C131"/>
      <c r="F131" s="254" t="s">
        <v>201</v>
      </c>
      <c r="G131" s="78" t="s">
        <v>889</v>
      </c>
      <c r="H131" s="78">
        <v>1</v>
      </c>
      <c r="K131"/>
      <c r="L131"/>
    </row>
    <row r="132" spans="1:12" x14ac:dyDescent="0.25">
      <c r="A132"/>
      <c r="B132"/>
      <c r="C132"/>
      <c r="F132" s="254" t="s">
        <v>26</v>
      </c>
      <c r="G132" s="78" t="s">
        <v>889</v>
      </c>
      <c r="H132" s="78">
        <v>1</v>
      </c>
      <c r="K132"/>
      <c r="L132"/>
    </row>
    <row r="133" spans="1:12" x14ac:dyDescent="0.25">
      <c r="A133"/>
      <c r="B133"/>
      <c r="C133"/>
      <c r="F133" s="254" t="s">
        <v>26</v>
      </c>
      <c r="G133" s="78" t="s">
        <v>889</v>
      </c>
      <c r="H133" s="78">
        <v>1</v>
      </c>
      <c r="K133"/>
      <c r="L133"/>
    </row>
    <row r="134" spans="1:12" x14ac:dyDescent="0.25">
      <c r="A134"/>
      <c r="B134"/>
      <c r="C134"/>
      <c r="F134" s="254" t="s">
        <v>26</v>
      </c>
      <c r="G134" s="78" t="s">
        <v>889</v>
      </c>
      <c r="H134" s="78">
        <v>1</v>
      </c>
      <c r="K134"/>
      <c r="L134"/>
    </row>
    <row r="135" spans="1:12" x14ac:dyDescent="0.25">
      <c r="A135"/>
      <c r="B135"/>
      <c r="C135"/>
      <c r="F135" s="254" t="s">
        <v>26</v>
      </c>
      <c r="G135" s="78" t="s">
        <v>889</v>
      </c>
      <c r="H135" s="78">
        <v>1</v>
      </c>
      <c r="K135"/>
      <c r="L135"/>
    </row>
    <row r="136" spans="1:12" x14ac:dyDescent="0.25">
      <c r="A136"/>
      <c r="B136"/>
      <c r="C136"/>
      <c r="F136" s="254" t="s">
        <v>201</v>
      </c>
      <c r="G136" s="78" t="s">
        <v>889</v>
      </c>
      <c r="H136" s="78">
        <v>1</v>
      </c>
    </row>
    <row r="137" spans="1:12" x14ac:dyDescent="0.25">
      <c r="A137"/>
      <c r="B137"/>
      <c r="C137"/>
      <c r="F137" s="254" t="s">
        <v>196</v>
      </c>
      <c r="G137" s="78" t="s">
        <v>889</v>
      </c>
      <c r="H137" s="78">
        <v>1</v>
      </c>
    </row>
    <row r="138" spans="1:12" x14ac:dyDescent="0.25">
      <c r="A138"/>
      <c r="B138"/>
      <c r="C138"/>
      <c r="F138" s="254" t="s">
        <v>201</v>
      </c>
      <c r="G138" s="78" t="s">
        <v>889</v>
      </c>
      <c r="H138" s="78">
        <v>1</v>
      </c>
    </row>
    <row r="139" spans="1:12" x14ac:dyDescent="0.25">
      <c r="A139"/>
      <c r="B139"/>
      <c r="C139"/>
      <c r="F139" s="254" t="s">
        <v>199</v>
      </c>
      <c r="G139" s="78" t="s">
        <v>820</v>
      </c>
      <c r="H139" s="78">
        <v>1</v>
      </c>
    </row>
    <row r="140" spans="1:12" x14ac:dyDescent="0.25">
      <c r="A140"/>
      <c r="B140"/>
      <c r="C140"/>
      <c r="F140" s="254" t="s">
        <v>196</v>
      </c>
      <c r="G140" s="78" t="s">
        <v>889</v>
      </c>
      <c r="H140" s="78">
        <v>1</v>
      </c>
    </row>
    <row r="141" spans="1:12" x14ac:dyDescent="0.25">
      <c r="A141"/>
      <c r="B141"/>
      <c r="C141"/>
      <c r="F141" s="254" t="s">
        <v>26</v>
      </c>
      <c r="G141" s="78" t="s">
        <v>889</v>
      </c>
      <c r="H141" s="78">
        <v>1</v>
      </c>
    </row>
    <row r="142" spans="1:12" x14ac:dyDescent="0.25">
      <c r="A142"/>
      <c r="B142"/>
      <c r="C142"/>
      <c r="F142" s="254" t="s">
        <v>201</v>
      </c>
      <c r="G142" s="78" t="s">
        <v>892</v>
      </c>
      <c r="H142" s="78">
        <v>1</v>
      </c>
    </row>
    <row r="143" spans="1:12" x14ac:dyDescent="0.25">
      <c r="A143"/>
      <c r="B143"/>
      <c r="C143"/>
      <c r="F143" s="254" t="s">
        <v>199</v>
      </c>
      <c r="G143" s="78" t="s">
        <v>892</v>
      </c>
      <c r="H143" s="78">
        <v>1</v>
      </c>
    </row>
    <row r="144" spans="1:12" x14ac:dyDescent="0.25">
      <c r="A144"/>
      <c r="B144"/>
      <c r="C144"/>
      <c r="F144" s="254" t="s">
        <v>26</v>
      </c>
      <c r="G144" s="78" t="s">
        <v>892</v>
      </c>
      <c r="H144" s="78">
        <v>1</v>
      </c>
    </row>
    <row r="145" spans="1:8" x14ac:dyDescent="0.25">
      <c r="A145"/>
      <c r="B145"/>
      <c r="C145"/>
      <c r="F145" s="254" t="s">
        <v>196</v>
      </c>
      <c r="G145" s="78" t="s">
        <v>892</v>
      </c>
      <c r="H145" s="78">
        <v>1</v>
      </c>
    </row>
    <row r="146" spans="1:8" x14ac:dyDescent="0.25">
      <c r="A146"/>
      <c r="B146"/>
      <c r="C146"/>
      <c r="F146" s="254" t="s">
        <v>26</v>
      </c>
      <c r="G146" s="78" t="s">
        <v>892</v>
      </c>
      <c r="H146" s="78">
        <v>1</v>
      </c>
    </row>
    <row r="147" spans="1:8" x14ac:dyDescent="0.25">
      <c r="A147"/>
      <c r="B147"/>
      <c r="C147"/>
      <c r="F147" s="254" t="s">
        <v>26</v>
      </c>
      <c r="G147" s="78" t="s">
        <v>892</v>
      </c>
      <c r="H147" s="78">
        <v>1</v>
      </c>
    </row>
    <row r="148" spans="1:8" x14ac:dyDescent="0.25">
      <c r="A148"/>
      <c r="B148"/>
      <c r="C148"/>
      <c r="F148" s="254" t="s">
        <v>26</v>
      </c>
      <c r="G148" s="78" t="s">
        <v>892</v>
      </c>
      <c r="H148" s="78">
        <v>1</v>
      </c>
    </row>
    <row r="149" spans="1:8" x14ac:dyDescent="0.25">
      <c r="A149"/>
      <c r="B149"/>
      <c r="C149"/>
      <c r="F149" s="254" t="s">
        <v>26</v>
      </c>
      <c r="G149" s="78" t="s">
        <v>892</v>
      </c>
      <c r="H149" s="78">
        <v>1</v>
      </c>
    </row>
    <row r="150" spans="1:8" x14ac:dyDescent="0.25">
      <c r="A150"/>
      <c r="B150"/>
      <c r="C150"/>
      <c r="F150" s="254" t="s">
        <v>26</v>
      </c>
      <c r="G150" s="78" t="s">
        <v>820</v>
      </c>
      <c r="H150" s="78">
        <v>1</v>
      </c>
    </row>
    <row r="151" spans="1:8" x14ac:dyDescent="0.25">
      <c r="A151"/>
      <c r="B151"/>
      <c r="C151"/>
      <c r="F151" s="254" t="s">
        <v>26</v>
      </c>
      <c r="G151" s="78" t="s">
        <v>894</v>
      </c>
      <c r="H151" s="78">
        <v>1</v>
      </c>
    </row>
    <row r="152" spans="1:8" x14ac:dyDescent="0.25">
      <c r="A152"/>
      <c r="B152"/>
      <c r="C152"/>
      <c r="F152" s="254" t="s">
        <v>199</v>
      </c>
      <c r="G152" s="78" t="s">
        <v>894</v>
      </c>
      <c r="H152" s="78">
        <v>1</v>
      </c>
    </row>
    <row r="153" spans="1:8" x14ac:dyDescent="0.25">
      <c r="A153"/>
      <c r="B153"/>
      <c r="C153"/>
      <c r="F153" s="254" t="s">
        <v>26</v>
      </c>
      <c r="G153" s="78" t="s">
        <v>894</v>
      </c>
      <c r="H153" s="78">
        <v>1</v>
      </c>
    </row>
    <row r="154" spans="1:8" x14ac:dyDescent="0.25">
      <c r="A154"/>
      <c r="B154"/>
      <c r="C154"/>
      <c r="F154" s="254" t="s">
        <v>26</v>
      </c>
      <c r="G154" s="78" t="s">
        <v>894</v>
      </c>
      <c r="H154" s="78">
        <v>1</v>
      </c>
    </row>
    <row r="155" spans="1:8" x14ac:dyDescent="0.25">
      <c r="A155"/>
      <c r="B155"/>
      <c r="C155"/>
      <c r="F155" s="254" t="s">
        <v>201</v>
      </c>
      <c r="G155" s="78" t="s">
        <v>894</v>
      </c>
      <c r="H155" s="78">
        <v>1</v>
      </c>
    </row>
    <row r="156" spans="1:8" x14ac:dyDescent="0.25">
      <c r="A156"/>
      <c r="B156"/>
      <c r="C156"/>
      <c r="F156" s="254" t="s">
        <v>201</v>
      </c>
      <c r="G156" s="78" t="s">
        <v>820</v>
      </c>
      <c r="H156" s="78">
        <v>1</v>
      </c>
    </row>
    <row r="157" spans="1:8" x14ac:dyDescent="0.25">
      <c r="A157"/>
      <c r="B157"/>
      <c r="C157"/>
      <c r="F157" s="254" t="s">
        <v>199</v>
      </c>
      <c r="G157" s="78" t="s">
        <v>820</v>
      </c>
      <c r="H157" s="78">
        <v>1</v>
      </c>
    </row>
    <row r="158" spans="1:8" x14ac:dyDescent="0.25">
      <c r="A158"/>
      <c r="B158"/>
      <c r="C158"/>
    </row>
    <row r="159" spans="1:8" x14ac:dyDescent="0.25">
      <c r="A159"/>
      <c r="B159"/>
      <c r="C159"/>
    </row>
    <row r="160" spans="1:8" x14ac:dyDescent="0.25">
      <c r="A160"/>
      <c r="B160"/>
      <c r="C160"/>
    </row>
    <row r="161" spans="1:3" x14ac:dyDescent="0.25">
      <c r="A161"/>
      <c r="B161"/>
      <c r="C161"/>
    </row>
    <row r="162" spans="1:3" x14ac:dyDescent="0.25">
      <c r="A162"/>
      <c r="B162"/>
      <c r="C162"/>
    </row>
    <row r="163" spans="1:3" x14ac:dyDescent="0.25">
      <c r="A163"/>
      <c r="B163"/>
      <c r="C163"/>
    </row>
    <row r="164" spans="1:3" x14ac:dyDescent="0.25">
      <c r="A164"/>
      <c r="B164"/>
      <c r="C164"/>
    </row>
    <row r="165" spans="1:3" x14ac:dyDescent="0.25">
      <c r="A165"/>
      <c r="B165"/>
      <c r="C165"/>
    </row>
    <row r="166" spans="1:3" x14ac:dyDescent="0.25">
      <c r="A166"/>
      <c r="B166"/>
      <c r="C166"/>
    </row>
    <row r="167" spans="1:3" x14ac:dyDescent="0.25">
      <c r="A167"/>
      <c r="B167"/>
      <c r="C167"/>
    </row>
    <row r="168" spans="1:3" x14ac:dyDescent="0.25">
      <c r="A168"/>
      <c r="B168"/>
      <c r="C168"/>
    </row>
    <row r="169" spans="1:3" x14ac:dyDescent="0.25">
      <c r="A169"/>
      <c r="B169"/>
      <c r="C169"/>
    </row>
    <row r="170" spans="1:3" x14ac:dyDescent="0.25">
      <c r="A170"/>
      <c r="B170"/>
      <c r="C170"/>
    </row>
    <row r="171" spans="1:3" x14ac:dyDescent="0.25">
      <c r="A171"/>
      <c r="B171"/>
      <c r="C171"/>
    </row>
    <row r="172" spans="1:3" x14ac:dyDescent="0.25">
      <c r="A172"/>
      <c r="B172"/>
      <c r="C172"/>
    </row>
    <row r="173" spans="1:3" x14ac:dyDescent="0.25">
      <c r="A173"/>
      <c r="B173"/>
      <c r="C173"/>
    </row>
    <row r="174" spans="1:3" x14ac:dyDescent="0.25">
      <c r="A174"/>
      <c r="B174"/>
      <c r="C174"/>
    </row>
    <row r="175" spans="1:3" x14ac:dyDescent="0.25">
      <c r="A175"/>
      <c r="B175"/>
      <c r="C175"/>
    </row>
    <row r="176" spans="1:3" x14ac:dyDescent="0.25">
      <c r="A176"/>
      <c r="B176"/>
      <c r="C176"/>
    </row>
    <row r="177" spans="1:3" x14ac:dyDescent="0.25">
      <c r="A177"/>
      <c r="B177"/>
      <c r="C177"/>
    </row>
    <row r="178" spans="1:3" x14ac:dyDescent="0.25">
      <c r="A178"/>
      <c r="B178"/>
      <c r="C178"/>
    </row>
    <row r="179" spans="1:3" x14ac:dyDescent="0.25">
      <c r="A179"/>
      <c r="B179"/>
      <c r="C179"/>
    </row>
    <row r="180" spans="1:3" x14ac:dyDescent="0.25">
      <c r="A180"/>
      <c r="B180"/>
      <c r="C180"/>
    </row>
    <row r="181" spans="1:3" x14ac:dyDescent="0.25">
      <c r="A181"/>
      <c r="B181"/>
      <c r="C181"/>
    </row>
    <row r="182" spans="1:3" x14ac:dyDescent="0.25">
      <c r="A182"/>
      <c r="B182"/>
      <c r="C182"/>
    </row>
    <row r="183" spans="1:3" x14ac:dyDescent="0.25">
      <c r="A183"/>
      <c r="B183"/>
      <c r="C183"/>
    </row>
    <row r="184" spans="1:3" x14ac:dyDescent="0.25">
      <c r="A184"/>
      <c r="B184"/>
      <c r="C184"/>
    </row>
    <row r="185" spans="1:3" x14ac:dyDescent="0.25">
      <c r="A185"/>
      <c r="B185"/>
      <c r="C185"/>
    </row>
    <row r="186" spans="1:3" x14ac:dyDescent="0.25">
      <c r="A186"/>
      <c r="B186"/>
      <c r="C186"/>
    </row>
    <row r="187" spans="1:3" x14ac:dyDescent="0.25">
      <c r="A187"/>
      <c r="B187"/>
      <c r="C187"/>
    </row>
    <row r="188" spans="1:3" x14ac:dyDescent="0.25">
      <c r="A188"/>
      <c r="B188"/>
      <c r="C188"/>
    </row>
    <row r="189" spans="1:3" x14ac:dyDescent="0.25">
      <c r="A189"/>
      <c r="B189"/>
      <c r="C189"/>
    </row>
    <row r="190" spans="1:3" x14ac:dyDescent="0.25">
      <c r="A190"/>
      <c r="B190"/>
      <c r="C190"/>
    </row>
    <row r="191" spans="1:3" x14ac:dyDescent="0.25">
      <c r="A191"/>
      <c r="B191"/>
      <c r="C191"/>
    </row>
    <row r="192" spans="1:3" x14ac:dyDescent="0.25">
      <c r="A192"/>
      <c r="B192"/>
      <c r="C192"/>
    </row>
    <row r="193" spans="1:3" x14ac:dyDescent="0.25">
      <c r="A193"/>
      <c r="B193"/>
      <c r="C193"/>
    </row>
    <row r="194" spans="1:3" x14ac:dyDescent="0.25">
      <c r="A194"/>
      <c r="B194"/>
      <c r="C194"/>
    </row>
    <row r="195" spans="1:3" x14ac:dyDescent="0.25">
      <c r="A195"/>
      <c r="B195"/>
      <c r="C195"/>
    </row>
    <row r="196" spans="1:3" x14ac:dyDescent="0.25">
      <c r="A196"/>
      <c r="B196"/>
      <c r="C196"/>
    </row>
    <row r="197" spans="1:3" x14ac:dyDescent="0.25">
      <c r="A197"/>
      <c r="B197"/>
      <c r="C197"/>
    </row>
    <row r="198" spans="1:3" x14ac:dyDescent="0.25">
      <c r="A198"/>
      <c r="B198"/>
      <c r="C198"/>
    </row>
    <row r="199" spans="1:3" x14ac:dyDescent="0.25">
      <c r="A199"/>
      <c r="B199"/>
      <c r="C199"/>
    </row>
    <row r="200" spans="1:3" x14ac:dyDescent="0.25">
      <c r="A200"/>
      <c r="B200"/>
      <c r="C200"/>
    </row>
    <row r="201" spans="1:3" x14ac:dyDescent="0.25">
      <c r="A201"/>
      <c r="B201"/>
      <c r="C201"/>
    </row>
    <row r="202" spans="1:3" x14ac:dyDescent="0.25">
      <c r="A202"/>
      <c r="B202"/>
      <c r="C202"/>
    </row>
    <row r="203" spans="1:3" x14ac:dyDescent="0.25">
      <c r="A203"/>
      <c r="B203"/>
      <c r="C203"/>
    </row>
    <row r="204" spans="1:3" x14ac:dyDescent="0.25">
      <c r="A204"/>
      <c r="B204"/>
      <c r="C204"/>
    </row>
    <row r="205" spans="1:3" x14ac:dyDescent="0.25">
      <c r="A205"/>
      <c r="B205"/>
      <c r="C205"/>
    </row>
    <row r="206" spans="1:3" x14ac:dyDescent="0.25">
      <c r="A206"/>
      <c r="B206"/>
      <c r="C206"/>
    </row>
    <row r="207" spans="1:3" x14ac:dyDescent="0.25">
      <c r="A207"/>
      <c r="B207"/>
      <c r="C207"/>
    </row>
    <row r="208" spans="1:3" x14ac:dyDescent="0.25">
      <c r="A208"/>
      <c r="B208"/>
      <c r="C208"/>
    </row>
    <row r="209" spans="1:3" x14ac:dyDescent="0.25">
      <c r="A209"/>
      <c r="B209"/>
      <c r="C209"/>
    </row>
    <row r="210" spans="1:3" x14ac:dyDescent="0.25">
      <c r="A210"/>
      <c r="B210"/>
      <c r="C210"/>
    </row>
    <row r="211" spans="1:3" x14ac:dyDescent="0.25">
      <c r="A211"/>
      <c r="B211"/>
      <c r="C211"/>
    </row>
    <row r="212" spans="1:3" x14ac:dyDescent="0.25">
      <c r="A212"/>
      <c r="B212"/>
      <c r="C212"/>
    </row>
    <row r="213" spans="1:3" x14ac:dyDescent="0.25">
      <c r="A213"/>
      <c r="B213"/>
      <c r="C213"/>
    </row>
    <row r="214" spans="1:3" x14ac:dyDescent="0.25">
      <c r="A214"/>
      <c r="B214"/>
      <c r="C214"/>
    </row>
    <row r="215" spans="1:3" x14ac:dyDescent="0.25">
      <c r="A215"/>
      <c r="B215"/>
      <c r="C215"/>
    </row>
    <row r="216" spans="1:3" x14ac:dyDescent="0.25">
      <c r="A216"/>
      <c r="B216"/>
      <c r="C216"/>
    </row>
    <row r="217" spans="1:3" x14ac:dyDescent="0.25">
      <c r="A217"/>
      <c r="B217"/>
      <c r="C217"/>
    </row>
    <row r="218" spans="1:3" x14ac:dyDescent="0.25">
      <c r="A218"/>
      <c r="B218"/>
      <c r="C218"/>
    </row>
    <row r="219" spans="1:3" x14ac:dyDescent="0.25">
      <c r="A219"/>
      <c r="B219"/>
      <c r="C219"/>
    </row>
    <row r="220" spans="1:3" x14ac:dyDescent="0.25">
      <c r="A220"/>
      <c r="B220"/>
      <c r="C220"/>
    </row>
    <row r="221" spans="1:3" x14ac:dyDescent="0.25">
      <c r="A221"/>
      <c r="B221"/>
      <c r="C221"/>
    </row>
    <row r="222" spans="1:3" x14ac:dyDescent="0.25">
      <c r="A222"/>
      <c r="B222"/>
      <c r="C222"/>
    </row>
    <row r="223" spans="1:3" x14ac:dyDescent="0.25">
      <c r="A223"/>
      <c r="B223"/>
      <c r="C223"/>
    </row>
    <row r="224" spans="1:3" x14ac:dyDescent="0.25">
      <c r="A224"/>
      <c r="B224"/>
      <c r="C224"/>
    </row>
    <row r="225" spans="1:3" x14ac:dyDescent="0.25">
      <c r="A225"/>
      <c r="B225"/>
      <c r="C225"/>
    </row>
    <row r="226" spans="1:3" x14ac:dyDescent="0.25">
      <c r="A226"/>
      <c r="B226"/>
      <c r="C226"/>
    </row>
    <row r="227" spans="1:3" x14ac:dyDescent="0.25">
      <c r="A227"/>
      <c r="B227"/>
      <c r="C227"/>
    </row>
    <row r="228" spans="1:3" x14ac:dyDescent="0.25">
      <c r="A228"/>
      <c r="B228"/>
      <c r="C228"/>
    </row>
    <row r="229" spans="1:3" x14ac:dyDescent="0.25">
      <c r="A229"/>
      <c r="B229"/>
      <c r="C229"/>
    </row>
    <row r="230" spans="1:3" x14ac:dyDescent="0.25">
      <c r="A230"/>
      <c r="B230"/>
      <c r="C230"/>
    </row>
    <row r="231" spans="1:3" x14ac:dyDescent="0.25">
      <c r="A231"/>
      <c r="B231"/>
      <c r="C231"/>
    </row>
    <row r="232" spans="1:3" x14ac:dyDescent="0.25">
      <c r="A232"/>
      <c r="B232"/>
      <c r="C232"/>
    </row>
    <row r="233" spans="1:3" x14ac:dyDescent="0.25">
      <c r="A233"/>
      <c r="B233"/>
      <c r="C233"/>
    </row>
  </sheetData>
  <pageMargins left="0.7" right="0.7" top="0.75" bottom="0.75" header="0.3" footer="0.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F20"/>
  <sheetViews>
    <sheetView zoomScaleNormal="100" workbookViewId="0"/>
  </sheetViews>
  <sheetFormatPr baseColWidth="10" defaultColWidth="11.42578125" defaultRowHeight="15" x14ac:dyDescent="0.25"/>
  <cols>
    <col min="1" max="1" width="2" style="29" customWidth="1"/>
    <col min="2" max="2" width="30.5703125" style="29" customWidth="1"/>
    <col min="3" max="3" width="60.5703125" style="31" customWidth="1"/>
    <col min="4" max="6" width="60.5703125" style="29" customWidth="1"/>
    <col min="7" max="16384" width="11.42578125" style="29"/>
  </cols>
  <sheetData>
    <row r="1" spans="2:6" ht="9.75" customHeight="1" x14ac:dyDescent="0.25"/>
    <row r="2" spans="2:6" ht="30" customHeight="1" x14ac:dyDescent="0.25">
      <c r="B2" s="436"/>
      <c r="C2" s="22" t="s">
        <v>30</v>
      </c>
      <c r="D2" s="106" t="s">
        <v>75</v>
      </c>
      <c r="E2" s="22" t="s">
        <v>31</v>
      </c>
      <c r="F2" s="171" t="s">
        <v>78</v>
      </c>
    </row>
    <row r="3" spans="2:6" ht="30" customHeight="1" x14ac:dyDescent="0.25">
      <c r="B3" s="436"/>
      <c r="C3" s="22" t="s">
        <v>32</v>
      </c>
      <c r="D3" s="106" t="s">
        <v>76</v>
      </c>
      <c r="E3" s="22" t="s">
        <v>33</v>
      </c>
      <c r="F3" s="171">
        <v>4</v>
      </c>
    </row>
    <row r="4" spans="2:6" ht="30" customHeight="1" x14ac:dyDescent="0.25">
      <c r="B4" s="436"/>
      <c r="C4" s="22" t="s">
        <v>34</v>
      </c>
      <c r="D4" s="106" t="s">
        <v>77</v>
      </c>
      <c r="E4" s="22" t="s">
        <v>74</v>
      </c>
      <c r="F4" s="173">
        <v>44636</v>
      </c>
    </row>
    <row r="5" spans="2:6" ht="63" customHeight="1" x14ac:dyDescent="0.25">
      <c r="B5" s="409" t="s">
        <v>35</v>
      </c>
      <c r="C5" s="409"/>
      <c r="D5" s="409"/>
      <c r="E5" s="409"/>
      <c r="F5" s="409"/>
    </row>
    <row r="6" spans="2:6" ht="42" customHeight="1" x14ac:dyDescent="0.25">
      <c r="B6" s="491" t="s">
        <v>634</v>
      </c>
      <c r="C6" s="491"/>
      <c r="D6" s="491"/>
      <c r="E6" s="491"/>
      <c r="F6" s="491"/>
    </row>
    <row r="7" spans="2:6" ht="27.75" customHeight="1" x14ac:dyDescent="0.25">
      <c r="B7" s="490" t="s">
        <v>443</v>
      </c>
      <c r="C7" s="490"/>
      <c r="D7" s="490"/>
      <c r="E7" s="490"/>
      <c r="F7" s="490"/>
    </row>
    <row r="8" spans="2:6" ht="60" customHeight="1" x14ac:dyDescent="0.25">
      <c r="B8" s="490" t="s">
        <v>51</v>
      </c>
      <c r="C8" s="163" t="s">
        <v>704</v>
      </c>
      <c r="D8" s="428" t="s">
        <v>444</v>
      </c>
      <c r="E8" s="428"/>
      <c r="F8" s="428"/>
    </row>
    <row r="9" spans="2:6" ht="90" customHeight="1" x14ac:dyDescent="0.25">
      <c r="B9" s="490"/>
      <c r="C9" s="163" t="s">
        <v>705</v>
      </c>
      <c r="D9" s="428" t="s">
        <v>439</v>
      </c>
      <c r="E9" s="428"/>
      <c r="F9" s="428"/>
    </row>
    <row r="10" spans="2:6" ht="60" customHeight="1" x14ac:dyDescent="0.25">
      <c r="B10" s="490"/>
      <c r="C10" s="163" t="s">
        <v>706</v>
      </c>
      <c r="D10" s="428" t="s">
        <v>440</v>
      </c>
      <c r="E10" s="428"/>
      <c r="F10" s="428"/>
    </row>
    <row r="11" spans="2:6" ht="60" customHeight="1" x14ac:dyDescent="0.25">
      <c r="B11" s="490"/>
      <c r="C11" s="163" t="s">
        <v>707</v>
      </c>
      <c r="D11" s="428" t="s">
        <v>445</v>
      </c>
      <c r="E11" s="428"/>
      <c r="F11" s="428"/>
    </row>
    <row r="12" spans="2:6" ht="60" customHeight="1" x14ac:dyDescent="0.25">
      <c r="B12" s="490"/>
      <c r="C12" s="163" t="s">
        <v>708</v>
      </c>
      <c r="D12" s="428" t="s">
        <v>630</v>
      </c>
      <c r="E12" s="428"/>
      <c r="F12" s="428"/>
    </row>
    <row r="13" spans="2:6" ht="60" customHeight="1" x14ac:dyDescent="0.25">
      <c r="B13" s="490"/>
      <c r="C13" s="163" t="s">
        <v>709</v>
      </c>
      <c r="D13" s="428" t="s">
        <v>441</v>
      </c>
      <c r="E13" s="428"/>
      <c r="F13" s="428"/>
    </row>
    <row r="14" spans="2:6" ht="60" customHeight="1" x14ac:dyDescent="0.25">
      <c r="B14" s="490" t="s">
        <v>52</v>
      </c>
      <c r="C14" s="163" t="s">
        <v>710</v>
      </c>
      <c r="D14" s="428" t="s">
        <v>446</v>
      </c>
      <c r="E14" s="428"/>
      <c r="F14" s="428"/>
    </row>
    <row r="15" spans="2:6" ht="120" customHeight="1" x14ac:dyDescent="0.25">
      <c r="B15" s="490"/>
      <c r="C15" s="163" t="s">
        <v>711</v>
      </c>
      <c r="D15" s="428" t="s">
        <v>447</v>
      </c>
      <c r="E15" s="428"/>
      <c r="F15" s="428"/>
    </row>
    <row r="16" spans="2:6" ht="60" customHeight="1" x14ac:dyDescent="0.25">
      <c r="B16" s="490"/>
      <c r="C16" s="163" t="s">
        <v>712</v>
      </c>
      <c r="D16" s="428" t="s">
        <v>448</v>
      </c>
      <c r="E16" s="428"/>
      <c r="F16" s="428"/>
    </row>
    <row r="17" spans="2:6" ht="60" customHeight="1" x14ac:dyDescent="0.25">
      <c r="B17" s="490"/>
      <c r="C17" s="163" t="s">
        <v>713</v>
      </c>
      <c r="D17" s="428" t="s">
        <v>631</v>
      </c>
      <c r="E17" s="428"/>
      <c r="F17" s="428"/>
    </row>
    <row r="18" spans="2:6" ht="90" customHeight="1" x14ac:dyDescent="0.25">
      <c r="B18" s="490"/>
      <c r="C18" s="163" t="s">
        <v>714</v>
      </c>
      <c r="D18" s="428" t="s">
        <v>442</v>
      </c>
      <c r="E18" s="428"/>
      <c r="F18" s="428"/>
    </row>
    <row r="19" spans="2:6" ht="90" customHeight="1" x14ac:dyDescent="0.25">
      <c r="B19" s="490"/>
      <c r="C19" s="163" t="s">
        <v>715</v>
      </c>
      <c r="D19" s="428" t="s">
        <v>449</v>
      </c>
      <c r="E19" s="428"/>
      <c r="F19" s="428"/>
    </row>
    <row r="20" spans="2:6" ht="60" customHeight="1" x14ac:dyDescent="0.25">
      <c r="B20" s="487"/>
      <c r="C20" s="488"/>
      <c r="D20" s="488"/>
      <c r="E20" s="488"/>
      <c r="F20" s="489"/>
    </row>
  </sheetData>
  <sheetProtection formatCells="0" insertHyperlinks="0" autoFilter="0" pivotTables="0"/>
  <mergeCells count="19">
    <mergeCell ref="B6:F6"/>
    <mergeCell ref="B5:F5"/>
    <mergeCell ref="B2:B4"/>
    <mergeCell ref="D8:F8"/>
    <mergeCell ref="D9:F9"/>
    <mergeCell ref="D10:F10"/>
    <mergeCell ref="D11:F11"/>
    <mergeCell ref="B7:F7"/>
    <mergeCell ref="B8:B13"/>
    <mergeCell ref="D12:F12"/>
    <mergeCell ref="D13:F13"/>
    <mergeCell ref="B20:F20"/>
    <mergeCell ref="D19:F19"/>
    <mergeCell ref="D14:F14"/>
    <mergeCell ref="D15:F15"/>
    <mergeCell ref="D16:F16"/>
    <mergeCell ref="D17:F17"/>
    <mergeCell ref="D18:F18"/>
    <mergeCell ref="B14:B19"/>
  </mergeCells>
  <pageMargins left="0.7" right="0.7" top="0.75" bottom="0.75" header="0.3" footer="0.3"/>
  <pageSetup paperSize="14"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B1:BE109"/>
  <sheetViews>
    <sheetView topLeftCell="A7" zoomScale="70" zoomScaleNormal="70" workbookViewId="0">
      <pane xSplit="1" ySplit="3" topLeftCell="AW22" activePane="bottomRight" state="frozen"/>
      <selection activeCell="A7" sqref="A7"/>
      <selection pane="topRight" activeCell="B7" sqref="B7"/>
      <selection pane="bottomLeft" activeCell="A10" sqref="A10"/>
      <selection pane="bottomRight" activeCell="G10" sqref="G10"/>
    </sheetView>
  </sheetViews>
  <sheetFormatPr baseColWidth="10" defaultColWidth="20.5703125" defaultRowHeight="15" x14ac:dyDescent="0.25"/>
  <cols>
    <col min="1" max="1" width="10.5703125" style="108" customWidth="1"/>
    <col min="2" max="2" width="30.5703125" style="107" customWidth="1"/>
    <col min="3" max="5" width="60.5703125" style="108" customWidth="1"/>
    <col min="6" max="6" width="20.5703125" style="107"/>
    <col min="7" max="7" width="60.5703125" style="107" customWidth="1"/>
    <col min="8" max="8" width="30.5703125" style="107" customWidth="1"/>
    <col min="9" max="9" width="120.5703125" style="108" customWidth="1"/>
    <col min="10" max="11" width="30.5703125" style="107" hidden="1" customWidth="1"/>
    <col min="12" max="12" width="30.5703125" style="108" hidden="1" customWidth="1"/>
    <col min="13" max="13" width="29.28515625" style="107" hidden="1" customWidth="1"/>
    <col min="14" max="14" width="30.5703125" style="107" hidden="1" customWidth="1"/>
    <col min="15" max="15" width="30.5703125" style="214" hidden="1" customWidth="1"/>
    <col min="16" max="17" width="30.5703125" style="107" hidden="1" customWidth="1"/>
    <col min="18" max="18" width="30.5703125" style="214" hidden="1" customWidth="1"/>
    <col min="19" max="19" width="30.5703125" style="107" hidden="1" customWidth="1"/>
    <col min="20" max="20" width="24.7109375" style="107" hidden="1" customWidth="1"/>
    <col min="21" max="21" width="30.5703125" style="107" hidden="1" customWidth="1"/>
    <col min="22" max="22" width="60.5703125" style="107" hidden="1" customWidth="1"/>
    <col min="23" max="23" width="120.5703125" style="108" hidden="1" customWidth="1"/>
    <col min="24" max="26" width="30.5703125" style="107" hidden="1" customWidth="1"/>
    <col min="27" max="27" width="30.5703125" style="214" hidden="1" customWidth="1"/>
    <col min="28" max="30" width="30.5703125" style="107" hidden="1" customWidth="1"/>
    <col min="31" max="31" width="30.5703125" style="214" hidden="1" customWidth="1"/>
    <col min="32" max="32" width="30.5703125" style="107" hidden="1" customWidth="1"/>
    <col min="33" max="33" width="30.5703125" style="214" hidden="1" customWidth="1"/>
    <col min="34" max="36" width="30.5703125" style="107" hidden="1" customWidth="1"/>
    <col min="37" max="37" width="30.5703125" style="107" customWidth="1"/>
    <col min="38" max="40" width="60.5703125" style="108" customWidth="1"/>
    <col min="41" max="41" width="20.85546875" style="107" customWidth="1"/>
    <col min="42" max="42" width="20.5703125" style="107" customWidth="1"/>
    <col min="43" max="43" width="20.5703125" style="214" customWidth="1"/>
    <col min="44" max="44" width="20.5703125" style="107" customWidth="1"/>
    <col min="45" max="46" width="120.5703125" style="260" customWidth="1"/>
    <col min="47" max="49" width="20.5703125" style="107" customWidth="1"/>
    <col min="50" max="51" width="60.5703125" style="107" customWidth="1"/>
    <col min="52" max="56" width="20.5703125" style="107" customWidth="1"/>
    <col min="57" max="57" width="46.5703125" style="214" customWidth="1"/>
    <col min="58" max="16384" width="20.5703125" style="108"/>
  </cols>
  <sheetData>
    <row r="1" spans="2:57" s="104" customFormat="1" x14ac:dyDescent="0.25">
      <c r="B1" s="107"/>
      <c r="C1" s="107"/>
      <c r="D1" s="107"/>
      <c r="E1" s="107"/>
      <c r="F1" s="107"/>
      <c r="G1" s="107"/>
      <c r="H1" s="107"/>
      <c r="I1" s="107"/>
      <c r="J1" s="107"/>
      <c r="K1" s="107"/>
      <c r="L1" s="107"/>
      <c r="M1" s="107"/>
      <c r="N1" s="107"/>
      <c r="O1" s="214"/>
      <c r="P1" s="107"/>
      <c r="Q1" s="107"/>
      <c r="R1" s="214"/>
      <c r="S1" s="107"/>
      <c r="T1" s="107"/>
      <c r="U1" s="107"/>
      <c r="V1" s="107"/>
      <c r="W1" s="108"/>
      <c r="X1" s="107"/>
      <c r="Y1" s="107"/>
      <c r="Z1" s="107"/>
      <c r="AA1" s="214"/>
      <c r="AB1" s="107"/>
      <c r="AC1" s="107"/>
      <c r="AD1" s="107"/>
      <c r="AE1" s="214"/>
      <c r="AF1" s="107"/>
      <c r="AG1" s="214"/>
      <c r="AH1" s="107"/>
      <c r="AI1" s="107"/>
      <c r="AJ1" s="107"/>
      <c r="AK1" s="107"/>
      <c r="AL1" s="108"/>
      <c r="AM1" s="108"/>
      <c r="AN1" s="108"/>
      <c r="AO1" s="107"/>
      <c r="AP1" s="107"/>
      <c r="AQ1" s="214"/>
      <c r="AR1" s="107"/>
      <c r="AS1" s="260"/>
      <c r="AT1" s="260"/>
      <c r="AU1" s="107"/>
      <c r="AV1" s="107"/>
      <c r="AW1" s="107"/>
      <c r="AX1" s="107"/>
      <c r="AY1" s="107"/>
      <c r="AZ1" s="107"/>
      <c r="BA1" s="107"/>
      <c r="BB1" s="107"/>
      <c r="BC1" s="107"/>
      <c r="BD1" s="107"/>
      <c r="BE1" s="214"/>
    </row>
    <row r="2" spans="2:57" s="104" customFormat="1" ht="30" customHeight="1" x14ac:dyDescent="0.25">
      <c r="B2" s="501"/>
      <c r="C2" s="22" t="s">
        <v>30</v>
      </c>
      <c r="D2" s="504" t="s">
        <v>75</v>
      </c>
      <c r="E2" s="504"/>
      <c r="F2" s="504"/>
      <c r="G2" s="504"/>
      <c r="H2" s="504"/>
      <c r="I2" s="504"/>
      <c r="J2" s="504"/>
      <c r="K2" s="504"/>
      <c r="L2" s="504"/>
      <c r="M2" s="504"/>
      <c r="N2" s="504"/>
      <c r="O2" s="504"/>
      <c r="P2" s="504"/>
      <c r="Q2" s="504"/>
      <c r="R2" s="504"/>
      <c r="S2" s="504"/>
      <c r="T2" s="504"/>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c r="AT2" s="504"/>
      <c r="AU2" s="504"/>
      <c r="AV2" s="504"/>
      <c r="AW2" s="504"/>
      <c r="AX2" s="504"/>
      <c r="AY2" s="504"/>
      <c r="AZ2" s="504"/>
      <c r="BA2" s="504"/>
      <c r="BB2" s="408" t="s">
        <v>31</v>
      </c>
      <c r="BC2" s="408"/>
      <c r="BD2" s="492" t="s">
        <v>78</v>
      </c>
      <c r="BE2" s="493"/>
    </row>
    <row r="3" spans="2:57" s="104" customFormat="1" ht="30" customHeight="1" x14ac:dyDescent="0.25">
      <c r="B3" s="502"/>
      <c r="C3" s="22" t="s">
        <v>32</v>
      </c>
      <c r="D3" s="494" t="s">
        <v>76</v>
      </c>
      <c r="E3" s="494"/>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c r="AL3" s="494"/>
      <c r="AM3" s="494"/>
      <c r="AN3" s="494"/>
      <c r="AO3" s="494"/>
      <c r="AP3" s="494"/>
      <c r="AQ3" s="494"/>
      <c r="AR3" s="494"/>
      <c r="AS3" s="494"/>
      <c r="AT3" s="494"/>
      <c r="AU3" s="494"/>
      <c r="AV3" s="494"/>
      <c r="AW3" s="494"/>
      <c r="AX3" s="494"/>
      <c r="AY3" s="494"/>
      <c r="AZ3" s="494"/>
      <c r="BA3" s="494"/>
      <c r="BB3" s="408" t="s">
        <v>33</v>
      </c>
      <c r="BC3" s="408"/>
      <c r="BD3" s="419">
        <v>4</v>
      </c>
      <c r="BE3" s="420"/>
    </row>
    <row r="4" spans="2:57" s="104" customFormat="1" ht="30" customHeight="1" x14ac:dyDescent="0.25">
      <c r="B4" s="503"/>
      <c r="C4" s="22" t="s">
        <v>34</v>
      </c>
      <c r="D4" s="505" t="s">
        <v>77</v>
      </c>
      <c r="E4" s="505"/>
      <c r="F4" s="505"/>
      <c r="G4" s="505"/>
      <c r="H4" s="505"/>
      <c r="I4" s="505"/>
      <c r="J4" s="505"/>
      <c r="K4" s="505"/>
      <c r="L4" s="505"/>
      <c r="M4" s="505"/>
      <c r="N4" s="505"/>
      <c r="O4" s="505"/>
      <c r="P4" s="505"/>
      <c r="Q4" s="505"/>
      <c r="R4" s="505"/>
      <c r="S4" s="505"/>
      <c r="T4" s="505"/>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c r="AT4" s="505"/>
      <c r="AU4" s="505"/>
      <c r="AV4" s="505"/>
      <c r="AW4" s="505"/>
      <c r="AX4" s="505"/>
      <c r="AY4" s="505"/>
      <c r="AZ4" s="505"/>
      <c r="BA4" s="505"/>
      <c r="BB4" s="408" t="s">
        <v>104</v>
      </c>
      <c r="BC4" s="408"/>
      <c r="BD4" s="421">
        <v>44636</v>
      </c>
      <c r="BE4" s="422"/>
    </row>
    <row r="5" spans="2:57" s="199" customFormat="1" ht="30" customHeight="1" x14ac:dyDescent="0.25">
      <c r="B5" s="409" t="s">
        <v>75</v>
      </c>
      <c r="C5" s="409"/>
      <c r="D5" s="409"/>
      <c r="E5" s="409"/>
      <c r="F5" s="409"/>
      <c r="G5" s="409"/>
      <c r="H5" s="409"/>
      <c r="I5" s="409"/>
      <c r="J5" s="409"/>
      <c r="K5" s="409"/>
      <c r="L5" s="409"/>
      <c r="M5" s="409"/>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09"/>
      <c r="AO5" s="409"/>
      <c r="AP5" s="409"/>
      <c r="AQ5" s="409"/>
      <c r="AR5" s="409"/>
      <c r="AS5" s="409"/>
      <c r="AT5" s="409"/>
      <c r="AU5" s="409"/>
      <c r="AV5" s="409"/>
      <c r="AW5" s="409"/>
      <c r="AX5" s="409"/>
      <c r="AY5" s="409"/>
      <c r="AZ5" s="409"/>
      <c r="BA5" s="409"/>
      <c r="BB5" s="409"/>
      <c r="BC5" s="409"/>
      <c r="BD5" s="409"/>
      <c r="BE5" s="409"/>
    </row>
    <row r="6" spans="2:57" s="199" customFormat="1" ht="30" customHeight="1" x14ac:dyDescent="0.25">
      <c r="B6" s="503"/>
      <c r="C6" s="508"/>
      <c r="D6" s="508"/>
      <c r="E6" s="508"/>
      <c r="F6" s="508"/>
      <c r="G6" s="508"/>
      <c r="H6" s="508"/>
      <c r="I6" s="508"/>
      <c r="J6" s="508"/>
      <c r="K6" s="508"/>
      <c r="L6" s="508"/>
      <c r="M6" s="508"/>
      <c r="N6" s="508"/>
      <c r="O6" s="508"/>
      <c r="P6" s="508"/>
      <c r="Q6" s="508"/>
      <c r="R6" s="508"/>
      <c r="S6" s="508"/>
      <c r="T6" s="508"/>
      <c r="U6" s="508"/>
      <c r="V6" s="508"/>
      <c r="W6" s="508"/>
      <c r="X6" s="508"/>
      <c r="Y6" s="508"/>
      <c r="Z6" s="508"/>
      <c r="AA6" s="508"/>
      <c r="AB6" s="508"/>
      <c r="AC6" s="508"/>
      <c r="AD6" s="508"/>
      <c r="AE6" s="508"/>
      <c r="AF6" s="508"/>
      <c r="AG6" s="508"/>
      <c r="AH6" s="508"/>
      <c r="AI6" s="508"/>
      <c r="AJ6" s="508"/>
      <c r="AK6" s="508"/>
      <c r="AL6" s="508"/>
      <c r="AM6" s="508"/>
      <c r="AN6" s="508"/>
      <c r="AO6" s="508"/>
      <c r="AP6" s="508"/>
      <c r="AQ6" s="508"/>
      <c r="AR6" s="508"/>
      <c r="AS6" s="508"/>
      <c r="AT6" s="508"/>
      <c r="AU6" s="508"/>
      <c r="AV6" s="508"/>
      <c r="AW6" s="508"/>
      <c r="AX6" s="508"/>
      <c r="AY6" s="508"/>
      <c r="AZ6" s="508"/>
      <c r="BA6" s="508"/>
      <c r="BB6" s="508"/>
      <c r="BC6" s="508"/>
      <c r="BD6" s="508"/>
      <c r="BE6" s="508"/>
    </row>
    <row r="7" spans="2:57" s="104" customFormat="1" ht="62.45" customHeight="1" x14ac:dyDescent="0.25">
      <c r="B7" s="509" t="s">
        <v>34</v>
      </c>
      <c r="C7" s="509" t="s">
        <v>62</v>
      </c>
      <c r="D7" s="509" t="s">
        <v>111</v>
      </c>
      <c r="E7" s="510" t="s">
        <v>1923</v>
      </c>
      <c r="F7" s="509" t="s">
        <v>137</v>
      </c>
      <c r="G7" s="509" t="s">
        <v>596</v>
      </c>
      <c r="H7" s="457" t="s">
        <v>155</v>
      </c>
      <c r="I7" s="457" t="s">
        <v>1724</v>
      </c>
      <c r="J7" s="512" t="s">
        <v>493</v>
      </c>
      <c r="K7" s="457" t="s">
        <v>993</v>
      </c>
      <c r="L7" s="457" t="s">
        <v>154</v>
      </c>
      <c r="M7" s="457" t="s">
        <v>757</v>
      </c>
      <c r="N7" s="497"/>
      <c r="O7" s="497"/>
      <c r="P7" s="497"/>
      <c r="Q7" s="497"/>
      <c r="R7" s="497"/>
      <c r="S7" s="497"/>
      <c r="T7" s="497"/>
      <c r="U7" s="498" t="s">
        <v>756</v>
      </c>
      <c r="V7" s="499"/>
      <c r="W7" s="500"/>
      <c r="X7" s="495" t="s">
        <v>755</v>
      </c>
      <c r="Y7" s="506"/>
      <c r="Z7" s="506"/>
      <c r="AA7" s="506"/>
      <c r="AB7" s="506"/>
      <c r="AC7" s="506"/>
      <c r="AD7" s="506"/>
      <c r="AE7" s="495" t="s">
        <v>685</v>
      </c>
      <c r="AF7" s="496"/>
      <c r="AG7" s="496"/>
      <c r="AH7" s="496"/>
      <c r="AI7" s="496"/>
      <c r="AJ7" s="507"/>
      <c r="AK7" s="490" t="s">
        <v>102</v>
      </c>
      <c r="AL7" s="490"/>
      <c r="AM7" s="490"/>
      <c r="AN7" s="490"/>
      <c r="AO7" s="490"/>
      <c r="AP7" s="513" t="s">
        <v>2146</v>
      </c>
      <c r="AQ7" s="514"/>
      <c r="AR7" s="514"/>
      <c r="AS7" s="514"/>
      <c r="AT7" s="515"/>
      <c r="AU7" s="495" t="s">
        <v>754</v>
      </c>
      <c r="AV7" s="496"/>
      <c r="AW7" s="496"/>
      <c r="AX7" s="496"/>
      <c r="AY7" s="496"/>
      <c r="AZ7" s="496"/>
      <c r="BA7" s="496"/>
      <c r="BB7" s="496"/>
      <c r="BC7" s="496"/>
      <c r="BD7" s="496"/>
      <c r="BE7" s="216">
        <f>+'7 - Materialización del Riesgo'!Q8</f>
        <v>0.99777777777777776</v>
      </c>
    </row>
    <row r="8" spans="2:57" s="104" customFormat="1" ht="143.25" x14ac:dyDescent="0.25">
      <c r="B8" s="509"/>
      <c r="C8" s="509"/>
      <c r="D8" s="509"/>
      <c r="E8" s="511"/>
      <c r="F8" s="509"/>
      <c r="G8" s="509"/>
      <c r="H8" s="457"/>
      <c r="I8" s="457"/>
      <c r="J8" s="512"/>
      <c r="K8" s="457"/>
      <c r="L8" s="457"/>
      <c r="M8" s="129" t="s">
        <v>673</v>
      </c>
      <c r="N8" s="129" t="s">
        <v>156</v>
      </c>
      <c r="O8" s="215" t="s">
        <v>166</v>
      </c>
      <c r="P8" s="130" t="s">
        <v>674</v>
      </c>
      <c r="Q8" s="129" t="s">
        <v>157</v>
      </c>
      <c r="R8" s="215" t="s">
        <v>166</v>
      </c>
      <c r="S8" s="129" t="s">
        <v>167</v>
      </c>
      <c r="T8" s="124" t="s">
        <v>491</v>
      </c>
      <c r="U8" s="124" t="s">
        <v>433</v>
      </c>
      <c r="V8" s="124" t="s">
        <v>726</v>
      </c>
      <c r="W8" s="124" t="s">
        <v>625</v>
      </c>
      <c r="X8" s="124" t="s">
        <v>753</v>
      </c>
      <c r="Y8" s="127" t="s">
        <v>676</v>
      </c>
      <c r="Z8" s="127" t="s">
        <v>752</v>
      </c>
      <c r="AA8" s="132" t="s">
        <v>751</v>
      </c>
      <c r="AB8" s="124" t="s">
        <v>679</v>
      </c>
      <c r="AC8" s="131" t="s">
        <v>680</v>
      </c>
      <c r="AD8" s="124" t="s">
        <v>681</v>
      </c>
      <c r="AE8" s="132" t="s">
        <v>682</v>
      </c>
      <c r="AF8" s="124" t="s">
        <v>164</v>
      </c>
      <c r="AG8" s="132" t="s">
        <v>683</v>
      </c>
      <c r="AH8" s="124" t="s">
        <v>165</v>
      </c>
      <c r="AI8" s="124" t="s">
        <v>684</v>
      </c>
      <c r="AJ8" s="124" t="s">
        <v>491</v>
      </c>
      <c r="AK8" s="58" t="s">
        <v>470</v>
      </c>
      <c r="AL8" s="58" t="s">
        <v>451</v>
      </c>
      <c r="AM8" s="58" t="s">
        <v>452</v>
      </c>
      <c r="AN8" s="58" t="s">
        <v>453</v>
      </c>
      <c r="AO8" s="58" t="s">
        <v>454</v>
      </c>
      <c r="AP8" s="83" t="s">
        <v>455</v>
      </c>
      <c r="AQ8" s="257" t="s">
        <v>597</v>
      </c>
      <c r="AR8" s="137" t="s">
        <v>435</v>
      </c>
      <c r="AS8" s="83" t="s">
        <v>456</v>
      </c>
      <c r="AT8" s="83" t="s">
        <v>457</v>
      </c>
      <c r="AU8" s="126" t="s">
        <v>197</v>
      </c>
      <c r="AV8" s="126" t="s">
        <v>688</v>
      </c>
      <c r="AW8" s="126" t="s">
        <v>689</v>
      </c>
      <c r="AX8" s="126" t="s">
        <v>2138</v>
      </c>
      <c r="AY8" s="126" t="s">
        <v>691</v>
      </c>
      <c r="AZ8" s="135" t="s">
        <v>170</v>
      </c>
      <c r="BA8" s="135" t="s">
        <v>171</v>
      </c>
      <c r="BB8" s="135" t="s">
        <v>492</v>
      </c>
      <c r="BC8" s="135" t="s">
        <v>494</v>
      </c>
      <c r="BD8" s="135" t="s">
        <v>198</v>
      </c>
      <c r="BE8" s="217" t="s">
        <v>172</v>
      </c>
    </row>
    <row r="9" spans="2:57" s="228" customFormat="1" ht="15" customHeight="1" x14ac:dyDescent="0.25">
      <c r="B9" s="226" t="s">
        <v>34</v>
      </c>
      <c r="C9" s="226" t="s">
        <v>62</v>
      </c>
      <c r="D9" s="226" t="s">
        <v>111</v>
      </c>
      <c r="E9" s="226" t="s">
        <v>758</v>
      </c>
      <c r="F9" s="226" t="s">
        <v>137</v>
      </c>
      <c r="G9" s="226" t="s">
        <v>596</v>
      </c>
      <c r="H9" s="226" t="s">
        <v>155</v>
      </c>
      <c r="I9" s="226" t="s">
        <v>1724</v>
      </c>
      <c r="J9" s="226" t="s">
        <v>493</v>
      </c>
      <c r="K9" s="226" t="s">
        <v>993</v>
      </c>
      <c r="L9" s="226" t="s">
        <v>154</v>
      </c>
      <c r="M9" s="227" t="s">
        <v>1747</v>
      </c>
      <c r="N9" s="227" t="s">
        <v>156</v>
      </c>
      <c r="O9" s="227" t="s">
        <v>166</v>
      </c>
      <c r="P9" s="227" t="s">
        <v>1748</v>
      </c>
      <c r="Q9" s="227" t="s">
        <v>157</v>
      </c>
      <c r="R9" s="227" t="s">
        <v>166</v>
      </c>
      <c r="S9" s="227" t="s">
        <v>1749</v>
      </c>
      <c r="T9" s="227" t="s">
        <v>1750</v>
      </c>
      <c r="U9" s="227" t="s">
        <v>433</v>
      </c>
      <c r="V9" s="227" t="s">
        <v>1751</v>
      </c>
      <c r="W9" s="227" t="s">
        <v>625</v>
      </c>
      <c r="X9" s="227" t="s">
        <v>1752</v>
      </c>
      <c r="Y9" s="227" t="s">
        <v>1753</v>
      </c>
      <c r="Z9" s="227" t="s">
        <v>1754</v>
      </c>
      <c r="AA9" s="227" t="s">
        <v>751</v>
      </c>
      <c r="AB9" s="227" t="s">
        <v>1755</v>
      </c>
      <c r="AC9" s="227" t="s">
        <v>1747</v>
      </c>
      <c r="AD9" s="227" t="s">
        <v>1756</v>
      </c>
      <c r="AE9" s="227" t="s">
        <v>1757</v>
      </c>
      <c r="AF9" s="227" t="s">
        <v>164</v>
      </c>
      <c r="AG9" s="227" t="s">
        <v>1758</v>
      </c>
      <c r="AH9" s="227" t="s">
        <v>165</v>
      </c>
      <c r="AI9" s="227" t="s">
        <v>1759</v>
      </c>
      <c r="AJ9" s="227" t="s">
        <v>1750</v>
      </c>
      <c r="AK9" s="227" t="s">
        <v>470</v>
      </c>
      <c r="AL9" s="227" t="s">
        <v>451</v>
      </c>
      <c r="AM9" s="227" t="s">
        <v>452</v>
      </c>
      <c r="AN9" s="227" t="s">
        <v>453</v>
      </c>
      <c r="AO9" s="227"/>
      <c r="AP9" s="227" t="s">
        <v>2114</v>
      </c>
      <c r="AQ9" s="258" t="s">
        <v>597</v>
      </c>
      <c r="AR9" s="227" t="s">
        <v>435</v>
      </c>
      <c r="AS9" s="261" t="s">
        <v>456</v>
      </c>
      <c r="AT9" s="261" t="s">
        <v>457</v>
      </c>
      <c r="AU9" s="227" t="s">
        <v>197</v>
      </c>
      <c r="AV9" s="227" t="s">
        <v>1745</v>
      </c>
      <c r="AW9" s="227" t="s">
        <v>1746</v>
      </c>
      <c r="AX9" s="227" t="s">
        <v>1760</v>
      </c>
      <c r="AY9" s="227" t="s">
        <v>1761</v>
      </c>
      <c r="AZ9" s="227" t="s">
        <v>170</v>
      </c>
      <c r="BA9" s="227" t="s">
        <v>171</v>
      </c>
      <c r="BB9" s="227" t="s">
        <v>492</v>
      </c>
      <c r="BC9" s="227" t="s">
        <v>494</v>
      </c>
      <c r="BD9" s="227" t="s">
        <v>198</v>
      </c>
      <c r="BE9" s="227" t="s">
        <v>172</v>
      </c>
    </row>
    <row r="10" spans="2:57" s="105" customFormat="1" ht="60" x14ac:dyDescent="0.25">
      <c r="B10" s="196" t="str">
        <f>+'Preliminar PT Id del Riesgo'!B5</f>
        <v>DIRECCIONAMIENTO ESTRATÉGICO</v>
      </c>
      <c r="C10" s="196" t="str">
        <f>+'Preliminar PT Id del Riesgo'!C5</f>
        <v>Establecer los lineamientos estratégicos y el esquema de operación de la Agencia Nacional de Tierras, asegurando la disponibilidad de los recursos necesarios para su aplicación</v>
      </c>
      <c r="D10" s="196" t="str">
        <f>+'Preliminar PT Id del Riesgo'!D5</f>
        <v>Desde la comprensión del contexto interno y externo, hasta la formulación de Planes, programas y proyectos relacionados con el cumplimiento de las funciones de la entidad</v>
      </c>
      <c r="E10" s="197" t="str">
        <f>+'Preliminar PT Id del Riesgo'!F5</f>
        <v>OFICINA DE PLANEACIÓN</v>
      </c>
      <c r="F10" s="224" t="str">
        <f>+'Preliminar PT Id del Riesgo'!G5</f>
        <v>R 1</v>
      </c>
      <c r="G10" s="197" t="str">
        <f>+'Preliminar PT Id del Riesgo'!H5</f>
        <v>Aprobar planes no pertinentes a la entidad</v>
      </c>
      <c r="H10" s="197" t="str">
        <f>+'Preliminar PT Id del Riesgo'!I5</f>
        <v>Afectación Económica o presupuestal</v>
      </c>
      <c r="I10" s="196" t="s">
        <v>1707</v>
      </c>
      <c r="J10" s="302">
        <f>+'Preliminar PT Id del Riesgo'!O5</f>
        <v>44701</v>
      </c>
      <c r="K10" s="302" t="str">
        <f>+'Preliminar PT Id del Riesgo'!K5</f>
        <v>ESTRATÉGICOS</v>
      </c>
      <c r="L10" s="303" t="str">
        <f>+'Preliminar PT Id del Riesgo'!N5</f>
        <v>Ejecución y administración de procesos</v>
      </c>
      <c r="M10" s="198">
        <v>1</v>
      </c>
      <c r="N10" s="218" t="str">
        <f>IF(M10&lt;=0,"",IF(M10&lt;=2,"Muy Baja",IF(M10&lt;=24,"Baja",IF(M10&lt;=500,"Media",IF(M10&lt;=5000,"Alta","Muy Alta")))))</f>
        <v>Muy Baja</v>
      </c>
      <c r="O10" s="219">
        <f>IF(N10="","",IF(N10="Muy Baja",0.2,IF(N10="Baja",0.4,IF(N10="Media",0.6,IF(N10="Alta",0.8,IF(N10="Muy Alta",1,))))))</f>
        <v>0.2</v>
      </c>
      <c r="P10" s="198" t="s">
        <v>720</v>
      </c>
      <c r="Q10" s="218" t="str">
        <f>IF(OR(P10=[1]Datos!$A$23,P10=[1]Datos!$B$23),"Leve",IF(OR(P10=[1]Datos!$A$24,P10=[1]Datos!$B$24),"Menor",IF(OR(P10=[1]Datos!$A$25,P10=[1]Datos!$B$25),"Moderado",IF(OR(P10=[1]Datos!$A$26,P10=[1]Datos!$B$26),"Mayor",IF(OR(P10=[1]Datos!$A$27,P10=[1]Datos!$B$27),"Catastrófico","")))))</f>
        <v>Catastrófico</v>
      </c>
      <c r="R10" s="219">
        <f>IF(Q10="","",IF(Q10="Leve",0.2,IF(Q10="Menor",0.4,IF(Q10="Moderado",0.6,IF(Q10="Mayor",0.8,IF(Q10="Catastrófico",1,))))))</f>
        <v>1</v>
      </c>
      <c r="S10" s="218" t="str">
        <f>IF(OR(AND(N10="Muy Baja",Q10="Leve"),AND(N10="Muy Baja",Q10="Menor"),AND(N10="Baja",Q10="Leve")),"Bajo",IF(OR(AND(N10="Muy baja",Q10="Moderado"),AND(N10="Baja",Q10="Menor"),AND(N10="Baja",Q10="Moderado"),AND(N10="Media",Q10="Leve"),AND(N10="Media",Q10="Menor"),AND(N10="Media",Q10="Moderado"),AND(N10="Alta",Q10="Leve"),AND(N10="Alta",Q10="Menor")),"Moderado",IF(OR(AND(N10="Muy Baja",Q10="Mayor"),AND(N10="Baja",Q10="Mayor"),AND(N10="Media",Q10="Mayor"),AND(N10="Alta",Q10="Moderado"),AND(N10="Alta",Q10="Mayor"),AND(N10="Muy Alta",Q10="Leve"),AND(N10="Muy Alta",Q10="Menor"),AND(N10="Muy Alta",Q10="Moderado"),AND(N10="Muy Alta",Q10="Mayor")),"Alto",IF(OR(AND(N10="Muy Baja",Q10="Catastrófico"),AND(N10="Baja",Q10="Catastrófico"),AND(N10="Media",Q10="Catastrófico"),AND(N10="Alta",Q10="Catastrófico"),AND(N10="Muy Alta",Q10="Catastrófico")),"Extremo",""))))</f>
        <v>Extremo</v>
      </c>
      <c r="T10" s="218" t="str">
        <f>_xlfn.IFS(S10="Bajo","Aceptar",S10="Moderado","Reducir",S10="Alto","Reducir",S10="Extremo","Reducir")</f>
        <v>Reducir</v>
      </c>
      <c r="U10" s="224" t="str">
        <f>+'Preliminar PT. Control'!H6</f>
        <v>C 1.1</v>
      </c>
      <c r="V10" s="196" t="str">
        <f>+'Preliminar PT. Control'!I6</f>
        <v>CONSEJO DIRECTIVO DE LA AGENCIA NACIONAL DE TIERRAS</v>
      </c>
      <c r="W10" s="196" t="str">
        <f>+'Preliminar PT. Control'!J6</f>
        <v>El Consejo Directivo de la Agencia Nacional de Tierras resuelve aprobar los Planes de Acción anuales y el Plan Estratégico cuatrienal presentado por las dependencias a través del acta de sesión ordinaria del Consejo Directivo de la Entidad donde verifican el cumplimiento de las necesidades para la misionalidad de la entidad</v>
      </c>
      <c r="X10" s="197" t="str">
        <f>+'Preliminar PT. Control'!K6</f>
        <v>Preventivo</v>
      </c>
      <c r="Y10" s="43" t="str">
        <f t="shared" ref="Y10:Y28" si="0">IF(OR(X10="Correctivo",X10="Detectivo"),"Impacto",IF(X10="Preventivo","Probabilidad",""))</f>
        <v>Probabilidad</v>
      </c>
      <c r="Z10" s="197" t="str">
        <f>+'Preliminar PT. Control'!M6</f>
        <v>Manual</v>
      </c>
      <c r="AA10" s="43" t="str">
        <f t="shared" ref="AA10:AA28" si="1">IF(AND(X10="Preventivo",Z10="Automático"),"50%",IF(AND(X10="Preventivo",Z10="Manual"),"40%",IF(AND(X10="Detectivo",Z10="Automático"),"40%",IF(AND(X10="Detectivo",Z10="Manual"),"30%",IF(AND(X10="Correctivo",Z10="Automático"),"35%",IF(AND(X10="Correctivo",Z10="Manual"),"25%",""))))))</f>
        <v>40%</v>
      </c>
      <c r="AB10" s="197" t="str">
        <f>+'Preliminar PT. Control'!O6</f>
        <v>Documentado</v>
      </c>
      <c r="AC10" s="197" t="str">
        <f>+'Preliminar PT. Control'!P6</f>
        <v>Continua</v>
      </c>
      <c r="AD10" s="197" t="str">
        <f>+'Preliminar PT. Control'!Q6</f>
        <v>Con registro</v>
      </c>
      <c r="AE10" s="142">
        <f>+'Preliminar PT. Control'!R6</f>
        <v>0.12</v>
      </c>
      <c r="AF10" s="218" t="str">
        <f>+'Preliminar PT. Control'!S6</f>
        <v>Muy Baja</v>
      </c>
      <c r="AG10" s="142">
        <f>+'Preliminar PT. Control'!T6</f>
        <v>1</v>
      </c>
      <c r="AH10" s="218" t="str">
        <f>+'Preliminar PT. Control'!U6</f>
        <v>Catastrófico</v>
      </c>
      <c r="AI10" s="218" t="str">
        <f>+'Preliminar PT. Control'!V6</f>
        <v>Extremo</v>
      </c>
      <c r="AJ10" s="218" t="str">
        <f>+'Preliminar PT. Control'!W6</f>
        <v>Reducir</v>
      </c>
      <c r="AK10" s="224" t="str">
        <f>+'6 - Plan de Acciones Preventiva'!F8</f>
        <v>P 1.1</v>
      </c>
      <c r="AL10" s="283" t="s">
        <v>2252</v>
      </c>
      <c r="AM10" s="283" t="s">
        <v>778</v>
      </c>
      <c r="AN10" s="283" t="s">
        <v>2140</v>
      </c>
      <c r="AO10" s="304">
        <v>1</v>
      </c>
      <c r="AP10" s="197"/>
      <c r="AQ10" s="305"/>
      <c r="AR10" s="197" t="s">
        <v>436</v>
      </c>
      <c r="AS10" s="220"/>
      <c r="AT10" s="285" t="s">
        <v>2256</v>
      </c>
      <c r="AU10" s="197" t="s">
        <v>95</v>
      </c>
      <c r="AV10" s="197">
        <f>+'7 - Materialización del Riesgo'!H10</f>
        <v>0</v>
      </c>
      <c r="AW10" s="197">
        <f>+'7 - Materialización del Riesgo'!I10</f>
        <v>0</v>
      </c>
      <c r="AX10" s="197" t="e">
        <f>+'7 - Materialización del Riesgo'!J10</f>
        <v>#DIV/0!</v>
      </c>
      <c r="AY10" s="197" t="e">
        <f>+'7 - Materialización del Riesgo'!K10</f>
        <v>#DIV/0!</v>
      </c>
      <c r="AZ10" s="197">
        <f>+'7 - Materialización del Riesgo'!L10</f>
        <v>0</v>
      </c>
      <c r="BA10" s="197">
        <f>+'7 - Materialización del Riesgo'!M10</f>
        <v>0</v>
      </c>
      <c r="BB10" s="197">
        <f>+'7 - Materialización del Riesgo'!N10</f>
        <v>0</v>
      </c>
      <c r="BC10" s="197">
        <f>+'7 - Materialización del Riesgo'!O10</f>
        <v>0</v>
      </c>
      <c r="BD10" s="197" t="e">
        <f>+'7 - Materialización del Riesgo'!P10</f>
        <v>#DIV/0!</v>
      </c>
      <c r="BE10" s="305">
        <f>+'7 - Materialización del Riesgo'!Q10</f>
        <v>1</v>
      </c>
    </row>
    <row r="11" spans="2:57" s="104" customFormat="1" ht="90" x14ac:dyDescent="0.25">
      <c r="B11" s="196" t="str">
        <f>+'Preliminar PT Id del Riesgo'!B7</f>
        <v>DIRECCIONAMIENTO ESTRATÉGICO</v>
      </c>
      <c r="C11" s="196" t="str">
        <f>+'Preliminar PT Id del Riesgo'!C7</f>
        <v>Establecer los lineamientos estratégicos y el esquema de operación de la Agencia Nacional de Tierras, asegurando la disponibilidad de los recursos necesarios para su aplicación</v>
      </c>
      <c r="D11" s="196" t="str">
        <f>+'Preliminar PT Id del Riesgo'!D7</f>
        <v>Desde la comprensión del contexto interno y externo, hasta la formulación de Planes, programas y proyectos relacionados con el cumplimiento de las funciones de la entidad</v>
      </c>
      <c r="E11" s="197" t="str">
        <f>+'Preliminar PT Id del Riesgo'!F7</f>
        <v>OFICINA DE PLANEACIÓN</v>
      </c>
      <c r="F11" s="224" t="str">
        <f>+'Preliminar PT Id del Riesgo'!G7</f>
        <v>R 2</v>
      </c>
      <c r="G11" s="197" t="str">
        <f>+'Preliminar PT Id del Riesgo'!H7</f>
        <v>Inscribir proyectos de inversión no adecuados a las necesidades de la entidad</v>
      </c>
      <c r="H11" s="197" t="str">
        <f>+'Preliminar PT Id del Riesgo'!I7</f>
        <v>Afectación Económica o presupuestal</v>
      </c>
      <c r="I11" s="196" t="str">
        <f>+'Preliminar PT Id del Riesgo'!J7</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J11" s="302">
        <f>+'Preliminar PT Id del Riesgo'!O7</f>
        <v>44701</v>
      </c>
      <c r="K11" s="302" t="str">
        <f>+'Preliminar PT Id del Riesgo'!K7</f>
        <v>GERENCIALES</v>
      </c>
      <c r="L11" s="303" t="str">
        <f>+'Preliminar PT Id del Riesgo'!N7</f>
        <v>Ejecución y administración de procesos</v>
      </c>
      <c r="M11" s="198">
        <v>1</v>
      </c>
      <c r="N11" s="218" t="str">
        <f t="shared" ref="N11:N46" si="2">IF(M11&lt;=0,"",IF(M11&lt;=2,"Muy Baja",IF(M11&lt;=24,"Baja",IF(M11&lt;=500,"Media",IF(M11&lt;=5000,"Alta","Muy Alta")))))</f>
        <v>Muy Baja</v>
      </c>
      <c r="O11" s="219">
        <f t="shared" ref="O11:O46" si="3">IF(N11="","",IF(N11="Muy Baja",0.2,IF(N11="Baja",0.4,IF(N11="Media",0.6,IF(N11="Alta",0.8,IF(N11="Muy Alta",1,))))))</f>
        <v>0.2</v>
      </c>
      <c r="P11" s="198" t="s">
        <v>720</v>
      </c>
      <c r="Q11" s="218" t="str">
        <f>IF(OR(P11=[1]Datos!$A$23,P11=[1]Datos!$B$23),"Leve",IF(OR(P11=[1]Datos!$A$24,P11=[1]Datos!$B$24),"Menor",IF(OR(P11=[1]Datos!$A$25,P11=[1]Datos!$B$25),"Moderado",IF(OR(P11=[1]Datos!$A$26,P11=[1]Datos!$B$26),"Mayor",IF(OR(P11=[1]Datos!$A$27,P11=[1]Datos!$B$27),"Catastrófico","")))))</f>
        <v>Catastrófico</v>
      </c>
      <c r="R11" s="219">
        <f t="shared" ref="R11:R46" si="4">IF(Q11="","",IF(Q11="Leve",0.2,IF(Q11="Menor",0.4,IF(Q11="Moderado",0.6,IF(Q11="Mayor",0.8,IF(Q11="Catastrófico",1,))))))</f>
        <v>1</v>
      </c>
      <c r="S11" s="218" t="str">
        <f t="shared" ref="S11:S46" si="5">IF(OR(AND(N11="Muy Baja",Q11="Leve"),AND(N11="Muy Baja",Q11="Menor"),AND(N11="Baja",Q11="Leve")),"Bajo",IF(OR(AND(N11="Muy baja",Q11="Moderado"),AND(N11="Baja",Q11="Menor"),AND(N11="Baja",Q11="Moderado"),AND(N11="Media",Q11="Leve"),AND(N11="Media",Q11="Menor"),AND(N11="Media",Q11="Moderado"),AND(N11="Alta",Q11="Leve"),AND(N11="Alta",Q11="Menor")),"Moderado",IF(OR(AND(N11="Muy Baja",Q11="Mayor"),AND(N11="Baja",Q11="Mayor"),AND(N11="Media",Q11="Mayor"),AND(N11="Alta",Q11="Moderado"),AND(N11="Alta",Q11="Mayor"),AND(N11="Muy Alta",Q11="Leve"),AND(N11="Muy Alta",Q11="Menor"),AND(N11="Muy Alta",Q11="Moderado"),AND(N11="Muy Alta",Q11="Mayor")),"Alto",IF(OR(AND(N11="Muy Baja",Q11="Catastrófico"),AND(N11="Baja",Q11="Catastrófico"),AND(N11="Media",Q11="Catastrófico"),AND(N11="Alta",Q11="Catastrófico"),AND(N11="Muy Alta",Q11="Catastrófico")),"Extremo",""))))</f>
        <v>Extremo</v>
      </c>
      <c r="T11" s="218" t="str">
        <f t="shared" ref="T11:T46" si="6">_xlfn.IFS(S11="Bajo","Aceptar",S11="Moderado","Reducir",S11="Alto","Reducir",S11="Extremo","Reducir")</f>
        <v>Reducir</v>
      </c>
      <c r="U11" s="224" t="str">
        <f>+'Preliminar PT. Control'!H8</f>
        <v>C 2.1</v>
      </c>
      <c r="V11" s="196" t="str">
        <f>+'Preliminar PT. Control'!I8</f>
        <v>OFICINA DE PLANEACIÓN</v>
      </c>
      <c r="W11" s="196" t="str">
        <f>+'Preliminar PT. Control'!J8</f>
        <v>La Oficina de Planeación revisa la formulación de los proyectos de inversión a través del documento técnico que presenta la verificación de pertinencia y confiabilidad técnica, financiera, económica, legal, ambiental y metodológica del proyecto; en línea con la misión, objetivos, lineamientos y planes establecidos por parte de la entidad</v>
      </c>
      <c r="X11" s="197" t="str">
        <f>+'Preliminar PT. Control'!K8</f>
        <v>Preventivo</v>
      </c>
      <c r="Y11" s="43" t="str">
        <f t="shared" si="0"/>
        <v>Probabilidad</v>
      </c>
      <c r="Z11" s="197" t="str">
        <f>+'Preliminar PT. Control'!M8</f>
        <v>Manual</v>
      </c>
      <c r="AA11" s="43" t="str">
        <f t="shared" si="1"/>
        <v>40%</v>
      </c>
      <c r="AB11" s="197" t="str">
        <f>+'Preliminar PT. Control'!O8</f>
        <v>Documentado</v>
      </c>
      <c r="AC11" s="197" t="str">
        <f>+'Preliminar PT. Control'!P8</f>
        <v>Continua</v>
      </c>
      <c r="AD11" s="197" t="str">
        <f>+'Preliminar PT. Control'!Q8</f>
        <v>Con registro</v>
      </c>
      <c r="AE11" s="142">
        <f>+'Preliminar PT. Control'!R8</f>
        <v>0.12</v>
      </c>
      <c r="AF11" s="218" t="str">
        <f>+'Preliminar PT. Control'!S8</f>
        <v>Muy Baja</v>
      </c>
      <c r="AG11" s="142">
        <f>+'Preliminar PT. Control'!T8</f>
        <v>1</v>
      </c>
      <c r="AH11" s="218" t="str">
        <f>+'Preliminar PT. Control'!U8</f>
        <v>Catastrófico</v>
      </c>
      <c r="AI11" s="218" t="str">
        <f>+'Preliminar PT. Control'!V8</f>
        <v>Extremo</v>
      </c>
      <c r="AJ11" s="218" t="str">
        <f>+'Preliminar PT. Control'!W8</f>
        <v>Reducir</v>
      </c>
      <c r="AK11" s="224" t="str">
        <f>+'6 - Plan de Acciones Preventiva'!F10</f>
        <v>P 2.1</v>
      </c>
      <c r="AL11" s="283" t="s">
        <v>2242</v>
      </c>
      <c r="AM11" s="283" t="s">
        <v>778</v>
      </c>
      <c r="AN11" s="283" t="s">
        <v>2241</v>
      </c>
      <c r="AO11" s="304">
        <v>3</v>
      </c>
      <c r="AP11" s="197"/>
      <c r="AQ11" s="305"/>
      <c r="AR11" s="197" t="s">
        <v>436</v>
      </c>
      <c r="AS11" s="220"/>
      <c r="AT11" s="220" t="s">
        <v>2255</v>
      </c>
      <c r="AU11" s="197" t="s">
        <v>95</v>
      </c>
      <c r="AV11" s="197">
        <f>+'7 - Materialización del Riesgo'!H12</f>
        <v>0</v>
      </c>
      <c r="AW11" s="197">
        <f>+'7 - Materialización del Riesgo'!I12</f>
        <v>0</v>
      </c>
      <c r="AX11" s="197" t="e">
        <f>+'7 - Materialización del Riesgo'!J12</f>
        <v>#DIV/0!</v>
      </c>
      <c r="AY11" s="197" t="e">
        <f>+'7 - Materialización del Riesgo'!K12</f>
        <v>#DIV/0!</v>
      </c>
      <c r="AZ11" s="197">
        <f>+'7 - Materialización del Riesgo'!L12</f>
        <v>0</v>
      </c>
      <c r="BA11" s="197">
        <f>+'7 - Materialización del Riesgo'!M12</f>
        <v>0</v>
      </c>
      <c r="BB11" s="197">
        <f>+'7 - Materialización del Riesgo'!N12</f>
        <v>0</v>
      </c>
      <c r="BC11" s="197">
        <f>+'7 - Materialización del Riesgo'!O12</f>
        <v>0</v>
      </c>
      <c r="BD11" s="197" t="e">
        <f>+'7 - Materialización del Riesgo'!P12</f>
        <v>#DIV/0!</v>
      </c>
      <c r="BE11" s="305">
        <f>+'7 - Materialización del Riesgo'!Q12</f>
        <v>1</v>
      </c>
    </row>
    <row r="12" spans="2:57" s="104" customFormat="1" ht="90" x14ac:dyDescent="0.25">
      <c r="B12" s="196" t="str">
        <f>+'Preliminar PT Id del Riesgo'!B8</f>
        <v>DIRECCIONAMIENTO ESTRATÉGICO</v>
      </c>
      <c r="C12" s="196" t="str">
        <f>+'Preliminar PT Id del Riesgo'!C8</f>
        <v>Establecer los lineamientos estratégicos y el esquema de operación de la Agencia Nacional de Tierras, asegurando la disponibilidad de los recursos necesarios para su aplicación</v>
      </c>
      <c r="D12" s="196" t="str">
        <f>+'Preliminar PT Id del Riesgo'!D8</f>
        <v>Desde la comprensión del contexto interno y externo, hasta la formulación de Planes, programas y proyectos relacionados con el cumplimiento de las funciones de la entidad</v>
      </c>
      <c r="E12" s="197" t="str">
        <f>+'Preliminar PT Id del Riesgo'!F8</f>
        <v>OFICINA DE PLANEACIÓN</v>
      </c>
      <c r="F12" s="224" t="str">
        <f>+'Preliminar PT Id del Riesgo'!G8</f>
        <v>R 2</v>
      </c>
      <c r="G12" s="197" t="str">
        <f>+'Preliminar PT Id del Riesgo'!H8</f>
        <v>Inscribir proyectos de inversión no adecuados a las necesidades de la entidad</v>
      </c>
      <c r="H12" s="197" t="str">
        <f>+'Preliminar PT Id del Riesgo'!I8</f>
        <v>Afectación Económica o presupuestal</v>
      </c>
      <c r="I12" s="196" t="str">
        <f>+'Preliminar PT Id del Riesgo'!J8</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J12" s="302">
        <f>+'Preliminar PT Id del Riesgo'!O8</f>
        <v>44701</v>
      </c>
      <c r="K12" s="302" t="str">
        <f>+'Preliminar PT Id del Riesgo'!K8</f>
        <v>GERENCIALES</v>
      </c>
      <c r="L12" s="303" t="str">
        <f>+'Preliminar PT Id del Riesgo'!N8</f>
        <v>Ejecución y administración de procesos</v>
      </c>
      <c r="M12" s="198">
        <v>1</v>
      </c>
      <c r="N12" s="218" t="str">
        <f t="shared" si="2"/>
        <v>Muy Baja</v>
      </c>
      <c r="O12" s="219">
        <f t="shared" si="3"/>
        <v>0.2</v>
      </c>
      <c r="P12" s="198" t="s">
        <v>720</v>
      </c>
      <c r="Q12" s="218" t="str">
        <f>IF(OR(P12=[1]Datos!$A$23,P12=[1]Datos!$B$23),"Leve",IF(OR(P12=[1]Datos!$A$24,P12=[1]Datos!$B$24),"Menor",IF(OR(P12=[1]Datos!$A$25,P12=[1]Datos!$B$25),"Moderado",IF(OR(P12=[1]Datos!$A$26,P12=[1]Datos!$B$26),"Mayor",IF(OR(P12=[1]Datos!$A$27,P12=[1]Datos!$B$27),"Catastrófico","")))))</f>
        <v>Catastrófico</v>
      </c>
      <c r="R12" s="219">
        <f t="shared" si="4"/>
        <v>1</v>
      </c>
      <c r="S12" s="218" t="str">
        <f t="shared" si="5"/>
        <v>Extremo</v>
      </c>
      <c r="T12" s="218" t="str">
        <f t="shared" si="6"/>
        <v>Reducir</v>
      </c>
      <c r="U12" s="224" t="str">
        <f>+'Preliminar PT. Control'!H9</f>
        <v>C 2.2</v>
      </c>
      <c r="V12" s="196" t="str">
        <f>+'Preliminar PT. Control'!I9</f>
        <v>OFICINA DE PLANEACIÓN</v>
      </c>
      <c r="W12" s="196" t="str">
        <f>+'Preliminar PT. Control'!J9</f>
        <v>La Oficina de Planeación evalúa el cumplimiento de requisitos para la formulación de los proyectos de inversión a través de una lista de verificación cumpliendo con los criterios consignados en el artículo 12 del Decreto 2844 de 2010 por parte del rol Control de Formulación En caso de tener observaciones se devolverá el trámite a través del SUIFP o en caso de dar viabilidad, se procederá a integrar el comentario de aprobación y enviará el trámite al rol Entidad Jefe de Planeación</v>
      </c>
      <c r="X12" s="197" t="str">
        <f>+'Preliminar PT. Control'!K9</f>
        <v>Preventivo</v>
      </c>
      <c r="Y12" s="43" t="str">
        <f t="shared" si="0"/>
        <v>Probabilidad</v>
      </c>
      <c r="Z12" s="197" t="str">
        <f>+'Preliminar PT. Control'!M9</f>
        <v>Manual</v>
      </c>
      <c r="AA12" s="43" t="str">
        <f t="shared" si="1"/>
        <v>40%</v>
      </c>
      <c r="AB12" s="197" t="str">
        <f>+'Preliminar PT. Control'!O9</f>
        <v>Documentado</v>
      </c>
      <c r="AC12" s="197" t="str">
        <f>+'Preliminar PT. Control'!P9</f>
        <v>Continua</v>
      </c>
      <c r="AD12" s="197" t="str">
        <f>+'Preliminar PT. Control'!Q9</f>
        <v>Sin registro</v>
      </c>
      <c r="AE12" s="142">
        <f>+'Preliminar PT. Control'!R9</f>
        <v>7.1999999999999995E-2</v>
      </c>
      <c r="AF12" s="218" t="str">
        <f>+'Preliminar PT. Control'!S9</f>
        <v>Muy Baja</v>
      </c>
      <c r="AG12" s="142">
        <f>+'Preliminar PT. Control'!T9</f>
        <v>1</v>
      </c>
      <c r="AH12" s="218" t="str">
        <f>+'Preliminar PT. Control'!U9</f>
        <v>Catastrófico</v>
      </c>
      <c r="AI12" s="218" t="str">
        <f>+'Preliminar PT. Control'!V9</f>
        <v>Extremo</v>
      </c>
      <c r="AJ12" s="218" t="str">
        <f>+'Preliminar PT. Control'!W9</f>
        <v>Reducir</v>
      </c>
      <c r="AK12" s="224" t="str">
        <f>+'6 - Plan de Acciones Preventiva'!F11</f>
        <v>P 2.2</v>
      </c>
      <c r="AL12" s="283" t="s">
        <v>2243</v>
      </c>
      <c r="AM12" s="283" t="s">
        <v>778</v>
      </c>
      <c r="AN12" s="283" t="s">
        <v>2244</v>
      </c>
      <c r="AO12" s="304">
        <v>8</v>
      </c>
      <c r="AP12" s="197"/>
      <c r="AQ12" s="305"/>
      <c r="AR12" s="197" t="s">
        <v>436</v>
      </c>
      <c r="AS12" s="220"/>
      <c r="AT12" s="220" t="s">
        <v>2254</v>
      </c>
      <c r="AU12" s="197" t="s">
        <v>95</v>
      </c>
      <c r="AV12" s="197">
        <f>+'7 - Materialización del Riesgo'!H13</f>
        <v>0</v>
      </c>
      <c r="AW12" s="197">
        <f>+'7 - Materialización del Riesgo'!I13</f>
        <v>0</v>
      </c>
      <c r="AX12" s="197" t="e">
        <f>+'7 - Materialización del Riesgo'!J13</f>
        <v>#DIV/0!</v>
      </c>
      <c r="AY12" s="197" t="e">
        <f>+'7 - Materialización del Riesgo'!K13</f>
        <v>#DIV/0!</v>
      </c>
      <c r="AZ12" s="197">
        <f>+'7 - Materialización del Riesgo'!L13</f>
        <v>0</v>
      </c>
      <c r="BA12" s="197">
        <f>+'7 - Materialización del Riesgo'!M13</f>
        <v>0</v>
      </c>
      <c r="BB12" s="197">
        <f>+'7 - Materialización del Riesgo'!N13</f>
        <v>0</v>
      </c>
      <c r="BC12" s="197">
        <f>+'7 - Materialización del Riesgo'!O13</f>
        <v>0</v>
      </c>
      <c r="BD12" s="197" t="e">
        <f>+'7 - Materialización del Riesgo'!P13</f>
        <v>#DIV/0!</v>
      </c>
      <c r="BE12" s="305">
        <f>+'7 - Materialización del Riesgo'!Q13</f>
        <v>1</v>
      </c>
    </row>
    <row r="13" spans="2:57" s="104" customFormat="1" ht="60" x14ac:dyDescent="0.25">
      <c r="B13" s="196" t="str">
        <f>+'Preliminar PT Id del Riesgo'!B10</f>
        <v>DIRECCIONAMIENTO ESTRATÉGICO</v>
      </c>
      <c r="C13" s="196" t="str">
        <f>+'Preliminar PT Id del Riesgo'!C10</f>
        <v>Establecer los lineamientos estratégicos y el esquema de operación de la Agencia Nacional de Tierras, asegurando la disponibilidad de los recursos necesarios para su aplicación</v>
      </c>
      <c r="D13" s="196" t="str">
        <f>+'Preliminar PT Id del Riesgo'!D10</f>
        <v>Desde la comprensión del contexto interno y externo, hasta la formulación de Planes, programas y proyectos relacionados con el cumplimiento de las funciones de la entidad</v>
      </c>
      <c r="E13" s="197" t="str">
        <f>+'Preliminar PT Id del Riesgo'!F10</f>
        <v>OFICINA DE PLANEACIÓN</v>
      </c>
      <c r="F13" s="224" t="str">
        <f>+'Preliminar PT Id del Riesgo'!G10</f>
        <v>R 3</v>
      </c>
      <c r="G13" s="197" t="str">
        <f>+'Preliminar PT Id del Riesgo'!H10</f>
        <v>Planeación inoportuna de cada vigencia</v>
      </c>
      <c r="H13" s="197" t="str">
        <f>+'Preliminar PT Id del Riesgo'!I10</f>
        <v>Pérdida Reputacional</v>
      </c>
      <c r="I13" s="196" t="str">
        <f>+'Preliminar PT Id del Riesgo'!J10</f>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v>
      </c>
      <c r="J13" s="302">
        <f>+'Preliminar PT Id del Riesgo'!O10</f>
        <v>44701</v>
      </c>
      <c r="K13" s="302" t="str">
        <f>+'Preliminar PT Id del Riesgo'!K10</f>
        <v>GERENCIALES</v>
      </c>
      <c r="L13" s="303" t="str">
        <f>+'Preliminar PT Id del Riesgo'!N10</f>
        <v>Ejecución y administración de procesos</v>
      </c>
      <c r="M13" s="198">
        <v>1</v>
      </c>
      <c r="N13" s="218" t="str">
        <f t="shared" si="2"/>
        <v>Muy Baja</v>
      </c>
      <c r="O13" s="219">
        <f t="shared" si="3"/>
        <v>0.2</v>
      </c>
      <c r="P13" s="198" t="s">
        <v>162</v>
      </c>
      <c r="Q13" s="218" t="str">
        <f>IF(OR(P13=[1]Datos!$A$23,P13=[1]Datos!$B$23),"Leve",IF(OR(P13=[1]Datos!$A$24,P13=[1]Datos!$B$24),"Menor",IF(OR(P13=[1]Datos!$A$25,P13=[1]Datos!$B$25),"Moderado",IF(OR(P13=[1]Datos!$A$26,P13=[1]Datos!$B$26),"Mayor",IF(OR(P13=[1]Datos!$A$27,P13=[1]Datos!$B$27),"Catastrófico","")))))</f>
        <v>Moderado</v>
      </c>
      <c r="R13" s="219">
        <f t="shared" si="4"/>
        <v>0.6</v>
      </c>
      <c r="S13" s="218" t="str">
        <f t="shared" si="5"/>
        <v>Moderado</v>
      </c>
      <c r="T13" s="218" t="str">
        <f t="shared" si="6"/>
        <v>Reducir</v>
      </c>
      <c r="U13" s="224" t="str">
        <f>+'Preliminar PT. Control'!H11</f>
        <v>C 3.1</v>
      </c>
      <c r="V13" s="196" t="str">
        <f>+'Preliminar PT. Control'!I11</f>
        <v>OFICINA DE PLANEACIÓN</v>
      </c>
      <c r="W13" s="196" t="str">
        <f>+'Preliminar PT. Control'!J11</f>
        <v>La Oficina de Planeación revisa el cumplimiento de los lineamientos para la elaboración de los Planes de Acción a través de una lista de verificación para conocer el nivel de cumplimiento con la pertinencia, suficiencia y coherencia en los objetivos, metas institucionales y con el presupuesto asignado basado en el Plan Estratégico Institucional</v>
      </c>
      <c r="X13" s="197" t="str">
        <f>+'Preliminar PT. Control'!K11</f>
        <v>Preventivo</v>
      </c>
      <c r="Y13" s="43" t="str">
        <f t="shared" si="0"/>
        <v>Probabilidad</v>
      </c>
      <c r="Z13" s="197" t="str">
        <f>+'Preliminar PT. Control'!M11</f>
        <v>Manual</v>
      </c>
      <c r="AA13" s="43" t="str">
        <f t="shared" si="1"/>
        <v>40%</v>
      </c>
      <c r="AB13" s="197" t="str">
        <f>+'Preliminar PT. Control'!O11</f>
        <v>Documentado</v>
      </c>
      <c r="AC13" s="197" t="str">
        <f>+'Preliminar PT. Control'!P11</f>
        <v>Continua</v>
      </c>
      <c r="AD13" s="197" t="str">
        <f>+'Preliminar PT. Control'!Q11</f>
        <v>Sin registro</v>
      </c>
      <c r="AE13" s="142">
        <f>+'Preliminar PT. Control'!R11</f>
        <v>0.12</v>
      </c>
      <c r="AF13" s="218" t="str">
        <f>+'Preliminar PT. Control'!S11</f>
        <v>Muy Baja</v>
      </c>
      <c r="AG13" s="142">
        <f>+'Preliminar PT. Control'!T11</f>
        <v>0.6</v>
      </c>
      <c r="AH13" s="218" t="str">
        <f>+'Preliminar PT. Control'!U11</f>
        <v>Moderado</v>
      </c>
      <c r="AI13" s="218" t="str">
        <f>+'Preliminar PT. Control'!V11</f>
        <v>Moderado</v>
      </c>
      <c r="AJ13" s="218" t="str">
        <f>+'Preliminar PT. Control'!W11</f>
        <v>Reducir</v>
      </c>
      <c r="AK13" s="224" t="str">
        <f>+'6 - Plan de Acciones Preventiva'!F13</f>
        <v>P 3.1</v>
      </c>
      <c r="AL13" s="283" t="s">
        <v>2100</v>
      </c>
      <c r="AM13" s="283" t="s">
        <v>778</v>
      </c>
      <c r="AN13" s="283" t="s">
        <v>812</v>
      </c>
      <c r="AO13" s="304">
        <v>1</v>
      </c>
      <c r="AP13" s="197"/>
      <c r="AQ13" s="305"/>
      <c r="AR13" s="197" t="s">
        <v>436</v>
      </c>
      <c r="AS13" s="220"/>
      <c r="AT13" s="220" t="s">
        <v>2245</v>
      </c>
      <c r="AU13" s="197" t="s">
        <v>95</v>
      </c>
      <c r="AV13" s="197">
        <f>+'7 - Materialización del Riesgo'!H15</f>
        <v>0</v>
      </c>
      <c r="AW13" s="197">
        <f>+'7 - Materialización del Riesgo'!I15</f>
        <v>0</v>
      </c>
      <c r="AX13" s="197" t="e">
        <f>+'7 - Materialización del Riesgo'!J15</f>
        <v>#DIV/0!</v>
      </c>
      <c r="AY13" s="197" t="e">
        <f>+'7 - Materialización del Riesgo'!K15</f>
        <v>#DIV/0!</v>
      </c>
      <c r="AZ13" s="197">
        <f>+'7 - Materialización del Riesgo'!L15</f>
        <v>0</v>
      </c>
      <c r="BA13" s="197">
        <f>+'7 - Materialización del Riesgo'!M15</f>
        <v>0</v>
      </c>
      <c r="BB13" s="197">
        <f>+'7 - Materialización del Riesgo'!N15</f>
        <v>0</v>
      </c>
      <c r="BC13" s="197">
        <f>+'7 - Materialización del Riesgo'!O15</f>
        <v>0</v>
      </c>
      <c r="BD13" s="197" t="e">
        <f>+'7 - Materialización del Riesgo'!P15</f>
        <v>#DIV/0!</v>
      </c>
      <c r="BE13" s="305">
        <f>+'7 - Materialización del Riesgo'!Q15</f>
        <v>1</v>
      </c>
    </row>
    <row r="14" spans="2:57" s="104" customFormat="1" ht="60" x14ac:dyDescent="0.25">
      <c r="B14" s="196" t="str">
        <f>+'Preliminar PT Id del Riesgo'!B12</f>
        <v>DIRECCIONAMIENTO ESTRATÉGICO</v>
      </c>
      <c r="C14" s="196" t="str">
        <f>+'Preliminar PT Id del Riesgo'!C12</f>
        <v>Establecer los lineamientos estratégicos y el esquema de operación de la Agencia Nacional de Tierras, asegurando la disponibilidad de los recursos necesarios para su aplicación</v>
      </c>
      <c r="D14" s="196" t="str">
        <f>+'Preliminar PT Id del Riesgo'!D12</f>
        <v>Desde la comprensión del contexto interno y externo, hasta la formulación de Planes, programas y proyectos relacionados con el cumplimiento de las funciones de la entidad</v>
      </c>
      <c r="E14" s="197" t="str">
        <f>+'Preliminar PT Id del Riesgo'!F12</f>
        <v>OFICINA DE PLANEACIÓN</v>
      </c>
      <c r="F14" s="224" t="str">
        <f>+'Preliminar PT Id del Riesgo'!G12</f>
        <v>R 4</v>
      </c>
      <c r="G14" s="197" t="str">
        <f>+'Preliminar PT Id del Riesgo'!H12</f>
        <v>Reporte de información no pertinente a las necesidades de la Dirección General</v>
      </c>
      <c r="H14" s="197" t="str">
        <f>+'Preliminar PT Id del Riesgo'!I12</f>
        <v>Pérdida Reputacional</v>
      </c>
      <c r="I14" s="196" t="str">
        <f>+'Preliminar PT Id del Riesgo'!J12</f>
        <v>Posibilidad de pérdida reputacional en la imagen institucional debido al desconocimiento de las dependencias en la metodología, roles, responsabilidades y los criterios explícitos para reporte de indicadores, y además tener los Sistemas de información no unificados</v>
      </c>
      <c r="J14" s="302">
        <f>+'Preliminar PT Id del Riesgo'!O12</f>
        <v>44701</v>
      </c>
      <c r="K14" s="302" t="str">
        <f>+'Preliminar PT Id del Riesgo'!K12</f>
        <v>GERENCIALES</v>
      </c>
      <c r="L14" s="303" t="str">
        <f>+'Preliminar PT Id del Riesgo'!N12</f>
        <v>Ejecución y administración de procesos</v>
      </c>
      <c r="M14" s="198">
        <v>365</v>
      </c>
      <c r="N14" s="218" t="str">
        <f t="shared" si="2"/>
        <v>Media</v>
      </c>
      <c r="O14" s="219">
        <f t="shared" si="3"/>
        <v>0.6</v>
      </c>
      <c r="P14" s="198" t="s">
        <v>162</v>
      </c>
      <c r="Q14" s="218" t="str">
        <f>IF(OR(P14=[1]Datos!$A$23,P14=[1]Datos!$B$23),"Leve",IF(OR(P14=[1]Datos!$A$24,P14=[1]Datos!$B$24),"Menor",IF(OR(P14=[1]Datos!$A$25,P14=[1]Datos!$B$25),"Moderado",IF(OR(P14=[1]Datos!$A$26,P14=[1]Datos!$B$26),"Mayor",IF(OR(P14=[1]Datos!$A$27,P14=[1]Datos!$B$27),"Catastrófico","")))))</f>
        <v>Moderado</v>
      </c>
      <c r="R14" s="219">
        <f t="shared" si="4"/>
        <v>0.6</v>
      </c>
      <c r="S14" s="218" t="str">
        <f t="shared" si="5"/>
        <v>Moderado</v>
      </c>
      <c r="T14" s="218" t="str">
        <f t="shared" si="6"/>
        <v>Reducir</v>
      </c>
      <c r="U14" s="224" t="str">
        <f>+'Preliminar PT. Control'!H13</f>
        <v>C 4.1</v>
      </c>
      <c r="V14" s="196" t="str">
        <f>+'Preliminar PT. Control'!I13</f>
        <v>OFICINA DE PLANEACIÓN</v>
      </c>
      <c r="W14" s="196" t="str">
        <f>+'Preliminar PT. Control'!J13</f>
        <v>La Oficina de Planeación verifica los indicadores entregados por las dependencias a través de sus fichas de indicadores donde valida que los datos registrados sean coherentes con la ficha técnica del indicador y de cumplimiento a las necesidades de información de la Entidad</v>
      </c>
      <c r="X14" s="197" t="str">
        <f>+'Preliminar PT. Control'!K13</f>
        <v>Detectivo</v>
      </c>
      <c r="Y14" s="43" t="str">
        <f t="shared" si="0"/>
        <v>Impacto</v>
      </c>
      <c r="Z14" s="197" t="str">
        <f>+'Preliminar PT. Control'!M13</f>
        <v>Manual</v>
      </c>
      <c r="AA14" s="43" t="str">
        <f t="shared" si="1"/>
        <v>30%</v>
      </c>
      <c r="AB14" s="197" t="str">
        <f>+'Preliminar PT. Control'!O13</f>
        <v>Documentado</v>
      </c>
      <c r="AC14" s="197" t="str">
        <f>+'Preliminar PT. Control'!P13</f>
        <v>Continua</v>
      </c>
      <c r="AD14" s="197" t="str">
        <f>+'Preliminar PT. Control'!Q13</f>
        <v>Con registro</v>
      </c>
      <c r="AE14" s="142">
        <f>+'Preliminar PT. Control'!R13</f>
        <v>0.6</v>
      </c>
      <c r="AF14" s="218" t="str">
        <f>+'Preliminar PT. Control'!S13</f>
        <v>Media</v>
      </c>
      <c r="AG14" s="142">
        <f>+'Preliminar PT. Control'!T13</f>
        <v>0.42</v>
      </c>
      <c r="AH14" s="218" t="str">
        <f>+'Preliminar PT. Control'!U13</f>
        <v>Moderado</v>
      </c>
      <c r="AI14" s="218" t="str">
        <f>+'Preliminar PT. Control'!V13</f>
        <v>Moderado</v>
      </c>
      <c r="AJ14" s="218" t="str">
        <f>+'Preliminar PT. Control'!W13</f>
        <v>Reducir</v>
      </c>
      <c r="AK14" s="224" t="str">
        <f>+'6 - Plan de Acciones Preventiva'!F15</f>
        <v>P 4.1</v>
      </c>
      <c r="AL14" s="283" t="s">
        <v>2239</v>
      </c>
      <c r="AM14" s="196" t="str">
        <f>+'6 - Plan de Acciones Preventiva'!H15</f>
        <v>OFICINA DE PLANEACIÓN</v>
      </c>
      <c r="AN14" s="283" t="s">
        <v>2238</v>
      </c>
      <c r="AO14" s="304">
        <v>1</v>
      </c>
      <c r="AP14" s="197"/>
      <c r="AQ14" s="305"/>
      <c r="AR14" s="197" t="s">
        <v>436</v>
      </c>
      <c r="AS14" s="220"/>
      <c r="AT14" s="220" t="s">
        <v>2240</v>
      </c>
      <c r="AU14" s="197" t="s">
        <v>95</v>
      </c>
      <c r="AV14" s="197">
        <f>+'7 - Materialización del Riesgo'!H17</f>
        <v>0</v>
      </c>
      <c r="AW14" s="197">
        <f>+'7 - Materialización del Riesgo'!I17</f>
        <v>0</v>
      </c>
      <c r="AX14" s="197" t="e">
        <f>+'7 - Materialización del Riesgo'!J17</f>
        <v>#DIV/0!</v>
      </c>
      <c r="AY14" s="197" t="e">
        <f>+'7 - Materialización del Riesgo'!K17</f>
        <v>#DIV/0!</v>
      </c>
      <c r="AZ14" s="197">
        <f>+'7 - Materialización del Riesgo'!L17</f>
        <v>0</v>
      </c>
      <c r="BA14" s="197">
        <f>+'7 - Materialización del Riesgo'!M17</f>
        <v>0</v>
      </c>
      <c r="BB14" s="197">
        <f>+'7 - Materialización del Riesgo'!N17</f>
        <v>0</v>
      </c>
      <c r="BC14" s="197">
        <f>+'7 - Materialización del Riesgo'!O17</f>
        <v>0</v>
      </c>
      <c r="BD14" s="197" t="e">
        <f>+'7 - Materialización del Riesgo'!P17</f>
        <v>#DIV/0!</v>
      </c>
      <c r="BE14" s="305">
        <f>+'7 - Materialización del Riesgo'!Q17</f>
        <v>1</v>
      </c>
    </row>
    <row r="15" spans="2:57" s="104" customFormat="1" ht="60" x14ac:dyDescent="0.25">
      <c r="B15" s="196" t="str">
        <f>+'Preliminar PT Id del Riesgo'!B14</f>
        <v>DIRECCIONAMIENTO ESTRATÉGICO</v>
      </c>
      <c r="C15" s="196" t="str">
        <f>+'Preliminar PT Id del Riesgo'!C14</f>
        <v>Establecer los lineamientos estratégicos y el esquema de operación de la Agencia Nacional de Tierras, asegurando la disponibilidad de los recursos necesarios para su aplicación</v>
      </c>
      <c r="D15" s="196" t="str">
        <f>+'Preliminar PT Id del Riesgo'!D14</f>
        <v>Desde la comprensión del contexto interno y externo, hasta la formulación de Planes, programas y proyectos relacionados con el cumplimiento de las funciones de la entidad</v>
      </c>
      <c r="E15" s="197" t="str">
        <f>+'Preliminar PT Id del Riesgo'!F14</f>
        <v>OFICINA DE PLANEACIÓN</v>
      </c>
      <c r="F15" s="224" t="str">
        <f>+'Preliminar PT Id del Riesgo'!G14</f>
        <v>R 5</v>
      </c>
      <c r="G15" s="197" t="str">
        <f>+'Preliminar PT Id del Riesgo'!H14</f>
        <v>Planeación y gestión de procesos con inadecuada valoración de riesgos y oportunidades</v>
      </c>
      <c r="H15" s="197" t="str">
        <f>+'Preliminar PT Id del Riesgo'!I14</f>
        <v>Pérdida Reputacional</v>
      </c>
      <c r="I15" s="196" t="str">
        <f>+'Preliminar PT Id del Riesgo'!J14</f>
        <v>Posibilidad de pérdida reputacional en la imagen institucional por la inadecuada identificación y control de riesgos que afectan los procesos de la entidad</v>
      </c>
      <c r="J15" s="302">
        <f>+'Preliminar PT Id del Riesgo'!O14</f>
        <v>44701</v>
      </c>
      <c r="K15" s="302" t="str">
        <f>+'Preliminar PT Id del Riesgo'!K14</f>
        <v>GERENCIALES</v>
      </c>
      <c r="L15" s="303" t="str">
        <f>+'Preliminar PT Id del Riesgo'!N14</f>
        <v>Ejecución y administración de procesos</v>
      </c>
      <c r="M15" s="198">
        <v>365</v>
      </c>
      <c r="N15" s="218" t="str">
        <f t="shared" si="2"/>
        <v>Media</v>
      </c>
      <c r="O15" s="219">
        <f t="shared" si="3"/>
        <v>0.6</v>
      </c>
      <c r="P15" s="198" t="s">
        <v>162</v>
      </c>
      <c r="Q15" s="218" t="str">
        <f>IF(OR(P15=[1]Datos!$A$23,P15=[1]Datos!$B$23),"Leve",IF(OR(P15=[1]Datos!$A$24,P15=[1]Datos!$B$24),"Menor",IF(OR(P15=[1]Datos!$A$25,P15=[1]Datos!$B$25),"Moderado",IF(OR(P15=[1]Datos!$A$26,P15=[1]Datos!$B$26),"Mayor",IF(OR(P15=[1]Datos!$A$27,P15=[1]Datos!$B$27),"Catastrófico","")))))</f>
        <v>Moderado</v>
      </c>
      <c r="R15" s="219">
        <f t="shared" si="4"/>
        <v>0.6</v>
      </c>
      <c r="S15" s="218" t="str">
        <f t="shared" si="5"/>
        <v>Moderado</v>
      </c>
      <c r="T15" s="218" t="str">
        <f t="shared" si="6"/>
        <v>Reducir</v>
      </c>
      <c r="U15" s="224" t="str">
        <f>+'Preliminar PT. Control'!H15</f>
        <v>C 5.1</v>
      </c>
      <c r="V15" s="196" t="str">
        <f>+'Preliminar PT. Control'!I15</f>
        <v>OFICINA DE PLANEACIÓN</v>
      </c>
      <c r="W15" s="196" t="str">
        <f>+'Preliminar PT. Control'!J15</f>
        <v>La Oficina de Planeación revisa la pertinencia de los riesgos a los procesos a través de la forma MAPA DE RIESGOS DE GESTIÓN DEST-F-001 donde se evidencia que los responsables de los riesgos, han realizado un identificación correcta y su evaluación al mismo, para reconocer el nivel de exposición que tiene este frente al proceso</v>
      </c>
      <c r="X15" s="197" t="str">
        <f>+'Preliminar PT. Control'!K15</f>
        <v>Detectivo</v>
      </c>
      <c r="Y15" s="43" t="str">
        <f t="shared" si="0"/>
        <v>Impacto</v>
      </c>
      <c r="Z15" s="197" t="str">
        <f>+'Preliminar PT. Control'!M15</f>
        <v>Manual</v>
      </c>
      <c r="AA15" s="43" t="str">
        <f t="shared" si="1"/>
        <v>30%</v>
      </c>
      <c r="AB15" s="197" t="str">
        <f>+'Preliminar PT. Control'!O15</f>
        <v>Documentado</v>
      </c>
      <c r="AC15" s="197" t="str">
        <f>+'Preliminar PT. Control'!P15</f>
        <v>Continua</v>
      </c>
      <c r="AD15" s="197" t="str">
        <f>+'Preliminar PT. Control'!Q15</f>
        <v>Con registro</v>
      </c>
      <c r="AE15" s="142">
        <f>+'Preliminar PT. Control'!R15</f>
        <v>0.6</v>
      </c>
      <c r="AF15" s="218" t="str">
        <f>+'Preliminar PT. Control'!S15</f>
        <v>Media</v>
      </c>
      <c r="AG15" s="142">
        <f>+'Preliminar PT. Control'!T15</f>
        <v>0.42</v>
      </c>
      <c r="AH15" s="218" t="str">
        <f>+'Preliminar PT. Control'!U15</f>
        <v>Moderado</v>
      </c>
      <c r="AI15" s="218" t="str">
        <f>+'Preliminar PT. Control'!V15</f>
        <v>Moderado</v>
      </c>
      <c r="AJ15" s="218" t="str">
        <f>+'Preliminar PT. Control'!W15</f>
        <v>Reducir</v>
      </c>
      <c r="AK15" s="224" t="str">
        <f>+'6 - Plan de Acciones Preventiva'!F17</f>
        <v>P 5.1</v>
      </c>
      <c r="AL15" s="283" t="s">
        <v>2101</v>
      </c>
      <c r="AM15" s="283" t="s">
        <v>778</v>
      </c>
      <c r="AN15" s="283" t="s">
        <v>2102</v>
      </c>
      <c r="AO15" s="304">
        <v>1</v>
      </c>
      <c r="AP15" s="197"/>
      <c r="AQ15" s="305"/>
      <c r="AR15" s="197" t="s">
        <v>436</v>
      </c>
      <c r="AS15" s="220"/>
      <c r="AT15" s="220" t="s">
        <v>2222</v>
      </c>
      <c r="AU15" s="197" t="s">
        <v>95</v>
      </c>
      <c r="AV15" s="197">
        <f>+'7 - Materialización del Riesgo'!H19</f>
        <v>0</v>
      </c>
      <c r="AW15" s="197">
        <f>+'7 - Materialización del Riesgo'!I19</f>
        <v>0</v>
      </c>
      <c r="AX15" s="197" t="e">
        <f>+'7 - Materialización del Riesgo'!J19</f>
        <v>#DIV/0!</v>
      </c>
      <c r="AY15" s="197" t="e">
        <f>+'7 - Materialización del Riesgo'!K19</f>
        <v>#DIV/0!</v>
      </c>
      <c r="AZ15" s="197">
        <f>+'7 - Materialización del Riesgo'!L19</f>
        <v>0</v>
      </c>
      <c r="BA15" s="197">
        <f>+'7 - Materialización del Riesgo'!M19</f>
        <v>0</v>
      </c>
      <c r="BB15" s="197">
        <f>+'7 - Materialización del Riesgo'!N19</f>
        <v>0</v>
      </c>
      <c r="BC15" s="197">
        <f>+'7 - Materialización del Riesgo'!O19</f>
        <v>0</v>
      </c>
      <c r="BD15" s="197" t="e">
        <f>+'7 - Materialización del Riesgo'!P19</f>
        <v>#DIV/0!</v>
      </c>
      <c r="BE15" s="305">
        <f>+'7 - Materialización del Riesgo'!Q19</f>
        <v>1</v>
      </c>
    </row>
    <row r="16" spans="2:57" s="104" customFormat="1" ht="60" x14ac:dyDescent="0.25">
      <c r="B16" s="196" t="str">
        <f>+'Preliminar PT Id del Riesgo'!B15</f>
        <v>DIRECCIONAMIENTO ESTRATÉGICO</v>
      </c>
      <c r="C16" s="196" t="str">
        <f>+'Preliminar PT Id del Riesgo'!C15</f>
        <v>Establecer los lineamientos estratégicos y el esquema de operación de la Agencia Nacional de Tierras, asegurando la disponibilidad de los recursos necesarios para su aplicación</v>
      </c>
      <c r="D16" s="196" t="str">
        <f>+'Preliminar PT Id del Riesgo'!D15</f>
        <v>Desde la comprensión del contexto interno y externo, hasta la formulación de Planes, programas y proyectos relacionados con el cumplimiento de las funciones de la entidad</v>
      </c>
      <c r="E16" s="197" t="str">
        <f>+'Preliminar PT Id del Riesgo'!F15</f>
        <v>OFICINA DE PLANEACIÓN</v>
      </c>
      <c r="F16" s="224" t="str">
        <f>+'Preliminar PT Id del Riesgo'!G15</f>
        <v>R 5</v>
      </c>
      <c r="G16" s="197" t="str">
        <f>+'Preliminar PT Id del Riesgo'!H15</f>
        <v>Planeación y gestión de procesos con inadecuada valoración de riesgos y oportunidades</v>
      </c>
      <c r="H16" s="197" t="str">
        <f>+'Preliminar PT Id del Riesgo'!I15</f>
        <v>Pérdida Reputacional</v>
      </c>
      <c r="I16" s="196" t="str">
        <f>+'Preliminar PT Id del Riesgo'!J15</f>
        <v>Posibilidad de pérdida reputacional en la imagen institucional por la inadecuada identificación y control de riesgos que afectan los procesos de la entidad</v>
      </c>
      <c r="J16" s="302">
        <f>+'Preliminar PT Id del Riesgo'!O15</f>
        <v>44701</v>
      </c>
      <c r="K16" s="302" t="str">
        <f>+'Preliminar PT Id del Riesgo'!K15</f>
        <v>GERENCIALES</v>
      </c>
      <c r="L16" s="303" t="str">
        <f>+'Preliminar PT Id del Riesgo'!N15</f>
        <v>Ejecución y administración de procesos</v>
      </c>
      <c r="M16" s="198"/>
      <c r="N16" s="218" t="str">
        <f t="shared" si="2"/>
        <v/>
      </c>
      <c r="O16" s="219" t="str">
        <f t="shared" si="3"/>
        <v/>
      </c>
      <c r="P16" s="198"/>
      <c r="Q16" s="218" t="str">
        <f>IF(OR(P16=[1]Datos!$A$23,P16=[1]Datos!$B$23),"Leve",IF(OR(P16=[1]Datos!$A$24,P16=[1]Datos!$B$24),"Menor",IF(OR(P16=[1]Datos!$A$25,P16=[1]Datos!$B$25),"Moderado",IF(OR(P16=[1]Datos!$A$26,P16=[1]Datos!$B$26),"Mayor",IF(OR(P16=[1]Datos!$A$27,P16=[1]Datos!$B$27),"Catastrófico","")))))</f>
        <v/>
      </c>
      <c r="R16" s="219" t="str">
        <f t="shared" si="4"/>
        <v/>
      </c>
      <c r="S16" s="218" t="str">
        <f t="shared" si="5"/>
        <v/>
      </c>
      <c r="T16" s="218" t="e">
        <f t="shared" si="6"/>
        <v>#N/A</v>
      </c>
      <c r="U16" s="224" t="str">
        <f>+'Preliminar PT. Control'!H16</f>
        <v>C 5.2</v>
      </c>
      <c r="V16" s="196" t="str">
        <f>+'Preliminar PT. Control'!I16</f>
        <v>OFICINA DE PLANEACIÓN</v>
      </c>
      <c r="W16" s="196" t="str">
        <f>+'Preliminar PT. Control'!J16</f>
        <v>La Oficina de Planeación realiza los ajustes que hayan a lugar en compañía de los responsables de los riesgos a través del anexo de modificaciones a la forma MAPA DE RIESGOS DE GESTIÓN DEST-F001 para actualizar las actividades de control y/o plan de acciones preventivas que deben ejecutar los responsables de los riesgos y así procurar por la no materialización del riesgo en el proceso</v>
      </c>
      <c r="X16" s="197" t="str">
        <f>+'Preliminar PT. Control'!K16</f>
        <v>Correctivo</v>
      </c>
      <c r="Y16" s="43" t="str">
        <f t="shared" si="0"/>
        <v>Impacto</v>
      </c>
      <c r="Z16" s="197" t="str">
        <f>+'Preliminar PT. Control'!M16</f>
        <v>Manual</v>
      </c>
      <c r="AA16" s="43" t="str">
        <f t="shared" si="1"/>
        <v>25%</v>
      </c>
      <c r="AB16" s="197" t="str">
        <f>+'Preliminar PT. Control'!O16</f>
        <v>Documentado</v>
      </c>
      <c r="AC16" s="197" t="str">
        <f>+'Preliminar PT. Control'!P16</f>
        <v>Continua</v>
      </c>
      <c r="AD16" s="197" t="str">
        <f>+'Preliminar PT. Control'!Q16</f>
        <v>Con registro</v>
      </c>
      <c r="AE16" s="142">
        <f>+'Preliminar PT. Control'!R16</f>
        <v>0</v>
      </c>
      <c r="AF16" s="218" t="str">
        <f>+'Preliminar PT. Control'!S16</f>
        <v/>
      </c>
      <c r="AG16" s="142">
        <f>+'Preliminar PT. Control'!T16</f>
        <v>0</v>
      </c>
      <c r="AH16" s="218" t="str">
        <f>+'Preliminar PT. Control'!U16</f>
        <v/>
      </c>
      <c r="AI16" s="218" t="str">
        <f>+'Preliminar PT. Control'!V16</f>
        <v/>
      </c>
      <c r="AJ16" s="218"/>
      <c r="AK16" s="224" t="str">
        <f>+'6 - Plan de Acciones Preventiva'!F18</f>
        <v>P 5.2</v>
      </c>
      <c r="AL16" s="283" t="s">
        <v>818</v>
      </c>
      <c r="AM16" s="283" t="s">
        <v>778</v>
      </c>
      <c r="AN16" s="283" t="s">
        <v>819</v>
      </c>
      <c r="AO16" s="304">
        <v>3</v>
      </c>
      <c r="AP16" s="197"/>
      <c r="AQ16" s="305"/>
      <c r="AR16" s="197" t="s">
        <v>436</v>
      </c>
      <c r="AS16" s="19"/>
      <c r="AT16" s="220" t="s">
        <v>2223</v>
      </c>
      <c r="AU16" s="197" t="s">
        <v>95</v>
      </c>
      <c r="AV16" s="197">
        <f>+'7 - Materialización del Riesgo'!H20</f>
        <v>0</v>
      </c>
      <c r="AW16" s="197">
        <f>+'7 - Materialización del Riesgo'!I20</f>
        <v>0</v>
      </c>
      <c r="AX16" s="197" t="e">
        <f>+'7 - Materialización del Riesgo'!J20</f>
        <v>#DIV/0!</v>
      </c>
      <c r="AY16" s="197" t="e">
        <f>+'7 - Materialización del Riesgo'!K20</f>
        <v>#DIV/0!</v>
      </c>
      <c r="AZ16" s="197">
        <f>+'7 - Materialización del Riesgo'!L20</f>
        <v>0</v>
      </c>
      <c r="BA16" s="197">
        <f>+'7 - Materialización del Riesgo'!M20</f>
        <v>0</v>
      </c>
      <c r="BB16" s="197">
        <f>+'7 - Materialización del Riesgo'!N20</f>
        <v>0</v>
      </c>
      <c r="BC16" s="197">
        <f>+'7 - Materialización del Riesgo'!O20</f>
        <v>0</v>
      </c>
      <c r="BD16" s="197" t="e">
        <f>+'7 - Materialización del Riesgo'!P20</f>
        <v>#DIV/0!</v>
      </c>
      <c r="BE16" s="305">
        <f>+'7 - Materialización del Riesgo'!Q20</f>
        <v>1</v>
      </c>
    </row>
    <row r="17" spans="2:57" s="104" customFormat="1" ht="75" x14ac:dyDescent="0.25">
      <c r="B17" s="196" t="str">
        <f>+'Preliminar PT Id del Riesgo'!B16</f>
        <v>COMUNICACIÓN Y GESTIÓN CON GRUPOS DE INTERÉS</v>
      </c>
      <c r="C17" s="196" t="str">
        <f>+'Preliminar PT Id del Riesgo'!C16</f>
        <v>Establecer lineamientos para la comunicación y coordinación intra e interinstitucional, que proporcione a los grupos de interés información veraz, objetiva y oportuna de la misión, s y gestión de la Agencia Nacional de Tierras</v>
      </c>
      <c r="D17" s="196" t="str">
        <f>+'Preliminar PT Id del Riesgo'!D16</f>
        <v>Desde la formulación de lineamientos de comunicación interna y externa, hasta la articulación con los grupos de interés y organismos de control</v>
      </c>
      <c r="E17" s="197" t="str">
        <f>+'Preliminar PT Id del Riesgo'!F16</f>
        <v>DIRECCIÓN GENERAL (EQUIPO DE COMUNICACIONES)</v>
      </c>
      <c r="F17" s="224" t="str">
        <f>+'Preliminar PT Id del Riesgo'!G16</f>
        <v>R 6</v>
      </c>
      <c r="G17" s="197" t="str">
        <f>+'Preliminar PT Id del Riesgo'!H16</f>
        <v>Dar información imprecisa o errónea a la ciudadanía a través de cualquier medio de comunicación por parte de  personas autorizadas y NO autorizadas</v>
      </c>
      <c r="H17" s="197" t="str">
        <f>+'Preliminar PT Id del Riesgo'!I16</f>
        <v>Pérdida Reputacional</v>
      </c>
      <c r="I17" s="196" t="str">
        <f>+'Preliminar PT Id del Riesgo'!J16</f>
        <v>Posibilidad de pérdida reputacional en la credibilidad y mala imagen institucional por deficiencia en la información interna y externa de la entidad</v>
      </c>
      <c r="J17" s="302">
        <f>+'Preliminar PT Id del Riesgo'!O16</f>
        <v>44701</v>
      </c>
      <c r="K17" s="302" t="str">
        <f>+'Preliminar PT Id del Riesgo'!K16</f>
        <v>DE IMAGEN O REPUTACIONAL</v>
      </c>
      <c r="L17" s="303" t="str">
        <f>+'Preliminar PT Id del Riesgo'!N16</f>
        <v>Usuarios, productos y prácticas</v>
      </c>
      <c r="M17" s="198">
        <v>8760</v>
      </c>
      <c r="N17" s="218" t="str">
        <f t="shared" si="2"/>
        <v>Muy Alta</v>
      </c>
      <c r="O17" s="219">
        <f t="shared" si="3"/>
        <v>1</v>
      </c>
      <c r="P17" s="198" t="s">
        <v>163</v>
      </c>
      <c r="Q17" s="218" t="str">
        <f>IF(OR(P17=[1]Datos!$A$23,P17=[1]Datos!$B$23),"Leve",IF(OR(P17=[1]Datos!$A$24,P17=[1]Datos!$B$24),"Menor",IF(OR(P17=[1]Datos!$A$25,P17=[1]Datos!$B$25),"Moderado",IF(OR(P17=[1]Datos!$A$26,P17=[1]Datos!$B$26),"Mayor",IF(OR(P17=[1]Datos!$A$27,P17=[1]Datos!$B$27),"Catastrófico","")))))</f>
        <v>Catastrófico</v>
      </c>
      <c r="R17" s="219">
        <f t="shared" si="4"/>
        <v>1</v>
      </c>
      <c r="S17" s="218" t="str">
        <f t="shared" si="5"/>
        <v>Extremo</v>
      </c>
      <c r="T17" s="218" t="str">
        <f t="shared" si="6"/>
        <v>Reducir</v>
      </c>
      <c r="U17" s="224" t="str">
        <f>+'Preliminar PT. Control'!H17</f>
        <v>C 6.1</v>
      </c>
      <c r="V17" s="196" t="str">
        <f>+'Preliminar PT. Control'!I17</f>
        <v>EQUIPO DE COMUNICACIONES</v>
      </c>
      <c r="W17" s="196" t="str">
        <f>+'Preliminar PT. Control'!J17</f>
        <v>Equipo de comunicaciones revisa para aprobar los mensajes y boletines de prensa a través de un modelismo de comunicación (cualquier forma de comunicación) en el cual verifica el tipo de información, alcance y usuario final para determinar si cumple con los lineamientos en comunicación interna y externa</v>
      </c>
      <c r="X17" s="197" t="str">
        <f>+'Preliminar PT. Control'!K17</f>
        <v>Preventivo</v>
      </c>
      <c r="Y17" s="43" t="str">
        <f t="shared" si="0"/>
        <v>Probabilidad</v>
      </c>
      <c r="Z17" s="197" t="str">
        <f>+'Preliminar PT. Control'!M17</f>
        <v>Manual</v>
      </c>
      <c r="AA17" s="43" t="str">
        <f t="shared" si="1"/>
        <v>40%</v>
      </c>
      <c r="AB17" s="197" t="str">
        <f>+'Preliminar PT. Control'!O17</f>
        <v>Sin documentar</v>
      </c>
      <c r="AC17" s="197" t="str">
        <f>+'Preliminar PT. Control'!P17</f>
        <v>Aleatoria</v>
      </c>
      <c r="AD17" s="197" t="str">
        <f>+'Preliminar PT. Control'!Q17</f>
        <v>Con registro</v>
      </c>
      <c r="AE17" s="142">
        <f>+'Preliminar PT. Control'!R17</f>
        <v>0.6</v>
      </c>
      <c r="AF17" s="218" t="str">
        <f>+'Preliminar PT. Control'!S17</f>
        <v>Media</v>
      </c>
      <c r="AG17" s="142">
        <f>+'Preliminar PT. Control'!T17</f>
        <v>1</v>
      </c>
      <c r="AH17" s="218" t="str">
        <f>+'Preliminar PT. Control'!U17</f>
        <v>Catastrófico</v>
      </c>
      <c r="AI17" s="218" t="str">
        <f>+'Preliminar PT. Control'!V17</f>
        <v>Extremo</v>
      </c>
      <c r="AJ17" s="218" t="str">
        <f>+'Preliminar PT. Control'!W17</f>
        <v>Reducir</v>
      </c>
      <c r="AK17" s="224" t="str">
        <f>+'6 - Plan de Acciones Preventiva'!F19</f>
        <v>P 6.1</v>
      </c>
      <c r="AL17" s="283" t="s">
        <v>2257</v>
      </c>
      <c r="AM17" s="283" t="str">
        <f>+'6 - Plan de Acciones Preventiva'!H19</f>
        <v>DIRECCIÓN GENERAL - EQUIPO DE COMUNICACIONES</v>
      </c>
      <c r="AN17" s="285" t="s">
        <v>2258</v>
      </c>
      <c r="AO17" s="304">
        <f>+'6 - Plan de Acciones Preventiva'!J19</f>
        <v>48</v>
      </c>
      <c r="AP17" s="197">
        <v>12</v>
      </c>
      <c r="AQ17" s="305">
        <f t="shared" ref="AQ17:AQ50" si="7">+((AP17/AO17)*100)/100</f>
        <v>0.25</v>
      </c>
      <c r="AR17" s="197" t="s">
        <v>436</v>
      </c>
      <c r="AS17" s="220"/>
      <c r="AT17" s="220" t="s">
        <v>2216</v>
      </c>
      <c r="AU17" s="197" t="s">
        <v>95</v>
      </c>
      <c r="AV17" s="197">
        <f>+'7 - Materialización del Riesgo'!H21</f>
        <v>0</v>
      </c>
      <c r="AW17" s="197">
        <f>+'7 - Materialización del Riesgo'!I21</f>
        <v>0</v>
      </c>
      <c r="AX17" s="197" t="e">
        <f>+'7 - Materialización del Riesgo'!J21</f>
        <v>#DIV/0!</v>
      </c>
      <c r="AY17" s="197" t="e">
        <f>+'7 - Materialización del Riesgo'!K21</f>
        <v>#DIV/0!</v>
      </c>
      <c r="AZ17" s="197">
        <f>+'7 - Materialización del Riesgo'!L21</f>
        <v>0</v>
      </c>
      <c r="BA17" s="197">
        <f>+'7 - Materialización del Riesgo'!M21</f>
        <v>0</v>
      </c>
      <c r="BB17" s="197">
        <f>+'7 - Materialización del Riesgo'!N21</f>
        <v>0</v>
      </c>
      <c r="BC17" s="197">
        <f>+'7 - Materialización del Riesgo'!O21</f>
        <v>0</v>
      </c>
      <c r="BD17" s="197" t="e">
        <f>+'7 - Materialización del Riesgo'!P21</f>
        <v>#DIV/0!</v>
      </c>
      <c r="BE17" s="305">
        <f>+'7 - Materialización del Riesgo'!Q21</f>
        <v>1</v>
      </c>
    </row>
    <row r="18" spans="2:57" s="104" customFormat="1" ht="75" x14ac:dyDescent="0.25">
      <c r="B18" s="196" t="str">
        <f>+'Preliminar PT Id del Riesgo'!B18</f>
        <v>COMUNICACIÓN Y GESTIÓN CON GRUPOS DE INTERÉS</v>
      </c>
      <c r="C18" s="196" t="str">
        <f>+'Preliminar PT Id del Riesgo'!C18</f>
        <v>Establecer lineamientos para la comunicación y coordinación intra e interinstitucional, que proporcione a los grupos de interés información veraz, objetiva y oportuna de la misión, s y gestión de la Agencia Nacional de Tierras</v>
      </c>
      <c r="D18" s="196" t="str">
        <f>+'Preliminar PT Id del Riesgo'!D18</f>
        <v>Desde la formulación de lineamientos de comunicación interna y externa, hasta la articulación con los grupos de interés y organismos de control</v>
      </c>
      <c r="E18" s="197" t="str">
        <f>+'Preliminar PT Id del Riesgo'!F18</f>
        <v>DIRECCIÓN GENERAL (EQUIPO DE COMUNICACIONES)</v>
      </c>
      <c r="F18" s="224" t="str">
        <f>+'Preliminar PT Id del Riesgo'!G18</f>
        <v>R 6</v>
      </c>
      <c r="G18" s="197" t="str">
        <f>+'Preliminar PT Id del Riesgo'!H18</f>
        <v>Dar información imprecisa o errónea a la ciudadanía a través de cualquier medio de comunicación por parte de  personas autorizadas y NO autorizadas</v>
      </c>
      <c r="H18" s="197" t="str">
        <f>+'Preliminar PT Id del Riesgo'!I18</f>
        <v>Pérdida Reputacional</v>
      </c>
      <c r="I18" s="196" t="str">
        <f>+'Preliminar PT Id del Riesgo'!J18</f>
        <v>Posibilidad de pérdida reputacional en la credibilidad y mala imagen institucional por deficiencia en la información interna y externa de la entidad</v>
      </c>
      <c r="J18" s="302">
        <f>+'Preliminar PT Id del Riesgo'!O18</f>
        <v>44701</v>
      </c>
      <c r="K18" s="302" t="str">
        <f>+'Preliminar PT Id del Riesgo'!K18</f>
        <v>DE IMAGEN O REPUTACIONAL</v>
      </c>
      <c r="L18" s="303" t="str">
        <f>+'Preliminar PT Id del Riesgo'!N18</f>
        <v>Usuarios, productos y prácticas</v>
      </c>
      <c r="M18" s="198">
        <v>8760</v>
      </c>
      <c r="N18" s="218" t="str">
        <f t="shared" si="2"/>
        <v>Muy Alta</v>
      </c>
      <c r="O18" s="219">
        <f t="shared" si="3"/>
        <v>1</v>
      </c>
      <c r="P18" s="198" t="s">
        <v>163</v>
      </c>
      <c r="Q18" s="218" t="str">
        <f>IF(OR(P18=[1]Datos!$A$23,P18=[1]Datos!$B$23),"Leve",IF(OR(P18=[1]Datos!$A$24,P18=[1]Datos!$B$24),"Menor",IF(OR(P18=[1]Datos!$A$25,P18=[1]Datos!$B$25),"Moderado",IF(OR(P18=[1]Datos!$A$26,P18=[1]Datos!$B$26),"Mayor",IF(OR(P18=[1]Datos!$A$27,P18=[1]Datos!$B$27),"Catastrófico","")))))</f>
        <v>Catastrófico</v>
      </c>
      <c r="R18" s="219">
        <f t="shared" si="4"/>
        <v>1</v>
      </c>
      <c r="S18" s="218" t="str">
        <f t="shared" si="5"/>
        <v>Extremo</v>
      </c>
      <c r="T18" s="218" t="str">
        <f t="shared" si="6"/>
        <v>Reducir</v>
      </c>
      <c r="U18" s="224" t="str">
        <f>+'Preliminar PT. Control'!H19</f>
        <v>C 6.3</v>
      </c>
      <c r="V18" s="196"/>
      <c r="W18" s="196"/>
      <c r="X18" s="197"/>
      <c r="Y18" s="43" t="str">
        <f t="shared" si="0"/>
        <v/>
      </c>
      <c r="Z18" s="197"/>
      <c r="AA18" s="43" t="str">
        <f t="shared" si="1"/>
        <v/>
      </c>
      <c r="AB18" s="197"/>
      <c r="AC18" s="197"/>
      <c r="AD18" s="197"/>
      <c r="AE18" s="142" t="str">
        <f>+'Preliminar PT. Control'!R19</f>
        <v/>
      </c>
      <c r="AF18" s="218" t="str">
        <f>+'Preliminar PT. Control'!S19</f>
        <v/>
      </c>
      <c r="AG18" s="142" t="str">
        <f>+'Preliminar PT. Control'!T19</f>
        <v/>
      </c>
      <c r="AH18" s="218" t="str">
        <f>+'Preliminar PT. Control'!U19</f>
        <v/>
      </c>
      <c r="AI18" s="218" t="str">
        <f>+'Preliminar PT. Control'!V19</f>
        <v/>
      </c>
      <c r="AJ18" s="218"/>
      <c r="AK18" s="224" t="s">
        <v>1543</v>
      </c>
      <c r="AL18" s="283" t="s">
        <v>2259</v>
      </c>
      <c r="AM18" s="283" t="s">
        <v>850</v>
      </c>
      <c r="AN18" s="283" t="s">
        <v>2104</v>
      </c>
      <c r="AO18" s="304">
        <v>12</v>
      </c>
      <c r="AP18" s="197">
        <v>0</v>
      </c>
      <c r="AQ18" s="305">
        <f t="shared" si="7"/>
        <v>0</v>
      </c>
      <c r="AR18" s="197" t="s">
        <v>436</v>
      </c>
      <c r="AS18" s="220"/>
      <c r="AT18" s="220" t="s">
        <v>2260</v>
      </c>
      <c r="AU18" s="197" t="s">
        <v>1960</v>
      </c>
      <c r="AV18" s="197">
        <f>+'7 - Materialización del Riesgo'!H23</f>
        <v>0</v>
      </c>
      <c r="AW18" s="197">
        <f>+'7 - Materialización del Riesgo'!I23</f>
        <v>0</v>
      </c>
      <c r="AX18" s="197" t="e">
        <f>+'7 - Materialización del Riesgo'!J23</f>
        <v>#DIV/0!</v>
      </c>
      <c r="AY18" s="197" t="e">
        <f>+'7 - Materialización del Riesgo'!K23</f>
        <v>#DIV/0!</v>
      </c>
      <c r="AZ18" s="197">
        <f>+'7 - Materialización del Riesgo'!L23</f>
        <v>0</v>
      </c>
      <c r="BA18" s="197">
        <f>+'7 - Materialización del Riesgo'!M23</f>
        <v>0</v>
      </c>
      <c r="BB18" s="197">
        <f>+'7 - Materialización del Riesgo'!N23</f>
        <v>0</v>
      </c>
      <c r="BC18" s="197">
        <f>+'7 - Materialización del Riesgo'!O23</f>
        <v>0</v>
      </c>
      <c r="BD18" s="197" t="e">
        <f>+'7 - Materialización del Riesgo'!P23</f>
        <v>#DIV/0!</v>
      </c>
      <c r="BE18" s="305">
        <f>+'7 - Materialización del Riesgo'!Q23</f>
        <v>1</v>
      </c>
    </row>
    <row r="19" spans="2:57" s="104" customFormat="1" ht="75" x14ac:dyDescent="0.25">
      <c r="B19" s="196" t="str">
        <f>+'Preliminar PT Id del Riesgo'!B19</f>
        <v>COMUNICACIÓN Y GESTIÓN CON GRUPOS DE INTERÉS</v>
      </c>
      <c r="C19" s="196" t="str">
        <f>+'Preliminar PT Id del Riesgo'!C19</f>
        <v>Establecer lineamientos para la comunicación y coordinación intra e interinstitucional, que proporcione a los grupos de interés información veraz, objetiva y oportuna de la misión, s y gestión de la Agencia Nacional de Tierras</v>
      </c>
      <c r="D19" s="196" t="str">
        <f>+'Preliminar PT Id del Riesgo'!D19</f>
        <v>Desde la formulación de lineamientos de comunicación interna y externa, hasta la articulación con los grupos de interés y organismos de control</v>
      </c>
      <c r="E19" s="197" t="str">
        <f>+'Preliminar PT Id del Riesgo'!F19</f>
        <v>DIRECCIÓN GENERAL (EQUIPO DE COMUNICACIONES)</v>
      </c>
      <c r="F19" s="224" t="str">
        <f>+'Preliminar PT Id del Riesgo'!G19</f>
        <v>R 7</v>
      </c>
      <c r="G19" s="197" t="str">
        <f>+'Preliminar PT Id del Riesgo'!H19</f>
        <v>Inadecuada utilización de la imagen institucional</v>
      </c>
      <c r="H19" s="197" t="str">
        <f>+'Preliminar PT Id del Riesgo'!I19</f>
        <v>Pérdida Reputacional</v>
      </c>
      <c r="I19" s="196" t="str">
        <f>+'Preliminar PT Id del Riesgo'!J19</f>
        <v>Posibilidad de pérdida reputacional en la imagen institucional por el manejo inadecuado de la imagen institucional (símbolos, nombre, colores, manual de imagen, entre otros)</v>
      </c>
      <c r="J19" s="302">
        <f>+'Preliminar PT Id del Riesgo'!O19</f>
        <v>44701</v>
      </c>
      <c r="K19" s="302" t="str">
        <f>+'Preliminar PT Id del Riesgo'!K19</f>
        <v>DE IMAGEN O REPUTACIONAL</v>
      </c>
      <c r="L19" s="303" t="str">
        <f>+'Preliminar PT Id del Riesgo'!N19</f>
        <v>Usuarios, productos y prácticas</v>
      </c>
      <c r="M19" s="198">
        <v>8760</v>
      </c>
      <c r="N19" s="218" t="str">
        <f t="shared" si="2"/>
        <v>Muy Alta</v>
      </c>
      <c r="O19" s="219">
        <f t="shared" si="3"/>
        <v>1</v>
      </c>
      <c r="P19" s="198" t="s">
        <v>162</v>
      </c>
      <c r="Q19" s="218" t="str">
        <f>IF(OR(P19=[1]Datos!$A$23,P19=[1]Datos!$B$23),"Leve",IF(OR(P19=[1]Datos!$A$24,P19=[1]Datos!$B$24),"Menor",IF(OR(P19=[1]Datos!$A$25,P19=[1]Datos!$B$25),"Moderado",IF(OR(P19=[1]Datos!$A$26,P19=[1]Datos!$B$26),"Mayor",IF(OR(P19=[1]Datos!$A$27,P19=[1]Datos!$B$27),"Catastrófico","")))))</f>
        <v>Moderado</v>
      </c>
      <c r="R19" s="219">
        <f t="shared" si="4"/>
        <v>0.6</v>
      </c>
      <c r="S19" s="218" t="str">
        <f t="shared" si="5"/>
        <v>Alto</v>
      </c>
      <c r="T19" s="218" t="str">
        <f t="shared" si="6"/>
        <v>Reducir</v>
      </c>
      <c r="U19" s="224" t="str">
        <f>+'Preliminar PT. Control'!H20</f>
        <v>C 7.1</v>
      </c>
      <c r="V19" s="196" t="str">
        <f>+'Preliminar PT. Control'!I20</f>
        <v>EQUIPO DE COMUNICACIONES</v>
      </c>
      <c r="W19" s="196" t="str">
        <f>+'Preliminar PT. Control'!J20</f>
        <v>Equipo de comunicaciones verifica el uso de la imagen institucional a través de los instrumentos que se generan para el utilizarse en los diferentes medios, eventos e implementos que requiera la ANT</v>
      </c>
      <c r="X19" s="197" t="str">
        <f>+'Preliminar PT. Control'!K20</f>
        <v>Preventivo</v>
      </c>
      <c r="Y19" s="43" t="str">
        <f t="shared" si="0"/>
        <v>Probabilidad</v>
      </c>
      <c r="Z19" s="197" t="str">
        <f>+'Preliminar PT. Control'!M20</f>
        <v>Manual</v>
      </c>
      <c r="AA19" s="43" t="str">
        <f t="shared" si="1"/>
        <v>40%</v>
      </c>
      <c r="AB19" s="197" t="str">
        <f>+'Preliminar PT. Control'!O20</f>
        <v>Documentado</v>
      </c>
      <c r="AC19" s="197" t="s">
        <v>190</v>
      </c>
      <c r="AD19" s="197" t="str">
        <f>+'Preliminar PT. Control'!Q20</f>
        <v>Con registro</v>
      </c>
      <c r="AE19" s="142">
        <f>+'Preliminar PT. Control'!R20</f>
        <v>0.6</v>
      </c>
      <c r="AF19" s="218" t="str">
        <f>+'Preliminar PT. Control'!S20</f>
        <v>Media</v>
      </c>
      <c r="AG19" s="142">
        <f>+'Preliminar PT. Control'!T20</f>
        <v>0.6</v>
      </c>
      <c r="AH19" s="218" t="str">
        <f>+'Preliminar PT. Control'!U20</f>
        <v>Moderado</v>
      </c>
      <c r="AI19" s="218" t="str">
        <f>+'Preliminar PT. Control'!V20</f>
        <v>Moderado</v>
      </c>
      <c r="AJ19" s="218" t="str">
        <f>+'Preliminar PT. Control'!W20</f>
        <v>Reducir</v>
      </c>
      <c r="AK19" s="224" t="str">
        <f>+'6 - Plan de Acciones Preventiva'!F22</f>
        <v>P 7.1</v>
      </c>
      <c r="AL19" s="283" t="s">
        <v>2261</v>
      </c>
      <c r="AM19" s="283" t="s">
        <v>850</v>
      </c>
      <c r="AN19" s="283" t="s">
        <v>2262</v>
      </c>
      <c r="AO19" s="304">
        <v>36</v>
      </c>
      <c r="AP19" s="197">
        <v>9</v>
      </c>
      <c r="AQ19" s="305">
        <v>0</v>
      </c>
      <c r="AR19" s="197" t="s">
        <v>436</v>
      </c>
      <c r="AS19" s="220"/>
      <c r="AT19" s="220" t="s">
        <v>2260</v>
      </c>
      <c r="AU19" s="197" t="s">
        <v>95</v>
      </c>
      <c r="AV19" s="197">
        <f>+'7 - Materialización del Riesgo'!H24</f>
        <v>0</v>
      </c>
      <c r="AW19" s="197">
        <f>+'7 - Materialización del Riesgo'!I24</f>
        <v>0</v>
      </c>
      <c r="AX19" s="197" t="e">
        <f>+'7 - Materialización del Riesgo'!J24</f>
        <v>#DIV/0!</v>
      </c>
      <c r="AY19" s="197" t="e">
        <f>+'7 - Materialización del Riesgo'!K24</f>
        <v>#DIV/0!</v>
      </c>
      <c r="AZ19" s="197">
        <f>+'7 - Materialización del Riesgo'!L24</f>
        <v>0</v>
      </c>
      <c r="BA19" s="197">
        <f>+'7 - Materialización del Riesgo'!M24</f>
        <v>0</v>
      </c>
      <c r="BB19" s="197">
        <f>+'7 - Materialización del Riesgo'!N24</f>
        <v>0</v>
      </c>
      <c r="BC19" s="197">
        <f>+'7 - Materialización del Riesgo'!O24</f>
        <v>0</v>
      </c>
      <c r="BD19" s="197" t="e">
        <f>+'7 - Materialización del Riesgo'!P24</f>
        <v>#DIV/0!</v>
      </c>
      <c r="BE19" s="305">
        <f>+'7 - Materialización del Riesgo'!Q24</f>
        <v>1</v>
      </c>
    </row>
    <row r="20" spans="2:57" s="104" customFormat="1" ht="75" x14ac:dyDescent="0.25">
      <c r="B20" s="196" t="str">
        <f>+'Preliminar PT Id del Riesgo'!B20</f>
        <v>COMUNICACIÓN Y GESTIÓN CON GRUPOS DE INTERÉS</v>
      </c>
      <c r="C20" s="196" t="str">
        <f>+'Preliminar PT Id del Riesgo'!C20</f>
        <v>Establecer lineamientos para la comunicación y coordinación intra e interinstitucional, que proporcione a los grupos de interés información veraz, objetiva y oportuna de la misión, s y gestión de la Agencia Nacional de Tierras</v>
      </c>
      <c r="D20" s="196" t="str">
        <f>+'Preliminar PT Id del Riesgo'!D20</f>
        <v>Desde la formulación de lineamientos de comunicación interna y externa, hasta la articulación con los grupos de interés y organismos de control</v>
      </c>
      <c r="E20" s="197" t="str">
        <f>+'Preliminar PT Id del Riesgo'!F20</f>
        <v>DIRECCIÓN GENERAL (EQUIPO DE COMUNICACIONES)</v>
      </c>
      <c r="F20" s="224" t="str">
        <f>+'Preliminar PT Id del Riesgo'!G20</f>
        <v>R 7</v>
      </c>
      <c r="G20" s="197" t="str">
        <f>+'Preliminar PT Id del Riesgo'!H20</f>
        <v>Inadecuada utilización de la imagen institucional</v>
      </c>
      <c r="H20" s="197" t="str">
        <f>+'Preliminar PT Id del Riesgo'!I20</f>
        <v>Pérdida Reputacional</v>
      </c>
      <c r="I20" s="196" t="str">
        <f>+'Preliminar PT Id del Riesgo'!J20</f>
        <v>Posibilidad de pérdida reputacional en la imagen institucional por el manejo inadecuado de la imagen institucional (símbolos, nombre, colores, manual de imagen, entre otros)</v>
      </c>
      <c r="J20" s="302">
        <f>+'Preliminar PT Id del Riesgo'!O20</f>
        <v>44701</v>
      </c>
      <c r="K20" s="302" t="str">
        <f>+'Preliminar PT Id del Riesgo'!K20</f>
        <v>DE IMAGEN O REPUTACIONAL</v>
      </c>
      <c r="L20" s="303" t="str">
        <f>+'Preliminar PT Id del Riesgo'!N20</f>
        <v>Usuarios, productos y prácticas</v>
      </c>
      <c r="M20" s="198"/>
      <c r="N20" s="218" t="str">
        <f t="shared" si="2"/>
        <v/>
      </c>
      <c r="O20" s="219" t="str">
        <f t="shared" si="3"/>
        <v/>
      </c>
      <c r="P20" s="198"/>
      <c r="Q20" s="218" t="str">
        <f>IF(OR(P20=[1]Datos!$A$23,P20=[1]Datos!$B$23),"Leve",IF(OR(P20=[1]Datos!$A$24,P20=[1]Datos!$B$24),"Menor",IF(OR(P20=[1]Datos!$A$25,P20=[1]Datos!$B$25),"Moderado",IF(OR(P20=[1]Datos!$A$26,P20=[1]Datos!$B$26),"Mayor",IF(OR(P20=[1]Datos!$A$27,P20=[1]Datos!$B$27),"Catastrófico","")))))</f>
        <v/>
      </c>
      <c r="R20" s="219" t="str">
        <f t="shared" si="4"/>
        <v/>
      </c>
      <c r="S20" s="218" t="str">
        <f t="shared" si="5"/>
        <v/>
      </c>
      <c r="T20" s="218" t="e">
        <f t="shared" si="6"/>
        <v>#N/A</v>
      </c>
      <c r="U20" s="224" t="str">
        <f>+'Preliminar PT. Control'!H21</f>
        <v>C 7.2</v>
      </c>
      <c r="V20" s="196" t="str">
        <f>+'Preliminar PT. Control'!I21</f>
        <v>EQUIPO DE COMUNICACIONES</v>
      </c>
      <c r="W20" s="196" t="str">
        <f>+'Preliminar PT. Control'!J21</f>
        <v>Equipo de comunicaciones rediseñar a través de la actualización de los diseños en los instrumentos que se utilizan en los diferentes medios, eventos e implementos que requiera la ANT</v>
      </c>
      <c r="X20" s="197" t="str">
        <f>+'Preliminar PT. Control'!K21</f>
        <v>Correctivo</v>
      </c>
      <c r="Y20" s="43" t="str">
        <f t="shared" si="0"/>
        <v>Impacto</v>
      </c>
      <c r="Z20" s="197" t="str">
        <f>+'Preliminar PT. Control'!M21</f>
        <v>Manual</v>
      </c>
      <c r="AA20" s="43" t="str">
        <f t="shared" si="1"/>
        <v>25%</v>
      </c>
      <c r="AB20" s="197" t="str">
        <f>+'Preliminar PT. Control'!O21</f>
        <v>Sin documentar</v>
      </c>
      <c r="AC20" s="197" t="s">
        <v>190</v>
      </c>
      <c r="AD20" s="197" t="str">
        <f>+'Preliminar PT. Control'!Q21</f>
        <v>Con registro</v>
      </c>
      <c r="AE20" s="142">
        <f>+'Preliminar PT. Control'!R21</f>
        <v>0</v>
      </c>
      <c r="AF20" s="218" t="str">
        <f>+'Preliminar PT. Control'!S21</f>
        <v/>
      </c>
      <c r="AG20" s="142">
        <f>+'Preliminar PT. Control'!T21</f>
        <v>0</v>
      </c>
      <c r="AH20" s="218" t="str">
        <f>+'Preliminar PT. Control'!U21</f>
        <v/>
      </c>
      <c r="AI20" s="218" t="str">
        <f>+'Preliminar PT. Control'!V21</f>
        <v/>
      </c>
      <c r="AJ20" s="218"/>
      <c r="AK20" s="224" t="str">
        <f>+'6 - Plan de Acciones Preventiva'!F23</f>
        <v>P 7.2</v>
      </c>
      <c r="AL20" s="283" t="s">
        <v>858</v>
      </c>
      <c r="AM20" s="283" t="s">
        <v>850</v>
      </c>
      <c r="AN20" s="283" t="s">
        <v>2105</v>
      </c>
      <c r="AO20" s="304">
        <v>6</v>
      </c>
      <c r="AP20" s="197">
        <v>0</v>
      </c>
      <c r="AQ20" s="305">
        <v>0</v>
      </c>
      <c r="AR20" s="197" t="s">
        <v>436</v>
      </c>
      <c r="AS20" s="220"/>
      <c r="AT20" s="220" t="s">
        <v>2260</v>
      </c>
      <c r="AU20" s="197">
        <f>+'7 - Materialización del Riesgo'!G25</f>
        <v>0</v>
      </c>
      <c r="AV20" s="197">
        <f>+'7 - Materialización del Riesgo'!H25</f>
        <v>0</v>
      </c>
      <c r="AW20" s="197">
        <f>+'7 - Materialización del Riesgo'!I25</f>
        <v>0</v>
      </c>
      <c r="AX20" s="197" t="e">
        <f>+'7 - Materialización del Riesgo'!J25</f>
        <v>#DIV/0!</v>
      </c>
      <c r="AY20" s="197" t="e">
        <f>+'7 - Materialización del Riesgo'!K25</f>
        <v>#DIV/0!</v>
      </c>
      <c r="AZ20" s="197">
        <f>+'7 - Materialización del Riesgo'!L25</f>
        <v>0</v>
      </c>
      <c r="BA20" s="197">
        <f>+'7 - Materialización del Riesgo'!M25</f>
        <v>0</v>
      </c>
      <c r="BB20" s="197">
        <f>+'7 - Materialización del Riesgo'!N25</f>
        <v>0</v>
      </c>
      <c r="BC20" s="197">
        <f>+'7 - Materialización del Riesgo'!O25</f>
        <v>0</v>
      </c>
      <c r="BD20" s="197" t="e">
        <f>+'7 - Materialización del Riesgo'!P25</f>
        <v>#DIV/0!</v>
      </c>
      <c r="BE20" s="305">
        <f>+'7 - Materialización del Riesgo'!Q25</f>
        <v>1</v>
      </c>
    </row>
    <row r="21" spans="2:57" s="104" customFormat="1" ht="120" x14ac:dyDescent="0.25">
      <c r="B21" s="196" t="str">
        <f>+'Preliminar PT Id del Riesgo'!B24</f>
        <v>COMUNICACIÓN Y GESTIÓN CON GRUPOS DE INTERÉS</v>
      </c>
      <c r="C21" s="196" t="str">
        <f>+'Preliminar PT Id del Riesgo'!C24</f>
        <v>Establecer lineamientos para la comunicación y coordinación intra e interinstitucional, que proporcione a los grupos de interés información veraz, objetiva y oportuna de la misión, s y gestión de la Agencia Nacional de Tierras</v>
      </c>
      <c r="D21" s="196" t="str">
        <f>+'Preliminar PT Id del Riesgo'!D24</f>
        <v>Desde la formulación de lineamientos de comunicación interna y externa, hasta la articulación con los grupos de interés y organismos de control</v>
      </c>
      <c r="E21" s="197" t="str">
        <f>+'Preliminar PT Id del Riesgo'!F24</f>
        <v>OFICINA DEL INSPECTOR DE LA GESTIÓN DE TIERRAS</v>
      </c>
      <c r="F21" s="224" t="s">
        <v>2093</v>
      </c>
      <c r="G21" s="197" t="str">
        <f>+'Preliminar PT Id del Riesgo'!H24</f>
        <v>Omitir la gestión y/o respuesta  a las denuncias por posibles hechos de corrupción</v>
      </c>
      <c r="H21" s="197" t="str">
        <f>+'Preliminar PT Id del Riesgo'!I24</f>
        <v>Pérdida Reputacional</v>
      </c>
      <c r="I21" s="196" t="str">
        <f>+'Preliminar PT Id del Riesgo'!J24</f>
        <v>Posibilidad de pérdida reputacional en la imagen institucional por el desconocimiento en el registro, gestión y tramite de denuncias</v>
      </c>
      <c r="J21" s="302">
        <f>+'Preliminar PT Id del Riesgo'!O24</f>
        <v>44701</v>
      </c>
      <c r="K21" s="302" t="str">
        <f>+'Preliminar PT Id del Riesgo'!K24</f>
        <v>OPERATIVOS</v>
      </c>
      <c r="L21" s="303" t="str">
        <f>+'Preliminar PT Id del Riesgo'!N24</f>
        <v>Usuarios, productos y prácticas</v>
      </c>
      <c r="M21" s="198">
        <v>637</v>
      </c>
      <c r="N21" s="218" t="str">
        <f t="shared" si="2"/>
        <v>Alta</v>
      </c>
      <c r="O21" s="219">
        <f t="shared" si="3"/>
        <v>0.8</v>
      </c>
      <c r="P21" s="198" t="s">
        <v>163</v>
      </c>
      <c r="Q21" s="218" t="str">
        <f>IF(OR(P21=[1]Datos!$A$23,P21=[1]Datos!$B$23),"Leve",IF(OR(P21=[1]Datos!$A$24,P21=[1]Datos!$B$24),"Menor",IF(OR(P21=[1]Datos!$A$25,P21=[1]Datos!$B$25),"Moderado",IF(OR(P21=[1]Datos!$A$26,P21=[1]Datos!$B$26),"Mayor",IF(OR(P21=[1]Datos!$A$27,P21=[1]Datos!$B$27),"Catastrófico","")))))</f>
        <v>Catastrófico</v>
      </c>
      <c r="R21" s="219">
        <f t="shared" si="4"/>
        <v>1</v>
      </c>
      <c r="S21" s="218" t="str">
        <f t="shared" si="5"/>
        <v>Extremo</v>
      </c>
      <c r="T21" s="218" t="str">
        <f t="shared" si="6"/>
        <v>Reducir</v>
      </c>
      <c r="U21" s="224" t="s">
        <v>1308</v>
      </c>
      <c r="V21" s="196" t="str">
        <f>+'Preliminar PT. Control'!I25</f>
        <v>COLABORADOR DE LA OFICINA DEL INSPECTOR DE LA GESTIÓN DE TIERRAS</v>
      </c>
      <c r="W21" s="196" t="str">
        <f>+'Preliminar PT. Control'!J25</f>
        <v>Colaborador de la Oficina del Inspector de la Gestión de Tierras comunica cuatrimestralmente el diagnóstico y análisis de las denuncias recibidas en la entidad  a través de la publicación del informe de denuncias en la página web de la entidad detallando el número de denuncias recibidas en el periodo de análisis, así como la relación de la gestión realizada y la clasificación de las denuncias.</v>
      </c>
      <c r="X21" s="197" t="str">
        <f>+'Preliminar PT. Control'!K25</f>
        <v>Preventivo</v>
      </c>
      <c r="Y21" s="43" t="str">
        <f t="shared" si="0"/>
        <v>Probabilidad</v>
      </c>
      <c r="Z21" s="197" t="str">
        <f>+'Preliminar PT. Control'!M25</f>
        <v>Manual</v>
      </c>
      <c r="AA21" s="43" t="str">
        <f t="shared" si="1"/>
        <v>40%</v>
      </c>
      <c r="AB21" s="197" t="str">
        <f>+'Preliminar PT. Control'!O25</f>
        <v>Documentado</v>
      </c>
      <c r="AC21" s="197" t="s">
        <v>190</v>
      </c>
      <c r="AD21" s="197" t="str">
        <f>+'Preliminar PT. Control'!Q25</f>
        <v>Con registro</v>
      </c>
      <c r="AE21" s="142">
        <f>+'Preliminar PT. Control'!R25</f>
        <v>0.48</v>
      </c>
      <c r="AF21" s="218" t="str">
        <f>+'Preliminar PT. Control'!S25</f>
        <v>Media</v>
      </c>
      <c r="AG21" s="142">
        <f>+'Preliminar PT. Control'!T25</f>
        <v>1</v>
      </c>
      <c r="AH21" s="218" t="str">
        <f>+'Preliminar PT. Control'!U25</f>
        <v>Catastrófico</v>
      </c>
      <c r="AI21" s="218" t="str">
        <f>+'Preliminar PT. Control'!V25</f>
        <v>Extremo</v>
      </c>
      <c r="AJ21" s="218" t="str">
        <f>+'Preliminar PT. Control'!W25</f>
        <v>Reducir</v>
      </c>
      <c r="AK21" s="224" t="s">
        <v>1550</v>
      </c>
      <c r="AL21" s="196" t="str">
        <f>+'6 - Plan de Acciones Preventiva'!G27</f>
        <v>Identificar mensualmente el estado del tramite y gestión de las denuncias de corrupción asignadas en Orfeo, reportándolo como parte de las metas del plan de acción de la Oficina. En caso que se identifiquen denuncias sin tramitar se enviará correo electrónico al colaborador responsable para avanzar en la gestión de la denuncia y actualización de la información. La información se consolidará en un archivo Excel de relación de denuncias.</v>
      </c>
      <c r="AM21" s="196" t="str">
        <f>+'6 - Plan de Acciones Preventiva'!H27</f>
        <v>PROFESIONAL DESIGNADO, OFICINA DEL INSPECTOR DE LA GESTIÓN DE TIERRAS</v>
      </c>
      <c r="AN21" s="196" t="str">
        <f>+'6 - Plan de Acciones Preventiva'!I27</f>
        <v>Reportes mensuales de gestión de denuncias en Plan de Acción de la Oficina del Inspector de la Gestión de Tierras</v>
      </c>
      <c r="AO21" s="197">
        <v>11</v>
      </c>
      <c r="AP21" s="197">
        <v>2</v>
      </c>
      <c r="AQ21" s="305">
        <f t="shared" si="7"/>
        <v>0.18181818181818182</v>
      </c>
      <c r="AR21" s="197" t="s">
        <v>2162</v>
      </c>
      <c r="AS21" s="220" t="s">
        <v>2139</v>
      </c>
      <c r="AT21" s="220" t="s">
        <v>2163</v>
      </c>
      <c r="AU21" s="197" t="s">
        <v>95</v>
      </c>
      <c r="AV21" s="197">
        <f>+'7 - Materialización del Riesgo'!H29</f>
        <v>0</v>
      </c>
      <c r="AW21" s="197">
        <f>+'7 - Materialización del Riesgo'!I29</f>
        <v>0</v>
      </c>
      <c r="AX21" s="197" t="e">
        <f>+'7 - Materialización del Riesgo'!J29</f>
        <v>#DIV/0!</v>
      </c>
      <c r="AY21" s="197" t="e">
        <f>+'7 - Materialización del Riesgo'!K29</f>
        <v>#DIV/0!</v>
      </c>
      <c r="AZ21" s="197">
        <f>+'7 - Materialización del Riesgo'!L29</f>
        <v>0</v>
      </c>
      <c r="BA21" s="197">
        <f>+'7 - Materialización del Riesgo'!M29</f>
        <v>0</v>
      </c>
      <c r="BB21" s="197">
        <f>+'7 - Materialización del Riesgo'!N29</f>
        <v>0</v>
      </c>
      <c r="BC21" s="197">
        <f>+'7 - Materialización del Riesgo'!O29</f>
        <v>0</v>
      </c>
      <c r="BD21" s="197" t="e">
        <f>+'7 - Materialización del Riesgo'!P29</f>
        <v>#DIV/0!</v>
      </c>
      <c r="BE21" s="305">
        <f>+'7 - Materialización del Riesgo'!Q29</f>
        <v>1</v>
      </c>
    </row>
    <row r="22" spans="2:57" s="104" customFormat="1" ht="120" x14ac:dyDescent="0.25">
      <c r="B22" s="196" t="str">
        <f>+'Preliminar PT Id del Riesgo'!B26</f>
        <v>INTELIGENCIA DE LA INFORMACIÓN</v>
      </c>
      <c r="C22" s="196" t="str">
        <f>+'Preliminar PT Id del Riesgo'!C26</f>
        <v>Definir e implementar políticas, lineamientos, modelos y estándares de gestión, manejo, control y análisis de la Información, asegurando su confiabilidad y alineación de los s estratégicos de TI con los s estratégicos institucionales y sectoriales para el logro del ordenamiento social de la propiedad rural</v>
      </c>
      <c r="D22" s="196" t="str">
        <f>+'Preliminar PT Id del Riesgo'!D26</f>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v>
      </c>
      <c r="E22" s="197" t="str">
        <f>+'Preliminar PT Id del Riesgo'!F26</f>
        <v>OFICINA DE PLANEACIÓN</v>
      </c>
      <c r="F22" s="224" t="s">
        <v>1466</v>
      </c>
      <c r="G22" s="197" t="str">
        <f>+'Preliminar PT Id del Riesgo'!H26</f>
        <v>Aprobación y publicación de información documentada no pertinente a los Procesos de la entidad</v>
      </c>
      <c r="H22" s="197" t="str">
        <f>+'Preliminar PT Id del Riesgo'!I26</f>
        <v>Pérdida Reputacional</v>
      </c>
      <c r="I22" s="196" t="str">
        <f>+'Preliminar PT Id del Riesgo'!J26</f>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v>
      </c>
      <c r="J22" s="302">
        <f>+'Preliminar PT Id del Riesgo'!O26</f>
        <v>44701</v>
      </c>
      <c r="K22" s="302" t="str">
        <f>+'Preliminar PT Id del Riesgo'!K26</f>
        <v>GERENCIALES</v>
      </c>
      <c r="L22" s="303" t="str">
        <f>+'Preliminar PT Id del Riesgo'!N26</f>
        <v>Ejecución y administración de procesos</v>
      </c>
      <c r="M22" s="198">
        <v>365</v>
      </c>
      <c r="N22" s="218" t="str">
        <f t="shared" si="2"/>
        <v>Media</v>
      </c>
      <c r="O22" s="219">
        <f t="shared" si="3"/>
        <v>0.6</v>
      </c>
      <c r="P22" s="198" t="s">
        <v>162</v>
      </c>
      <c r="Q22" s="218" t="str">
        <f>IF(OR(P22=[1]Datos!$A$23,P22=[1]Datos!$B$23),"Leve",IF(OR(P22=[1]Datos!$A$24,P22=[1]Datos!$B$24),"Menor",IF(OR(P22=[1]Datos!$A$25,P22=[1]Datos!$B$25),"Moderado",IF(OR(P22=[1]Datos!$A$26,P22=[1]Datos!$B$26),"Mayor",IF(OR(P22=[1]Datos!$A$27,P22=[1]Datos!$B$27),"Catastrófico","")))))</f>
        <v>Moderado</v>
      </c>
      <c r="R22" s="219">
        <f t="shared" si="4"/>
        <v>0.6</v>
      </c>
      <c r="S22" s="218" t="str">
        <f t="shared" si="5"/>
        <v>Moderado</v>
      </c>
      <c r="T22" s="218" t="str">
        <f t="shared" si="6"/>
        <v>Reducir</v>
      </c>
      <c r="U22" s="224" t="s">
        <v>1310</v>
      </c>
      <c r="V22" s="196" t="str">
        <f>+'Preliminar PT. Control'!I27</f>
        <v>OFICINA DE PLANEACIÓN</v>
      </c>
      <c r="W22" s="196" t="str">
        <f>+'Preliminar PT. Control'!J27</f>
        <v xml:space="preserve">La Oficina de Planeación Evalúa la pertinencia de la solicitud de elaboración o actualización de información documentada a través de la forma SOLICITUD DE ELABORACIÓN O MODIFICACIÓN DE DOCUMENTOS INTI-F-007 donde se verifica el tipo de solicitud, el criterio de la solicitud y si es pertinente con base a la necesidad y el cumplimiento del Sistema Integrado de Gestión </v>
      </c>
      <c r="X22" s="197" t="str">
        <f>+'Preliminar PT. Control'!K27</f>
        <v>Preventivo</v>
      </c>
      <c r="Y22" s="43" t="str">
        <f t="shared" si="0"/>
        <v>Probabilidad</v>
      </c>
      <c r="Z22" s="197" t="str">
        <f>+'Preliminar PT. Control'!M27</f>
        <v>Manual</v>
      </c>
      <c r="AA22" s="43" t="str">
        <f t="shared" si="1"/>
        <v>40%</v>
      </c>
      <c r="AB22" s="197" t="str">
        <f>+'Preliminar PT. Control'!O27</f>
        <v>Documentado</v>
      </c>
      <c r="AC22" s="197" t="s">
        <v>190</v>
      </c>
      <c r="AD22" s="197" t="str">
        <f>+'Preliminar PT. Control'!Q27</f>
        <v>Con registro</v>
      </c>
      <c r="AE22" s="142">
        <f>+'Preliminar PT. Control'!R27</f>
        <v>0.36</v>
      </c>
      <c r="AF22" s="218" t="str">
        <f>+'Preliminar PT. Control'!S27</f>
        <v>Baja</v>
      </c>
      <c r="AG22" s="142">
        <f>+'Preliminar PT. Control'!T27</f>
        <v>0.6</v>
      </c>
      <c r="AH22" s="218" t="str">
        <f>+'Preliminar PT. Control'!U27</f>
        <v>Moderado</v>
      </c>
      <c r="AI22" s="218" t="str">
        <f>+'Preliminar PT. Control'!V27</f>
        <v>Moderado</v>
      </c>
      <c r="AJ22" s="218" t="str">
        <f>+'Preliminar PT. Control'!W27</f>
        <v>Reducir</v>
      </c>
      <c r="AK22" s="224" t="s">
        <v>1552</v>
      </c>
      <c r="AL22" s="196" t="s">
        <v>2103</v>
      </c>
      <c r="AM22" s="196" t="str">
        <f>+'6 - Plan de Acciones Preventiva'!H29</f>
        <v>OFICINA DE PLANEACIÓN</v>
      </c>
      <c r="AN22" s="196" t="s">
        <v>2103</v>
      </c>
      <c r="AO22" s="304">
        <v>1</v>
      </c>
      <c r="AP22" s="197">
        <v>1</v>
      </c>
      <c r="AQ22" s="305">
        <f t="shared" si="7"/>
        <v>1</v>
      </c>
      <c r="AR22" s="197" t="s">
        <v>2132</v>
      </c>
      <c r="AS22" s="19" t="s">
        <v>2133</v>
      </c>
      <c r="AT22" s="220" t="s">
        <v>2237</v>
      </c>
      <c r="AU22" s="197" t="s">
        <v>95</v>
      </c>
      <c r="AV22" s="197">
        <f>+'7 - Materialización del Riesgo'!H31</f>
        <v>0</v>
      </c>
      <c r="AW22" s="197">
        <f>+'7 - Materialización del Riesgo'!I31</f>
        <v>0</v>
      </c>
      <c r="AX22" s="197" t="e">
        <f>+'7 - Materialización del Riesgo'!J31</f>
        <v>#DIV/0!</v>
      </c>
      <c r="AY22" s="197" t="e">
        <f>+'7 - Materialización del Riesgo'!K31</f>
        <v>#DIV/0!</v>
      </c>
      <c r="AZ22" s="197">
        <f>+'7 - Materialización del Riesgo'!L31</f>
        <v>0</v>
      </c>
      <c r="BA22" s="197">
        <f>+'7 - Materialización del Riesgo'!M31</f>
        <v>0</v>
      </c>
      <c r="BB22" s="197">
        <f>+'7 - Materialización del Riesgo'!N31</f>
        <v>0</v>
      </c>
      <c r="BC22" s="197">
        <f>+'7 - Materialización del Riesgo'!O31</f>
        <v>0</v>
      </c>
      <c r="BD22" s="197" t="e">
        <f>+'7 - Materialización del Riesgo'!P31</f>
        <v>#DIV/0!</v>
      </c>
      <c r="BE22" s="305">
        <f>+'7 - Materialización del Riesgo'!Q31</f>
        <v>1</v>
      </c>
    </row>
    <row r="23" spans="2:57" s="104" customFormat="1" ht="120" x14ac:dyDescent="0.25">
      <c r="B23" s="196" t="str">
        <f>+'Preliminar PT Id del Riesgo'!B28</f>
        <v>INTELIGENCIA DE LA INFORMACIÓN</v>
      </c>
      <c r="C23" s="196" t="str">
        <f>+'Preliminar PT Id del Riesgo'!C28</f>
        <v>Definir e implementar políticas, lineamientos, modelos y estándares de gestión, manejo, control y análisis de la Información, asegurando su confiabilidad y alineación de los s estratégicos de TI con los s estratégicos institucionales y sectoriales para el logro del ordenamiento social de la propiedad rural</v>
      </c>
      <c r="D23" s="196" t="str">
        <f>+'Preliminar PT Id del Riesgo'!D28</f>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v>
      </c>
      <c r="E23" s="197" t="s">
        <v>1065</v>
      </c>
      <c r="F23" s="224" t="s">
        <v>1467</v>
      </c>
      <c r="G23" s="197" t="str">
        <f>+'Preliminar PT Id del Riesgo'!H28</f>
        <v>Fuga parcial o completa del conocimiento tácito o explicito de la Entidad</v>
      </c>
      <c r="H23" s="197" t="str">
        <f>+'Preliminar PT Id del Riesgo'!I28</f>
        <v>Pérdida Reputacional</v>
      </c>
      <c r="I23" s="196" t="str">
        <f>+'Preliminar PT Id del Riesgo'!J28</f>
        <v>Posibilidad de pérdida reputacional en la desaparición del conocimiento organizacional por falta de mecanismos que permitan retener el conocimiento tácito y explícito tanto individual como grupal u organizacional</v>
      </c>
      <c r="J23" s="302">
        <f>+'Preliminar PT Id del Riesgo'!O28</f>
        <v>44701</v>
      </c>
      <c r="K23" s="302" t="str">
        <f>+'Preliminar PT Id del Riesgo'!K28</f>
        <v>ESTRATÉGICOS</v>
      </c>
      <c r="L23" s="303" t="str">
        <f>+'Preliminar PT Id del Riesgo'!N28</f>
        <v>Ejecución y administración de procesos</v>
      </c>
      <c r="M23" s="198">
        <v>8760</v>
      </c>
      <c r="N23" s="218" t="str">
        <f t="shared" si="2"/>
        <v>Muy Alta</v>
      </c>
      <c r="O23" s="219">
        <f t="shared" si="3"/>
        <v>1</v>
      </c>
      <c r="P23" s="198" t="s">
        <v>163</v>
      </c>
      <c r="Q23" s="218" t="str">
        <f>IF(OR(P23=[1]Datos!$A$23,P23=[1]Datos!$B$23),"Leve",IF(OR(P23=[1]Datos!$A$24,P23=[1]Datos!$B$24),"Menor",IF(OR(P23=[1]Datos!$A$25,P23=[1]Datos!$B$25),"Moderado",IF(OR(P23=[1]Datos!$A$26,P23=[1]Datos!$B$26),"Mayor",IF(OR(P23=[1]Datos!$A$27,P23=[1]Datos!$B$27),"Catastrófico","")))))</f>
        <v>Catastrófico</v>
      </c>
      <c r="R23" s="219">
        <f t="shared" si="4"/>
        <v>1</v>
      </c>
      <c r="S23" s="218" t="str">
        <f t="shared" si="5"/>
        <v>Extremo</v>
      </c>
      <c r="T23" s="218" t="str">
        <f t="shared" si="6"/>
        <v>Reducir</v>
      </c>
      <c r="U23" s="224" t="s">
        <v>1312</v>
      </c>
      <c r="V23" s="196" t="s">
        <v>1065</v>
      </c>
      <c r="W23" s="196" t="s">
        <v>2131</v>
      </c>
      <c r="X23" s="197" t="str">
        <f>+'Preliminar PT. Control'!K29</f>
        <v>Detectivo</v>
      </c>
      <c r="Y23" s="43" t="str">
        <f t="shared" si="0"/>
        <v>Impacto</v>
      </c>
      <c r="Z23" s="197" t="str">
        <f>+'Preliminar PT. Control'!M29</f>
        <v>Manual</v>
      </c>
      <c r="AA23" s="43" t="str">
        <f t="shared" si="1"/>
        <v>30%</v>
      </c>
      <c r="AB23" s="197" t="str">
        <f>+'Preliminar PT. Control'!O29</f>
        <v>Documentado</v>
      </c>
      <c r="AC23" s="197" t="s">
        <v>1099</v>
      </c>
      <c r="AD23" s="197" t="str">
        <f>+'Preliminar PT. Control'!Q29</f>
        <v>Con registro</v>
      </c>
      <c r="AE23" s="142">
        <f>+'Preliminar PT. Control'!R29</f>
        <v>1</v>
      </c>
      <c r="AF23" s="218" t="str">
        <f>+'Preliminar PT. Control'!S29</f>
        <v>Muy Alta</v>
      </c>
      <c r="AG23" s="142">
        <f>+'Preliminar PT. Control'!T29</f>
        <v>0.7</v>
      </c>
      <c r="AH23" s="218" t="str">
        <f>+'Preliminar PT. Control'!U29</f>
        <v>Mayor</v>
      </c>
      <c r="AI23" s="218" t="str">
        <f>+'Preliminar PT. Control'!V29</f>
        <v>Alto</v>
      </c>
      <c r="AJ23" s="218" t="str">
        <f>+'Preliminar PT. Control'!W29</f>
        <v>Reducir</v>
      </c>
      <c r="AK23" s="224" t="s">
        <v>1554</v>
      </c>
      <c r="AL23" s="196" t="s">
        <v>2121</v>
      </c>
      <c r="AM23" s="196" t="s">
        <v>1065</v>
      </c>
      <c r="AN23" s="196" t="s">
        <v>2122</v>
      </c>
      <c r="AO23" s="304">
        <v>3</v>
      </c>
      <c r="AP23" s="197">
        <v>5</v>
      </c>
      <c r="AQ23" s="305">
        <f t="shared" si="7"/>
        <v>1.666666666666667</v>
      </c>
      <c r="AR23" s="197" t="s">
        <v>436</v>
      </c>
      <c r="AS23" s="220" t="s">
        <v>2189</v>
      </c>
      <c r="AT23" s="220" t="s">
        <v>2188</v>
      </c>
      <c r="AU23" s="197" t="s">
        <v>95</v>
      </c>
      <c r="AV23" s="197">
        <f>+'7 - Materialización del Riesgo'!H33</f>
        <v>0</v>
      </c>
      <c r="AW23" s="197">
        <f>+'7 - Materialización del Riesgo'!I33</f>
        <v>0</v>
      </c>
      <c r="AX23" s="197" t="e">
        <f>+'7 - Materialización del Riesgo'!J33</f>
        <v>#DIV/0!</v>
      </c>
      <c r="AY23" s="197" t="e">
        <f>+'7 - Materialización del Riesgo'!K33</f>
        <v>#DIV/0!</v>
      </c>
      <c r="AZ23" s="197">
        <f>+'7 - Materialización del Riesgo'!L33</f>
        <v>0</v>
      </c>
      <c r="BA23" s="197">
        <f>+'7 - Materialización del Riesgo'!M33</f>
        <v>0</v>
      </c>
      <c r="BB23" s="197">
        <f>+'7 - Materialización del Riesgo'!N33</f>
        <v>0</v>
      </c>
      <c r="BC23" s="197">
        <f>+'7 - Materialización del Riesgo'!O33</f>
        <v>0</v>
      </c>
      <c r="BD23" s="197" t="e">
        <f>+'7 - Materialización del Riesgo'!P33</f>
        <v>#DIV/0!</v>
      </c>
      <c r="BE23" s="305">
        <f>+'7 - Materialización del Riesgo'!Q33</f>
        <v>1</v>
      </c>
    </row>
    <row r="24" spans="2:57" s="104" customFormat="1" ht="120" x14ac:dyDescent="0.25">
      <c r="B24" s="196" t="str">
        <f>+'Preliminar PT Id del Riesgo'!B29</f>
        <v>INTELIGENCIA DE LA INFORMACIÓN</v>
      </c>
      <c r="C24" s="196" t="str">
        <f>+'Preliminar PT Id del Riesgo'!C29</f>
        <v>Definir e implementar políticas, lineamientos, modelos y estándares de gestión, manejo, control y análisis de la Información, asegurando su confiabilidad y alineación de los s estratégicos de TI con los s estratégicos institucionales y sectoriales para el logro del ordenamiento social de la propiedad rural</v>
      </c>
      <c r="D24" s="196" t="str">
        <f>+'Preliminar PT Id del Riesgo'!D29</f>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v>
      </c>
      <c r="E24" s="197" t="s">
        <v>1065</v>
      </c>
      <c r="F24" s="224" t="s">
        <v>1467</v>
      </c>
      <c r="G24" s="197" t="str">
        <f>+'Preliminar PT Id del Riesgo'!H29</f>
        <v>Fuga parcial o completa del conocimiento tácito o explicito de la Entidad</v>
      </c>
      <c r="H24" s="197" t="str">
        <f>+'Preliminar PT Id del Riesgo'!I29</f>
        <v>Pérdida Reputacional</v>
      </c>
      <c r="I24" s="196" t="str">
        <f>+'Preliminar PT Id del Riesgo'!J29</f>
        <v>Posibilidad de pérdida reputacional en la desaparición del conocimiento organizacional por falta de mecanismos que permitan retener el conocimiento tácito y explícito tanto individual como grupal u organizacional</v>
      </c>
      <c r="J24" s="302">
        <f>+'Preliminar PT Id del Riesgo'!O29</f>
        <v>44701</v>
      </c>
      <c r="K24" s="302" t="str">
        <f>+'Preliminar PT Id del Riesgo'!K29</f>
        <v>ESTRATÉGICOS</v>
      </c>
      <c r="L24" s="303" t="str">
        <f>+'Preliminar PT Id del Riesgo'!N29</f>
        <v>Ejecución y administración de procesos</v>
      </c>
      <c r="M24" s="198"/>
      <c r="N24" s="218" t="str">
        <f t="shared" si="2"/>
        <v/>
      </c>
      <c r="O24" s="219" t="str">
        <f t="shared" si="3"/>
        <v/>
      </c>
      <c r="P24" s="198"/>
      <c r="Q24" s="218" t="str">
        <f>IF(OR(P24=[1]Datos!$A$23,P24=[1]Datos!$B$23),"Leve",IF(OR(P24=[1]Datos!$A$24,P24=[1]Datos!$B$24),"Menor",IF(OR(P24=[1]Datos!$A$25,P24=[1]Datos!$B$25),"Moderado",IF(OR(P24=[1]Datos!$A$26,P24=[1]Datos!$B$26),"Mayor",IF(OR(P24=[1]Datos!$A$27,P24=[1]Datos!$B$27),"Catastrófico","")))))</f>
        <v/>
      </c>
      <c r="R24" s="219" t="str">
        <f t="shared" si="4"/>
        <v/>
      </c>
      <c r="S24" s="218" t="str">
        <f t="shared" si="5"/>
        <v/>
      </c>
      <c r="T24" s="218" t="e">
        <f t="shared" si="6"/>
        <v>#N/A</v>
      </c>
      <c r="U24" s="224" t="s">
        <v>1313</v>
      </c>
      <c r="V24" s="196"/>
      <c r="W24" s="196"/>
      <c r="X24" s="197" t="str">
        <f>+'Preliminar PT. Control'!K30</f>
        <v>Correctivo</v>
      </c>
      <c r="Y24" s="43" t="str">
        <f t="shared" si="0"/>
        <v>Impacto</v>
      </c>
      <c r="Z24" s="197" t="str">
        <f>+'Preliminar PT. Control'!M30</f>
        <v>Manual</v>
      </c>
      <c r="AA24" s="43" t="str">
        <f t="shared" si="1"/>
        <v>25%</v>
      </c>
      <c r="AB24" s="197" t="str">
        <f>+'Preliminar PT. Control'!O30</f>
        <v>Sin documentar</v>
      </c>
      <c r="AC24" s="197" t="s">
        <v>1099</v>
      </c>
      <c r="AD24" s="197" t="str">
        <f>+'Preliminar PT. Control'!Q30</f>
        <v>Con registro</v>
      </c>
      <c r="AE24" s="142">
        <f>+'Preliminar PT. Control'!R30</f>
        <v>0</v>
      </c>
      <c r="AF24" s="218" t="str">
        <f>+'Preliminar PT. Control'!S30</f>
        <v/>
      </c>
      <c r="AG24" s="142">
        <f>+'Preliminar PT. Control'!T30</f>
        <v>0</v>
      </c>
      <c r="AH24" s="218" t="str">
        <f>+'Preliminar PT. Control'!U30</f>
        <v/>
      </c>
      <c r="AI24" s="218" t="str">
        <f>+'Preliminar PT. Control'!V30</f>
        <v/>
      </c>
      <c r="AJ24" s="218"/>
      <c r="AK24" s="224" t="s">
        <v>1555</v>
      </c>
      <c r="AL24" s="196" t="s">
        <v>2123</v>
      </c>
      <c r="AM24" s="196" t="s">
        <v>1065</v>
      </c>
      <c r="AN24" s="196" t="s">
        <v>2124</v>
      </c>
      <c r="AO24" s="304">
        <v>1</v>
      </c>
      <c r="AP24" s="197">
        <v>1</v>
      </c>
      <c r="AQ24" s="305">
        <f t="shared" si="7"/>
        <v>1</v>
      </c>
      <c r="AR24" s="197" t="s">
        <v>436</v>
      </c>
      <c r="AS24" s="220" t="s">
        <v>2190</v>
      </c>
      <c r="AT24" s="220" t="s">
        <v>2191</v>
      </c>
      <c r="AU24" s="197" t="s">
        <v>95</v>
      </c>
      <c r="AV24" s="197">
        <f>+'7 - Materialización del Riesgo'!H34</f>
        <v>0</v>
      </c>
      <c r="AW24" s="197">
        <f>+'7 - Materialización del Riesgo'!I34</f>
        <v>0</v>
      </c>
      <c r="AX24" s="197" t="e">
        <f>+'7 - Materialización del Riesgo'!J34</f>
        <v>#DIV/0!</v>
      </c>
      <c r="AY24" s="197" t="e">
        <f>+'7 - Materialización del Riesgo'!K34</f>
        <v>#DIV/0!</v>
      </c>
      <c r="AZ24" s="197">
        <f>+'7 - Materialización del Riesgo'!L34</f>
        <v>0</v>
      </c>
      <c r="BA24" s="197">
        <f>+'7 - Materialización del Riesgo'!M34</f>
        <v>0</v>
      </c>
      <c r="BB24" s="197">
        <f>+'7 - Materialización del Riesgo'!N34</f>
        <v>0</v>
      </c>
      <c r="BC24" s="197">
        <f>+'7 - Materialización del Riesgo'!O34</f>
        <v>0</v>
      </c>
      <c r="BD24" s="197" t="e">
        <f>+'7 - Materialización del Riesgo'!P34</f>
        <v>#DIV/0!</v>
      </c>
      <c r="BE24" s="305">
        <f>+'7 - Materialización del Riesgo'!Q34</f>
        <v>1</v>
      </c>
    </row>
    <row r="25" spans="2:57" s="104" customFormat="1" ht="120" x14ac:dyDescent="0.25">
      <c r="B25" s="196" t="str">
        <f>+'Preliminar PT Id del Riesgo'!B30</f>
        <v>INTELIGENCIA DE LA INFORMACIÓN</v>
      </c>
      <c r="C25" s="196" t="str">
        <f>+'Preliminar PT Id del Riesgo'!C30</f>
        <v>Definir e implementar políticas, lineamientos, modelos y estándares de gestión, manejo, control y análisis de la Información, asegurando su confiabilidad y alineación de los s estratégicos de TI con los s estratégicos institucionales y sectoriales para el logro del ordenamiento social de la propiedad rural</v>
      </c>
      <c r="D25" s="196" t="str">
        <f>+'Preliminar PT Id del Riesgo'!D30</f>
        <v>Desde el entendimiento estratégico (planes de acción GEL e Institucional PETI),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v>
      </c>
      <c r="E25" s="197" t="str">
        <f>+'Preliminar PT Id del Riesgo'!F30</f>
        <v>SUBDIRECCIÓN DE SISTEMAS DE INFORMACIÓN DE TIERRAS</v>
      </c>
      <c r="F25" s="224" t="s">
        <v>2094</v>
      </c>
      <c r="G25" s="197" t="str">
        <f>+'Preliminar PT Id del Riesgo'!H30</f>
        <v>Incumplimiento en la implementación del PETI</v>
      </c>
      <c r="H25" s="197" t="str">
        <f>+'Preliminar PT Id del Riesgo'!I30</f>
        <v>Afectación Económica o presupuestal</v>
      </c>
      <c r="I25" s="196" t="str">
        <f>+'Preliminar PT Id del Riesgo'!J30</f>
        <v>Posibilidad de afectación económica en los costos de la ejecución de las actividades de la política de gobierno digital y arquitectura de TI  de la entidad por una ejecución inadecuada debido a inconsistencias presupuestales en la planeación de los proyectos PETI</v>
      </c>
      <c r="J25" s="302">
        <f>+'Preliminar PT Id del Riesgo'!O30</f>
        <v>44701</v>
      </c>
      <c r="K25" s="302" t="str">
        <f>+'Preliminar PT Id del Riesgo'!K30</f>
        <v>ESTRATÉGICOS</v>
      </c>
      <c r="L25" s="303" t="str">
        <f>+'Preliminar PT Id del Riesgo'!N30</f>
        <v>Ejecución y administración de procesos</v>
      </c>
      <c r="M25" s="198">
        <v>1</v>
      </c>
      <c r="N25" s="218" t="str">
        <f t="shared" si="2"/>
        <v>Muy Baja</v>
      </c>
      <c r="O25" s="219">
        <f t="shared" si="3"/>
        <v>0.2</v>
      </c>
      <c r="P25" s="198" t="s">
        <v>720</v>
      </c>
      <c r="Q25" s="218" t="str">
        <f>IF(OR(P25=[1]Datos!$A$23,P25=[1]Datos!$B$23),"Leve",IF(OR(P25=[1]Datos!$A$24,P25=[1]Datos!$B$24),"Menor",IF(OR(P25=[1]Datos!$A$25,P25=[1]Datos!$B$25),"Moderado",IF(OR(P25=[1]Datos!$A$26,P25=[1]Datos!$B$26),"Mayor",IF(OR(P25=[1]Datos!$A$27,P25=[1]Datos!$B$27),"Catastrófico","")))))</f>
        <v>Catastrófico</v>
      </c>
      <c r="R25" s="219">
        <f t="shared" si="4"/>
        <v>1</v>
      </c>
      <c r="S25" s="218" t="str">
        <f t="shared" si="5"/>
        <v>Extremo</v>
      </c>
      <c r="T25" s="218" t="str">
        <f t="shared" si="6"/>
        <v>Reducir</v>
      </c>
      <c r="U25" s="224" t="s">
        <v>1314</v>
      </c>
      <c r="V25" s="196" t="str">
        <f>+'Preliminar PT. Control'!I31</f>
        <v>SUBDIRECCIÓN SISTEMAS INFORMACIÓN DE TIERRAS</v>
      </c>
      <c r="W25" s="196" t="str">
        <f>+'Preliminar PT. Control'!J31</f>
        <v>Subdirección Sistemas Información de Tierras Verifica la implementación del PETI a través del cuadro de mando integral del PETI  Donde revisan la información resultante de la gestión incluyendo ajustes y/o actualizaciones requeridos por adaptación, innovación o cambio de estrategia</v>
      </c>
      <c r="X25" s="197" t="str">
        <f>+'Preliminar PT. Control'!K31</f>
        <v>Detectivo</v>
      </c>
      <c r="Y25" s="43" t="str">
        <f t="shared" si="0"/>
        <v>Impacto</v>
      </c>
      <c r="Z25" s="197" t="str">
        <f>+'Preliminar PT. Control'!M31</f>
        <v>Manual</v>
      </c>
      <c r="AA25" s="43" t="str">
        <f t="shared" si="1"/>
        <v>30%</v>
      </c>
      <c r="AB25" s="197" t="str">
        <f>+'Preliminar PT. Control'!O31</f>
        <v>Documentado</v>
      </c>
      <c r="AC25" s="197" t="s">
        <v>190</v>
      </c>
      <c r="AD25" s="197" t="str">
        <f>+'Preliminar PT. Control'!Q31</f>
        <v>Con registro</v>
      </c>
      <c r="AE25" s="142">
        <f>+'Preliminar PT. Control'!R31</f>
        <v>0.2</v>
      </c>
      <c r="AF25" s="218" t="str">
        <f>+'Preliminar PT. Control'!S31</f>
        <v>Muy Baja</v>
      </c>
      <c r="AG25" s="142">
        <f>+'Preliminar PT. Control'!T31</f>
        <v>0.7</v>
      </c>
      <c r="AH25" s="218" t="str">
        <f>+'Preliminar PT. Control'!U31</f>
        <v>Mayor</v>
      </c>
      <c r="AI25" s="218" t="str">
        <f>+'Preliminar PT. Control'!V31</f>
        <v>Alto</v>
      </c>
      <c r="AJ25" s="218" t="str">
        <f>+'Preliminar PT. Control'!W31</f>
        <v>Reducir</v>
      </c>
      <c r="AK25" s="224" t="s">
        <v>1556</v>
      </c>
      <c r="AL25" s="283" t="s">
        <v>1110</v>
      </c>
      <c r="AM25" s="283" t="s">
        <v>898</v>
      </c>
      <c r="AN25" s="283" t="s">
        <v>1111</v>
      </c>
      <c r="AO25" s="304">
        <v>4</v>
      </c>
      <c r="AP25" s="197"/>
      <c r="AQ25" s="305">
        <f t="shared" si="7"/>
        <v>0</v>
      </c>
      <c r="AR25" s="197" t="s">
        <v>436</v>
      </c>
      <c r="AS25" s="304"/>
      <c r="AT25" s="220" t="s">
        <v>2148</v>
      </c>
      <c r="AU25" s="43" t="s">
        <v>95</v>
      </c>
      <c r="AV25" s="43">
        <f>+'7 - Materialización del Riesgo'!H35</f>
        <v>0</v>
      </c>
      <c r="AW25" s="43">
        <f>+'7 - Materialización del Riesgo'!I35</f>
        <v>0</v>
      </c>
      <c r="AX25" s="43" t="e">
        <f>+'7 - Materialización del Riesgo'!J35</f>
        <v>#DIV/0!</v>
      </c>
      <c r="AY25" s="43" t="e">
        <f>+'7 - Materialización del Riesgo'!K35</f>
        <v>#DIV/0!</v>
      </c>
      <c r="AZ25" s="43">
        <f>+'7 - Materialización del Riesgo'!L35</f>
        <v>0</v>
      </c>
      <c r="BA25" s="43">
        <f>+'7 - Materialización del Riesgo'!M35</f>
        <v>0</v>
      </c>
      <c r="BB25" s="43">
        <f>+'7 - Materialización del Riesgo'!N35</f>
        <v>0</v>
      </c>
      <c r="BC25" s="43">
        <f>+'7 - Materialización del Riesgo'!O35</f>
        <v>0</v>
      </c>
      <c r="BD25" s="43" t="e">
        <f>+'7 - Materialización del Riesgo'!P35</f>
        <v>#DIV/0!</v>
      </c>
      <c r="BE25" s="306">
        <f>+'7 - Materialización del Riesgo'!Q35</f>
        <v>1</v>
      </c>
    </row>
    <row r="26" spans="2:57" s="104" customFormat="1" ht="120" x14ac:dyDescent="0.25">
      <c r="B26" s="196" t="str">
        <f>+'Preliminar PT Id del Riesgo'!B32</f>
        <v>INTELIGENCIA DE LA INFORMACIÓN</v>
      </c>
      <c r="C26" s="196" t="str">
        <f>+'Preliminar PT Id del Riesgo'!C32</f>
        <v>Definir e implementar políticas, lineamientos, modelos y estándares de gestión, manejo, control y análisis de la Información, asegurando su confiabilidad y alineación de los s estratégicos de TI con los s estratégicos institucionales y sectoriales para el logro del ordenamiento social de la propiedad rural</v>
      </c>
      <c r="D26" s="196" t="str">
        <f>+'Preliminar PT Id del Riesgo'!D32</f>
        <v>Desde el entendimiento estratégico (planes de acción GEL e Institucional PETI),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v>
      </c>
      <c r="E26" s="197" t="str">
        <f>+'Preliminar PT Id del Riesgo'!F32</f>
        <v>SUBDIRECCIÓN DE SISTEMAS DE INFORMACIÓN DE TIERRAS</v>
      </c>
      <c r="F26" s="224" t="s">
        <v>1469</v>
      </c>
      <c r="G26" s="197" t="str">
        <f>+'Preliminar PT Id del Riesgo'!H32</f>
        <v>Definición y evolución de la arquitectura empresarial de TI que no responda a las necesidades de la entidad</v>
      </c>
      <c r="H26" s="197" t="str">
        <f>+'Preliminar PT Id del Riesgo'!I32</f>
        <v>Pérdida Reputacional</v>
      </c>
      <c r="I26" s="196" t="str">
        <f>+'Preliminar PT Id del Riesgo'!J32</f>
        <v>Posibilidad de pérdida reputacional en la imagen institucional para los usuarios dado el incumplimiento en la misión y visión, afectando la prestación de los servicios debido a un diagnóstico equivocado e incompleto de las necesidades de la entidad y su entorno</v>
      </c>
      <c r="J26" s="302">
        <f>+'Preliminar PT Id del Riesgo'!O32</f>
        <v>44701</v>
      </c>
      <c r="K26" s="302" t="str">
        <f>+'Preliminar PT Id del Riesgo'!K32</f>
        <v>ESTRATÉGICOS</v>
      </c>
      <c r="L26" s="303" t="str">
        <f>+'Preliminar PT Id del Riesgo'!N32</f>
        <v>Ejecución y administración de procesos</v>
      </c>
      <c r="M26" s="198">
        <v>2080</v>
      </c>
      <c r="N26" s="218" t="str">
        <f t="shared" si="2"/>
        <v>Alta</v>
      </c>
      <c r="O26" s="219">
        <f t="shared" si="3"/>
        <v>0.8</v>
      </c>
      <c r="P26" s="198" t="s">
        <v>162</v>
      </c>
      <c r="Q26" s="218" t="str">
        <f>IF(OR(P26=[1]Datos!$A$23,P26=[1]Datos!$B$23),"Leve",IF(OR(P26=[1]Datos!$A$24,P26=[1]Datos!$B$24),"Menor",IF(OR(P26=[1]Datos!$A$25,P26=[1]Datos!$B$25),"Moderado",IF(OR(P26=[1]Datos!$A$26,P26=[1]Datos!$B$26),"Mayor",IF(OR(P26=[1]Datos!$A$27,P26=[1]Datos!$B$27),"Catastrófico","")))))</f>
        <v>Moderado</v>
      </c>
      <c r="R26" s="219">
        <f t="shared" si="4"/>
        <v>0.6</v>
      </c>
      <c r="S26" s="218" t="str">
        <f t="shared" si="5"/>
        <v>Alto</v>
      </c>
      <c r="T26" s="218" t="str">
        <f t="shared" si="6"/>
        <v>Reducir</v>
      </c>
      <c r="U26" s="224" t="s">
        <v>1316</v>
      </c>
      <c r="V26" s="196" t="str">
        <f>+'Preliminar PT. Control'!I33</f>
        <v>SUBDIRECCIÓN SISTEMAS INFORMACIÓN DE TIERRAS</v>
      </c>
      <c r="W26" s="196" t="str">
        <f>+'Preliminar PT. Control'!J33</f>
        <v>Subdirección Sistemas Información de Tierras Implementa y gobierna la Arquitectura empresarial de TI definida para la ANT a través del diagnóstico o estado actual (AS IS) de TI  Verificando que se hayan realizado todas las definiciones requeridas para el establecimiento de la Arquitectura de TI para la entidad</v>
      </c>
      <c r="X26" s="197" t="str">
        <f>+'Preliminar PT. Control'!K33</f>
        <v>Preventivo</v>
      </c>
      <c r="Y26" s="43" t="str">
        <f t="shared" si="0"/>
        <v>Probabilidad</v>
      </c>
      <c r="Z26" s="197" t="str">
        <f>+'Preliminar PT. Control'!M33</f>
        <v>Manual</v>
      </c>
      <c r="AA26" s="43" t="str">
        <f t="shared" si="1"/>
        <v>40%</v>
      </c>
      <c r="AB26" s="197" t="str">
        <f>+'Preliminar PT. Control'!O33</f>
        <v>Documentado</v>
      </c>
      <c r="AC26" s="197" t="s">
        <v>190</v>
      </c>
      <c r="AD26" s="197" t="str">
        <f>+'Preliminar PT. Control'!Q33</f>
        <v>Con registro</v>
      </c>
      <c r="AE26" s="142">
        <f>+'Preliminar PT. Control'!R33</f>
        <v>0.48</v>
      </c>
      <c r="AF26" s="218" t="str">
        <f>+'Preliminar PT. Control'!S33</f>
        <v>Media</v>
      </c>
      <c r="AG26" s="142">
        <f>+'Preliminar PT. Control'!T33</f>
        <v>0.6</v>
      </c>
      <c r="AH26" s="218" t="str">
        <f>+'Preliminar PT. Control'!U33</f>
        <v>Moderado</v>
      </c>
      <c r="AI26" s="218" t="str">
        <f>+'Preliminar PT. Control'!V33</f>
        <v>Moderado</v>
      </c>
      <c r="AJ26" s="218" t="str">
        <f>+'Preliminar PT. Control'!W33</f>
        <v>Reducir</v>
      </c>
      <c r="AK26" s="224" t="s">
        <v>1558</v>
      </c>
      <c r="AL26" s="283" t="s">
        <v>1112</v>
      </c>
      <c r="AM26" s="283" t="s">
        <v>898</v>
      </c>
      <c r="AN26" s="283" t="s">
        <v>1113</v>
      </c>
      <c r="AO26" s="304">
        <v>1</v>
      </c>
      <c r="AP26" s="197"/>
      <c r="AQ26" s="305">
        <f t="shared" si="7"/>
        <v>0</v>
      </c>
      <c r="AR26" s="197" t="s">
        <v>436</v>
      </c>
      <c r="AS26" s="220"/>
      <c r="AT26" s="220" t="s">
        <v>2147</v>
      </c>
      <c r="AU26" s="197" t="s">
        <v>95</v>
      </c>
      <c r="AV26" s="197">
        <f>+'7 - Materialización del Riesgo'!H37</f>
        <v>0</v>
      </c>
      <c r="AW26" s="197">
        <f>+'7 - Materialización del Riesgo'!I37</f>
        <v>0</v>
      </c>
      <c r="AX26" s="197" t="e">
        <f>+'7 - Materialización del Riesgo'!J37</f>
        <v>#DIV/0!</v>
      </c>
      <c r="AY26" s="197" t="e">
        <f>+'7 - Materialización del Riesgo'!K37</f>
        <v>#DIV/0!</v>
      </c>
      <c r="AZ26" s="197">
        <f>+'7 - Materialización del Riesgo'!L37</f>
        <v>0</v>
      </c>
      <c r="BA26" s="197">
        <f>+'7 - Materialización del Riesgo'!M37</f>
        <v>0</v>
      </c>
      <c r="BB26" s="197">
        <f>+'7 - Materialización del Riesgo'!N37</f>
        <v>0</v>
      </c>
      <c r="BC26" s="197">
        <f>+'7 - Materialización del Riesgo'!O37</f>
        <v>0</v>
      </c>
      <c r="BD26" s="197" t="e">
        <f>+'7 - Materialización del Riesgo'!P37</f>
        <v>#DIV/0!</v>
      </c>
      <c r="BE26" s="305">
        <f>+'7 - Materialización del Riesgo'!Q37</f>
        <v>1</v>
      </c>
    </row>
    <row r="27" spans="2:57" s="104" customFormat="1" ht="120" x14ac:dyDescent="0.25">
      <c r="B27" s="196" t="str">
        <f>+'Preliminar PT Id del Riesgo'!B35</f>
        <v>INTELIGENCIA DE LA INFORMACIÓN</v>
      </c>
      <c r="C27" s="196" t="str">
        <f>+'Preliminar PT Id del Riesgo'!C35</f>
        <v>Definir e implementar políticas, lineamientos, modelos y estándares de gestión, manejo, control y análisis de la Información, asegurando su confiabilidad y alineación de los s estratégicos de TI con los s estratégicos institucionales y sectoriales para el logro del ordenamiento social de la propiedad rural</v>
      </c>
      <c r="D27" s="196" t="str">
        <f>+'Preliminar PT Id del Riesgo'!D35</f>
        <v>Desde el entendimiento estratégico (planes de acción GEL e Institucional PETI),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v>
      </c>
      <c r="E27" s="197" t="str">
        <f>+'Preliminar PT Id del Riesgo'!F35</f>
        <v>SUBDIRECCIÓN DE SISTEMAS DE INFORMACIÓN DE TIERRAS</v>
      </c>
      <c r="F27" s="224" t="s">
        <v>2095</v>
      </c>
      <c r="G27" s="197" t="str">
        <f>+'Preliminar PT Id del Riesgo'!H35</f>
        <v>Incumplimiento en la implementación del Modelo de Seguridad y Privacidad  de la información de la estrategia de Gobierno Digital</v>
      </c>
      <c r="H27" s="197" t="str">
        <f>+'Preliminar PT Id del Riesgo'!I35</f>
        <v>Pérdida Reputacional</v>
      </c>
      <c r="I27" s="196" t="str">
        <f>+'Preliminar PT Id del Riesgo'!J35</f>
        <v>Posibilidad de pérdida reputacional en la imagen institucional debido a la inadecuada priorización de las tareas necesarias para planificar e implementar el componente de seguridad digital de la estrategia de gobierno digital</v>
      </c>
      <c r="J27" s="302">
        <f>+'Preliminar PT Id del Riesgo'!O35</f>
        <v>44701</v>
      </c>
      <c r="K27" s="302" t="str">
        <f>+'Preliminar PT Id del Riesgo'!K35</f>
        <v>ESTRATÉGICOS</v>
      </c>
      <c r="L27" s="303" t="str">
        <f>+'Preliminar PT Id del Riesgo'!N35</f>
        <v>Ejecución y administración de procesos</v>
      </c>
      <c r="M27" s="198">
        <v>8760</v>
      </c>
      <c r="N27" s="218" t="str">
        <f t="shared" si="2"/>
        <v>Muy Alta</v>
      </c>
      <c r="O27" s="219">
        <f t="shared" si="3"/>
        <v>1</v>
      </c>
      <c r="P27" s="198" t="s">
        <v>472</v>
      </c>
      <c r="Q27" s="218" t="str">
        <f>IF(OR(P27=[1]Datos!$A$23,P27=[1]Datos!$B$23),"Leve",IF(OR(P27=[1]Datos!$A$24,P27=[1]Datos!$B$24),"Menor",IF(OR(P27=[1]Datos!$A$25,P27=[1]Datos!$B$25),"Moderado",IF(OR(P27=[1]Datos!$A$26,P27=[1]Datos!$B$26),"Mayor",IF(OR(P27=[1]Datos!$A$27,P27=[1]Datos!$B$27),"Catastrófico","")))))</f>
        <v>Mayor</v>
      </c>
      <c r="R27" s="219">
        <f t="shared" si="4"/>
        <v>0.8</v>
      </c>
      <c r="S27" s="218" t="str">
        <f t="shared" si="5"/>
        <v>Alto</v>
      </c>
      <c r="T27" s="218" t="str">
        <f t="shared" si="6"/>
        <v>Reducir</v>
      </c>
      <c r="U27" s="224" t="s">
        <v>2115</v>
      </c>
      <c r="V27" s="196" t="str">
        <f>+'Preliminar PT. Control'!I36</f>
        <v>SUBDIRECCIÓN SISTEMAS INFORMACIÓN DE TIERRAS</v>
      </c>
      <c r="W27" s="196" t="str">
        <f>+'Preliminar PT. Control'!J36</f>
        <v xml:space="preserve">Subdirección Sistemas Información de Tierras Verifica el cumplimiento de las Políticas de Seguridad y Privacidad INTI-Política-001 POLÍTICA GENERAL DE SEGURIDAD DE LA INFORMACIÓN, TRATAMIENTO Y PROTECCIÓN DE DATOS PERSONALES, Numeral 5,3 a través del informe de verificación anual  mediante el autodiagnóstico del MSPI dispuesto por MINTIC </v>
      </c>
      <c r="X27" s="197" t="str">
        <f>+'Preliminar PT. Control'!K36</f>
        <v>Detectivo</v>
      </c>
      <c r="Y27" s="43" t="str">
        <f t="shared" si="0"/>
        <v>Impacto</v>
      </c>
      <c r="Z27" s="197" t="str">
        <f>+'Preliminar PT. Control'!M36</f>
        <v>Manual</v>
      </c>
      <c r="AA27" s="43" t="str">
        <f t="shared" si="1"/>
        <v>30%</v>
      </c>
      <c r="AB27" s="197" t="str">
        <f>+'Preliminar PT. Control'!O36</f>
        <v>Documentado</v>
      </c>
      <c r="AC27" s="197" t="s">
        <v>190</v>
      </c>
      <c r="AD27" s="197" t="str">
        <f>+'Preliminar PT. Control'!Q36</f>
        <v>Con registro</v>
      </c>
      <c r="AE27" s="142">
        <f>+'Preliminar PT. Control'!R36</f>
        <v>1</v>
      </c>
      <c r="AF27" s="218" t="str">
        <f>+'Preliminar PT. Control'!S36</f>
        <v>Muy Alta</v>
      </c>
      <c r="AG27" s="142">
        <f>+'Preliminar PT. Control'!T36</f>
        <v>0.56000000000000005</v>
      </c>
      <c r="AH27" s="218" t="str">
        <f>+'Preliminar PT. Control'!U36</f>
        <v>Moderado</v>
      </c>
      <c r="AI27" s="218" t="str">
        <f>+'Preliminar PT. Control'!V36</f>
        <v>Alto</v>
      </c>
      <c r="AJ27" s="218" t="str">
        <f>+'Preliminar PT. Control'!W36</f>
        <v>Reducir</v>
      </c>
      <c r="AK27" s="224" t="s">
        <v>1561</v>
      </c>
      <c r="AL27" s="283" t="s">
        <v>1114</v>
      </c>
      <c r="AM27" s="283" t="s">
        <v>898</v>
      </c>
      <c r="AN27" s="283" t="s">
        <v>1115</v>
      </c>
      <c r="AO27" s="304">
        <v>1</v>
      </c>
      <c r="AP27" s="197">
        <v>0</v>
      </c>
      <c r="AQ27" s="305">
        <f t="shared" si="7"/>
        <v>0</v>
      </c>
      <c r="AR27" s="197" t="s">
        <v>436</v>
      </c>
      <c r="AS27" s="220"/>
      <c r="AT27" s="220" t="s">
        <v>2149</v>
      </c>
      <c r="AU27" s="197" t="s">
        <v>95</v>
      </c>
      <c r="AV27" s="197">
        <f>+'7 - Materialización del Riesgo'!H40</f>
        <v>0</v>
      </c>
      <c r="AW27" s="197">
        <f>+'7 - Materialización del Riesgo'!I40</f>
        <v>0</v>
      </c>
      <c r="AX27" s="197" t="e">
        <f>+'7 - Materialización del Riesgo'!J40</f>
        <v>#DIV/0!</v>
      </c>
      <c r="AY27" s="197" t="e">
        <f>+'7 - Materialización del Riesgo'!K40</f>
        <v>#DIV/0!</v>
      </c>
      <c r="AZ27" s="197">
        <f>+'7 - Materialización del Riesgo'!L40</f>
        <v>0</v>
      </c>
      <c r="BA27" s="197">
        <f>+'7 - Materialización del Riesgo'!M40</f>
        <v>0</v>
      </c>
      <c r="BB27" s="197">
        <f>+'7 - Materialización del Riesgo'!N40</f>
        <v>0</v>
      </c>
      <c r="BC27" s="197">
        <f>+'7 - Materialización del Riesgo'!O40</f>
        <v>0</v>
      </c>
      <c r="BD27" s="197" t="e">
        <f>+'7 - Materialización del Riesgo'!P40</f>
        <v>#DIV/0!</v>
      </c>
      <c r="BE27" s="305">
        <f>+'7 - Materialización del Riesgo'!Q40</f>
        <v>1</v>
      </c>
    </row>
    <row r="28" spans="2:57" s="104" customFormat="1" ht="120" x14ac:dyDescent="0.25">
      <c r="B28" s="196" t="str">
        <f>+'Preliminar PT Id del Riesgo'!B36</f>
        <v>INTELIGENCIA DE LA INFORMACIÓN</v>
      </c>
      <c r="C28" s="196" t="str">
        <f>+'Preliminar PT Id del Riesgo'!C36</f>
        <v>Definir e implementar políticas, lineamientos, modelos y estándares de gestión, manejo, control y análisis de la Información, asegurando su confiabilidad y alineación de los s estratégicos de TI con los s estratégicos institucionales y sectoriales para el logro del ordenamiento social de la propiedad rural</v>
      </c>
      <c r="D28" s="196" t="str">
        <f>+'Preliminar PT Id del Riesgo'!D36</f>
        <v>Desde el entendimiento estratégico (planes de acción GEL e Institucional PETI),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v>
      </c>
      <c r="E28" s="197" t="str">
        <f>+'Preliminar PT Id del Riesgo'!F36</f>
        <v>SUBDIRECCIÓN DE SISTEMAS DE INFORMACIÓN DE TIERRAS</v>
      </c>
      <c r="F28" s="224" t="s">
        <v>2095</v>
      </c>
      <c r="G28" s="197" t="str">
        <f>+'Preliminar PT Id del Riesgo'!H36</f>
        <v>Incumplimiento en la implementación del Modelo de Seguridad y Privacidad  de la información de la estrategia de Gobierno Digital</v>
      </c>
      <c r="H28" s="197" t="str">
        <f>+'Preliminar PT Id del Riesgo'!I36</f>
        <v>Pérdida Reputacional</v>
      </c>
      <c r="I28" s="196" t="str">
        <f>+'Preliminar PT Id del Riesgo'!J36</f>
        <v>Posibilidad de pérdida reputacional en la imagen institucional debido a la inadecuada priorización de las tareas necesarias para planificar e implementar el componente de seguridad digital de la estrategia de gobierno digital</v>
      </c>
      <c r="J28" s="302">
        <f>+'Preliminar PT Id del Riesgo'!O36</f>
        <v>44701</v>
      </c>
      <c r="K28" s="302" t="str">
        <f>+'Preliminar PT Id del Riesgo'!K36</f>
        <v>ESTRATÉGICOS</v>
      </c>
      <c r="L28" s="303" t="str">
        <f>+'Preliminar PT Id del Riesgo'!N36</f>
        <v>Ejecución y administración de procesos</v>
      </c>
      <c r="M28" s="198"/>
      <c r="N28" s="218" t="str">
        <f t="shared" si="2"/>
        <v/>
      </c>
      <c r="O28" s="219" t="str">
        <f t="shared" si="3"/>
        <v/>
      </c>
      <c r="P28" s="198"/>
      <c r="Q28" s="218" t="str">
        <f>IF(OR(P28=[1]Datos!$A$23,P28=[1]Datos!$B$23),"Leve",IF(OR(P28=[1]Datos!$A$24,P28=[1]Datos!$B$24),"Menor",IF(OR(P28=[1]Datos!$A$25,P28=[1]Datos!$B$25),"Moderado",IF(OR(P28=[1]Datos!$A$26,P28=[1]Datos!$B$26),"Mayor",IF(OR(P28=[1]Datos!$A$27,P28=[1]Datos!$B$27),"Catastrófico","")))))</f>
        <v/>
      </c>
      <c r="R28" s="219" t="str">
        <f t="shared" si="4"/>
        <v/>
      </c>
      <c r="S28" s="218" t="str">
        <f t="shared" si="5"/>
        <v/>
      </c>
      <c r="T28" s="218" t="e">
        <f t="shared" si="6"/>
        <v>#N/A</v>
      </c>
      <c r="U28" s="224" t="s">
        <v>1320</v>
      </c>
      <c r="V28" s="196" t="str">
        <f>+'Preliminar PT. Control'!I37</f>
        <v>SUBDIRECCIÓN SISTEMAS INFORMACIÓN DE TIERRAS</v>
      </c>
      <c r="W28" s="196" t="str">
        <f>+'Preliminar PT. Control'!J37</f>
        <v>Subdirección Sistemas Información de Tierras Actualiza el proceso de implementación del MSPI  a través del cronograma establecido para la actualización del modelo de Seguridad y Privacidad de la Información Teniendo en cuentas las prioridades identificadas con las áreas impactadas</v>
      </c>
      <c r="X28" s="197" t="str">
        <f>+'Preliminar PT. Control'!K37</f>
        <v>Correctivo</v>
      </c>
      <c r="Y28" s="43" t="str">
        <f t="shared" si="0"/>
        <v>Impacto</v>
      </c>
      <c r="Z28" s="197" t="str">
        <f>+'Preliminar PT. Control'!M37</f>
        <v>Manual</v>
      </c>
      <c r="AA28" s="43" t="str">
        <f t="shared" si="1"/>
        <v>25%</v>
      </c>
      <c r="AB28" s="197" t="str">
        <f>+'Preliminar PT. Control'!O37</f>
        <v>Sin Documentar</v>
      </c>
      <c r="AC28" s="197" t="s">
        <v>190</v>
      </c>
      <c r="AD28" s="197" t="str">
        <f>+'Preliminar PT. Control'!Q37</f>
        <v>Con registro</v>
      </c>
      <c r="AE28" s="142">
        <f>+'Preliminar PT. Control'!R37</f>
        <v>0</v>
      </c>
      <c r="AF28" s="218" t="str">
        <f>+'Preliminar PT. Control'!S37</f>
        <v/>
      </c>
      <c r="AG28" s="142">
        <f>+'Preliminar PT. Control'!T37</f>
        <v>0</v>
      </c>
      <c r="AH28" s="218" t="str">
        <f>+'Preliminar PT. Control'!U37</f>
        <v/>
      </c>
      <c r="AI28" s="218" t="str">
        <f>+'Preliminar PT. Control'!V37</f>
        <v/>
      </c>
      <c r="AJ28" s="218"/>
      <c r="AK28" s="224" t="s">
        <v>1562</v>
      </c>
      <c r="AL28" s="283" t="s">
        <v>1116</v>
      </c>
      <c r="AM28" s="283" t="s">
        <v>898</v>
      </c>
      <c r="AN28" s="283" t="s">
        <v>1117</v>
      </c>
      <c r="AO28" s="304">
        <v>1</v>
      </c>
      <c r="AP28" s="197"/>
      <c r="AQ28" s="305"/>
      <c r="AR28" s="197" t="s">
        <v>436</v>
      </c>
      <c r="AS28" s="220"/>
      <c r="AT28" s="220" t="s">
        <v>2150</v>
      </c>
      <c r="AU28" s="197" t="s">
        <v>95</v>
      </c>
      <c r="AV28" s="197">
        <f>+'7 - Materialización del Riesgo'!H41</f>
        <v>0</v>
      </c>
      <c r="AW28" s="197">
        <f>+'7 - Materialización del Riesgo'!I41</f>
        <v>0</v>
      </c>
      <c r="AX28" s="197" t="e">
        <f>+'7 - Materialización del Riesgo'!J41</f>
        <v>#DIV/0!</v>
      </c>
      <c r="AY28" s="197" t="e">
        <f>+'7 - Materialización del Riesgo'!K41</f>
        <v>#DIV/0!</v>
      </c>
      <c r="AZ28" s="197">
        <f>+'7 - Materialización del Riesgo'!L41</f>
        <v>0</v>
      </c>
      <c r="BA28" s="197">
        <f>+'7 - Materialización del Riesgo'!M41</f>
        <v>0</v>
      </c>
      <c r="BB28" s="197">
        <f>+'7 - Materialización del Riesgo'!N41</f>
        <v>0</v>
      </c>
      <c r="BC28" s="197">
        <f>+'7 - Materialización del Riesgo'!O41</f>
        <v>0</v>
      </c>
      <c r="BD28" s="197" t="e">
        <f>+'7 - Materialización del Riesgo'!P41</f>
        <v>#DIV/0!</v>
      </c>
      <c r="BE28" s="305">
        <f>+'7 - Materialización del Riesgo'!Q41</f>
        <v>1</v>
      </c>
    </row>
    <row r="29" spans="2:57" s="104" customFormat="1" ht="60" x14ac:dyDescent="0.25">
      <c r="B29" s="196" t="str">
        <f>+'Preliminar PT Id del Riesgo'!B37</f>
        <v>GESTIÓN DEL MODELO DE ATENCIÓN</v>
      </c>
      <c r="C29" s="196" t="str">
        <f>+'Preliminar PT Id del Riesgo'!C37</f>
        <v>Asegurar la atención al ciudadano, mediante los modelos de atención por oferta, demanda y descongestión, que permita detectar las necesidades de ordenamiento social de la propiedad rural</v>
      </c>
      <c r="D29" s="196" t="str">
        <f>+'Preliminar PT Id del Riesgo'!D37</f>
        <v>Inicia con la recepción del rezago documental y finaliza con la identificación y respuesta de las Peticiones, Quejas, Reclamos, Denuncias y Felicitaciones que recibe la Agencia Nacional de Tierras</v>
      </c>
      <c r="E29" s="197" t="str">
        <f>+'Preliminar PT Id del Riesgo'!F37</f>
        <v>DIRECCIÓN DE GESTIÓN DEL ORDENAMIENTO SOCIAL DE LA PROPIEDAD</v>
      </c>
      <c r="F29" s="224" t="s">
        <v>2096</v>
      </c>
      <c r="G29" s="197" t="str">
        <f>+'Preliminar PT Id del Riesgo'!H37</f>
        <v>Programar municipios que posteriormente presenten limitantes para su intervención</v>
      </c>
      <c r="H29" s="197" t="str">
        <f>+'Preliminar PT Id del Riesgo'!I37</f>
        <v>Afectación Económica o presupuestal</v>
      </c>
      <c r="I29" s="196" t="str">
        <f>+'Preliminar PT Id del Riesgo'!J37</f>
        <v>Posibilidad de afectación económica en los sobrecostos de la operación debido a las Inconsistencias de la información considerada para la programación de los municipios frente a la situación real del territorio</v>
      </c>
      <c r="J29" s="302">
        <f>+'Preliminar PT Id del Riesgo'!O37</f>
        <v>44701</v>
      </c>
      <c r="K29" s="302" t="str">
        <f>+'Preliminar PT Id del Riesgo'!K37</f>
        <v>OPERATIVOS</v>
      </c>
      <c r="L29" s="303" t="str">
        <f>+'Preliminar PT Id del Riesgo'!N37</f>
        <v>Ejecución y administración de procesos</v>
      </c>
      <c r="M29" s="198">
        <v>1</v>
      </c>
      <c r="N29" s="218" t="str">
        <f t="shared" si="2"/>
        <v>Muy Baja</v>
      </c>
      <c r="O29" s="219">
        <f t="shared" si="3"/>
        <v>0.2</v>
      </c>
      <c r="P29" s="198" t="s">
        <v>720</v>
      </c>
      <c r="Q29" s="218" t="str">
        <f>IF(OR(P29=[1]Datos!$A$23,P29=[1]Datos!$B$23),"Leve",IF(OR(P29=[1]Datos!$A$24,P29=[1]Datos!$B$24),"Menor",IF(OR(P29=[1]Datos!$A$25,P29=[1]Datos!$B$25),"Moderado",IF(OR(P29=[1]Datos!$A$26,P29=[1]Datos!$B$26),"Mayor",IF(OR(P29=[1]Datos!$A$27,P29=[1]Datos!$B$27),"Catastrófico","")))))</f>
        <v>Catastrófico</v>
      </c>
      <c r="R29" s="219">
        <f t="shared" si="4"/>
        <v>1</v>
      </c>
      <c r="S29" s="218" t="str">
        <f t="shared" si="5"/>
        <v>Extremo</v>
      </c>
      <c r="T29" s="218" t="str">
        <f t="shared" si="6"/>
        <v>Reducir</v>
      </c>
      <c r="U29" s="224" t="s">
        <v>2119</v>
      </c>
      <c r="V29" s="196" t="str">
        <f>+'Preliminar PT. Control'!I38</f>
        <v>DIRECCIÓN DE GESTIÓN DEL ORDENAMIENTO SOCIAL DE LA PROPIEDAD</v>
      </c>
      <c r="W29" s="196" t="str">
        <f>+'Preliminar PT. Control'!J38</f>
        <v>Dirección de Gestión del Ordenamiento Social de la Propiedad Aprueba el POSPR operativo a través de la resolución de aprobación de POSPR Determinando la viabilidad de la implementación del POSPR, bajo el modelo de gestión por oferta y se comunica a las dependencias misionales respectivas y entes territoriales para su conocimiento</v>
      </c>
      <c r="X29" s="197" t="str">
        <f>+'Preliminar PT. Control'!K38</f>
        <v>Preventivo</v>
      </c>
      <c r="Y29" s="43" t="str">
        <f t="shared" ref="Y29:Y41" si="8">IF(OR(X29="Correctivo",X29="Detectivo"),"Impacto",IF(X29="Preventivo","Probabilidad",""))</f>
        <v>Probabilidad</v>
      </c>
      <c r="Z29" s="197" t="str">
        <f>+'Preliminar PT. Control'!M38</f>
        <v>Manual</v>
      </c>
      <c r="AA29" s="43" t="str">
        <f t="shared" ref="AA29:AA41" si="9">IF(AND(X29="Preventivo",Z29="Automático"),"50%",IF(AND(X29="Preventivo",Z29="Manual"),"40%",IF(AND(X29="Detectivo",Z29="Automático"),"40%",IF(AND(X29="Detectivo",Z29="Manual"),"30%",IF(AND(X29="Correctivo",Z29="Automático"),"35%",IF(AND(X29="Correctivo",Z29="Manual"),"25%",""))))))</f>
        <v>40%</v>
      </c>
      <c r="AB29" s="197" t="str">
        <f>+'Preliminar PT. Control'!O38</f>
        <v>Documentado</v>
      </c>
      <c r="AC29" s="197" t="s">
        <v>190</v>
      </c>
      <c r="AD29" s="197" t="str">
        <f>+'Preliminar PT. Control'!Q38</f>
        <v>Con registro</v>
      </c>
      <c r="AE29" s="142">
        <f>+'Preliminar PT. Control'!R38</f>
        <v>0.12</v>
      </c>
      <c r="AF29" s="218" t="str">
        <f>+'Preliminar PT. Control'!S38</f>
        <v>Muy Baja</v>
      </c>
      <c r="AG29" s="142">
        <f>+'Preliminar PT. Control'!T38</f>
        <v>1</v>
      </c>
      <c r="AH29" s="218" t="str">
        <f>+'Preliminar PT. Control'!U38</f>
        <v>Catastrófico</v>
      </c>
      <c r="AI29" s="218" t="str">
        <f>+'Preliminar PT. Control'!V38</f>
        <v>Extremo</v>
      </c>
      <c r="AJ29" s="218" t="str">
        <f>+'Preliminar PT. Control'!W38</f>
        <v>Reducir</v>
      </c>
      <c r="AK29" s="224" t="s">
        <v>1563</v>
      </c>
      <c r="AL29" s="283" t="s">
        <v>1118</v>
      </c>
      <c r="AM29" s="283" t="s">
        <v>901</v>
      </c>
      <c r="AN29" s="283" t="s">
        <v>1119</v>
      </c>
      <c r="AO29" s="304">
        <v>1</v>
      </c>
      <c r="AP29" s="197">
        <v>0</v>
      </c>
      <c r="AQ29" s="305">
        <f t="shared" si="7"/>
        <v>0</v>
      </c>
      <c r="AR29" s="197" t="s">
        <v>436</v>
      </c>
      <c r="AS29" s="220"/>
      <c r="AT29" s="220" t="s">
        <v>2151</v>
      </c>
      <c r="AU29" s="197" t="s">
        <v>95</v>
      </c>
      <c r="AV29" s="197">
        <f>+'7 - Materialización del Riesgo'!H42</f>
        <v>0</v>
      </c>
      <c r="AW29" s="197">
        <f>+'7 - Materialización del Riesgo'!I42</f>
        <v>0</v>
      </c>
      <c r="AX29" s="197" t="e">
        <f>+'7 - Materialización del Riesgo'!J42</f>
        <v>#DIV/0!</v>
      </c>
      <c r="AY29" s="197" t="e">
        <f>+'7 - Materialización del Riesgo'!K42</f>
        <v>#DIV/0!</v>
      </c>
      <c r="AZ29" s="197">
        <f>+'7 - Materialización del Riesgo'!L42</f>
        <v>0</v>
      </c>
      <c r="BA29" s="197">
        <f>+'7 - Materialización del Riesgo'!M42</f>
        <v>0</v>
      </c>
      <c r="BB29" s="197">
        <f>+'7 - Materialización del Riesgo'!N42</f>
        <v>0</v>
      </c>
      <c r="BC29" s="197">
        <f>+'7 - Materialización del Riesgo'!O42</f>
        <v>0</v>
      </c>
      <c r="BD29" s="197" t="e">
        <f>+'7 - Materialización del Riesgo'!P42</f>
        <v>#DIV/0!</v>
      </c>
      <c r="BE29" s="305">
        <f>+'7 - Materialización del Riesgo'!Q42</f>
        <v>1</v>
      </c>
    </row>
    <row r="30" spans="2:57" s="104" customFormat="1" ht="105" customHeight="1" x14ac:dyDescent="0.25">
      <c r="B30" s="196" t="str">
        <f>+'Preliminar PT Id del Riesgo'!B39</f>
        <v>GESTIÓN DEL MODELO DE ATENCIÓN</v>
      </c>
      <c r="C30" s="196" t="str">
        <f>+'Preliminar PT Id del Riesgo'!C39</f>
        <v>Asegurar la atención al ciudadano, mediante los modelos de atención por oferta, demanda y descongestión, que permita detectar las necesidades de ordenamiento social de la propiedad rural</v>
      </c>
      <c r="D30" s="196" t="str">
        <f>+'Preliminar PT Id del Riesgo'!D39</f>
        <v>Inicia con la recepción del rezago documental y finaliza con la identificación y respuesta de las Peticiones, Quejas, Reclamos, Denuncias y Felicitaciones que recibe la Agencia Nacional de Tierras</v>
      </c>
      <c r="E30" s="197" t="str">
        <f>+'Preliminar PT Id del Riesgo'!F39</f>
        <v>SECRETARÍA GENERAL</v>
      </c>
      <c r="F30" s="224" t="s">
        <v>2097</v>
      </c>
      <c r="G30" s="197" t="str">
        <f>+'Preliminar PT Id del Riesgo'!H39</f>
        <v>Respuesta inoportuna a las PQRSD</v>
      </c>
      <c r="H30" s="197" t="str">
        <f>+'Preliminar PT Id del Riesgo'!I39</f>
        <v>Pérdida Reputacional</v>
      </c>
      <c r="I30" s="196" t="str">
        <f>+'Preliminar PT Id del Riesgo'!J39</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J30" s="302">
        <f>+'Preliminar PT Id del Riesgo'!O39</f>
        <v>44701</v>
      </c>
      <c r="K30" s="302" t="str">
        <f>+'Preliminar PT Id del Riesgo'!K39</f>
        <v>DE CUMPLIMIENTO</v>
      </c>
      <c r="L30" s="303" t="str">
        <f>+'Preliminar PT Id del Riesgo'!N39</f>
        <v>Usuarios, productos y prácticas</v>
      </c>
      <c r="M30" s="198">
        <v>156000</v>
      </c>
      <c r="N30" s="218" t="str">
        <f t="shared" si="2"/>
        <v>Muy Alta</v>
      </c>
      <c r="O30" s="219">
        <f t="shared" si="3"/>
        <v>1</v>
      </c>
      <c r="P30" s="198" t="s">
        <v>163</v>
      </c>
      <c r="Q30" s="218" t="str">
        <f>IF(OR(P30=[1]Datos!$A$23,P30=[1]Datos!$B$23),"Leve",IF(OR(P30=[1]Datos!$A$24,P30=[1]Datos!$B$24),"Menor",IF(OR(P30=[1]Datos!$A$25,P30=[1]Datos!$B$25),"Moderado",IF(OR(P30=[1]Datos!$A$26,P30=[1]Datos!$B$26),"Mayor",IF(OR(P30=[1]Datos!$A$27,P30=[1]Datos!$B$27),"Catastrófico","")))))</f>
        <v>Catastrófico</v>
      </c>
      <c r="R30" s="219">
        <f t="shared" si="4"/>
        <v>1</v>
      </c>
      <c r="S30" s="218" t="str">
        <f t="shared" si="5"/>
        <v>Extremo</v>
      </c>
      <c r="T30" s="218" t="str">
        <f t="shared" si="6"/>
        <v>Reducir</v>
      </c>
      <c r="U30" s="224" t="s">
        <v>1323</v>
      </c>
      <c r="V30" s="196" t="str">
        <f>+'Preliminar PT. Control'!I40</f>
        <v>SECRETARÍA GENERAL</v>
      </c>
      <c r="W30" s="196" t="str">
        <f>+'Preliminar PT. Control'!J40</f>
        <v xml:space="preserve">Secretaría General Realiza seguimiento a la gestión y respuestas a las PQRSD a través de correos electrónicos de seguimiento informando sobre el estado de gestión de las PQRSD a cada dependencia. </v>
      </c>
      <c r="X30" s="197" t="str">
        <f>+'Preliminar PT. Control'!K40</f>
        <v>Detectivo</v>
      </c>
      <c r="Y30" s="43" t="str">
        <f t="shared" si="8"/>
        <v>Impacto</v>
      </c>
      <c r="Z30" s="197" t="str">
        <f>+'Preliminar PT. Control'!M40</f>
        <v>Manual</v>
      </c>
      <c r="AA30" s="43" t="str">
        <f t="shared" si="9"/>
        <v>30%</v>
      </c>
      <c r="AB30" s="197" t="str">
        <f>+'Preliminar PT. Control'!O40</f>
        <v>Documentado</v>
      </c>
      <c r="AC30" s="197" t="s">
        <v>190</v>
      </c>
      <c r="AD30" s="197" t="str">
        <f>+'Preliminar PT. Control'!Q40</f>
        <v>Con registro</v>
      </c>
      <c r="AE30" s="142">
        <f>+'Preliminar PT. Control'!R40</f>
        <v>1</v>
      </c>
      <c r="AF30" s="218" t="str">
        <f>+'Preliminar PT. Control'!S40</f>
        <v>Muy Alta</v>
      </c>
      <c r="AG30" s="142">
        <f>+'Preliminar PT. Control'!T40</f>
        <v>0.7</v>
      </c>
      <c r="AH30" s="218" t="str">
        <f>+'Preliminar PT. Control'!U40</f>
        <v>Mayor</v>
      </c>
      <c r="AI30" s="218" t="str">
        <f>+'Preliminar PT. Control'!V40</f>
        <v>Alto</v>
      </c>
      <c r="AJ30" s="218" t="str">
        <f>+'Preliminar PT. Control'!W40</f>
        <v>Reducir</v>
      </c>
      <c r="AK30" s="224" t="s">
        <v>1565</v>
      </c>
      <c r="AL30" s="196" t="str">
        <f>+'6 - Plan de Acciones Preventiva'!G42</f>
        <v>Realizar el seguimiento a las PQRSD recibidas por la ANT de manera mensual.</v>
      </c>
      <c r="AM30" s="196" t="str">
        <f>+'6 - Plan de Acciones Preventiva'!H42</f>
        <v>SECRETARÍA GENERAL</v>
      </c>
      <c r="AN30" s="196" t="str">
        <f>+'6 - Plan de Acciones Preventiva'!I42</f>
        <v>Matriz de seguimiento de PQRSD</v>
      </c>
      <c r="AO30" s="304">
        <v>11</v>
      </c>
      <c r="AP30" s="197">
        <v>3</v>
      </c>
      <c r="AQ30" s="305">
        <f t="shared" si="7"/>
        <v>0.27272727272727271</v>
      </c>
      <c r="AR30" s="197" t="s">
        <v>436</v>
      </c>
      <c r="AS30" s="304" t="s">
        <v>2192</v>
      </c>
      <c r="AT30" s="220" t="s">
        <v>2193</v>
      </c>
      <c r="AU30" s="197" t="s">
        <v>94</v>
      </c>
      <c r="AV30" s="197">
        <v>0</v>
      </c>
      <c r="AW30" s="198">
        <v>0</v>
      </c>
      <c r="AX30" s="307" t="e">
        <f>1-(AV30/AW30)</f>
        <v>#DIV/0!</v>
      </c>
      <c r="AY30" s="197" t="s">
        <v>2141</v>
      </c>
      <c r="AZ30" s="197" t="s">
        <v>1955</v>
      </c>
      <c r="BA30" s="197" t="s">
        <v>94</v>
      </c>
      <c r="BB30" s="197" t="s">
        <v>95</v>
      </c>
      <c r="BC30" s="197" t="s">
        <v>94</v>
      </c>
      <c r="BD30" s="197" t="s">
        <v>95</v>
      </c>
      <c r="BE30" s="305"/>
    </row>
    <row r="31" spans="2:57" s="104" customFormat="1" ht="105" x14ac:dyDescent="0.25">
      <c r="B31" s="196" t="str">
        <f>+'Preliminar PT Id del Riesgo'!B42</f>
        <v>PLANIFICACIÓN DEL ORDENAMIENTO SOCIAL DE LA PROPIEDAD</v>
      </c>
      <c r="C31" s="196" t="str">
        <f>+'Preliminar PT Id del Riesgo'!C42</f>
        <v>Determinar las acciones necesarias a cargo de la Entidad para consolidar el Ordenamiento Social de la Propiedad Rural considerando los modelos de atención por oferta, demanda y descongestión</v>
      </c>
      <c r="D31" s="196" t="str">
        <f>+'Preliminar PT Id del Riesgo'!D42</f>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v>
      </c>
      <c r="E31" s="197" t="str">
        <f>+'Preliminar PT Id del Riesgo'!F42</f>
        <v>SUBDIRECCIÓN DE SISTEMAS DE INFORMACIÓN DE TIERRAS</v>
      </c>
      <c r="F31" s="224" t="s">
        <v>2120</v>
      </c>
      <c r="G31" s="197" t="str">
        <f>+'Preliminar PT Id del Riesgo'!H42</f>
        <v xml:space="preserve">Expedir Acto administrativo que resuelve solicitud de inclusión en el RESO, sin la completitud del análisis dentro del proceso de valoración para determinar el cumplimiento de requisitos mínimos (omisión de validaciones en bases de datos/soportes documentales) </v>
      </c>
      <c r="H31" s="197" t="str">
        <f>+'Preliminar PT Id del Riesgo'!I42</f>
        <v>Pérdida Reputacional</v>
      </c>
      <c r="I31" s="196" t="str">
        <f>+'Preliminar PT Id del Riesgo'!J42</f>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v>
      </c>
      <c r="J31" s="302">
        <f>+'Preliminar PT Id del Riesgo'!O42</f>
        <v>44701</v>
      </c>
      <c r="K31" s="302" t="str">
        <f>+'Preliminar PT Id del Riesgo'!K42</f>
        <v>OPERATIVOS</v>
      </c>
      <c r="L31" s="303" t="str">
        <f>+'Preliminar PT Id del Riesgo'!N42</f>
        <v>Ejecución y administración de procesos</v>
      </c>
      <c r="M31" s="198">
        <v>10000</v>
      </c>
      <c r="N31" s="218" t="str">
        <f t="shared" si="2"/>
        <v>Muy Alta</v>
      </c>
      <c r="O31" s="219">
        <f t="shared" si="3"/>
        <v>1</v>
      </c>
      <c r="P31" s="198" t="s">
        <v>163</v>
      </c>
      <c r="Q31" s="218" t="str">
        <f>IF(OR(P31=[1]Datos!$A$23,P31=[1]Datos!$B$23),"Leve",IF(OR(P31=[1]Datos!$A$24,P31=[1]Datos!$B$24),"Menor",IF(OR(P31=[1]Datos!$A$25,P31=[1]Datos!$B$25),"Moderado",IF(OR(P31=[1]Datos!$A$26,P31=[1]Datos!$B$26),"Mayor",IF(OR(P31=[1]Datos!$A$27,P31=[1]Datos!$B$27),"Catastrófico","")))))</f>
        <v>Catastrófico</v>
      </c>
      <c r="R31" s="219">
        <f t="shared" si="4"/>
        <v>1</v>
      </c>
      <c r="S31" s="218" t="str">
        <f t="shared" si="5"/>
        <v>Extremo</v>
      </c>
      <c r="T31" s="218" t="str">
        <f t="shared" si="6"/>
        <v>Reducir</v>
      </c>
      <c r="U31" s="224" t="s">
        <v>1326</v>
      </c>
      <c r="V31" s="196" t="str">
        <f>+'Preliminar PT. Control'!I43</f>
        <v>SUBDIRECCIÓN SISTEMAS INFORMACIÓN DE TIERRAS</v>
      </c>
      <c r="W31" s="196" t="str">
        <f>+'Preliminar PT. Control'!J43</f>
        <v>Subdirección Sistemas Información de Tierras revisa el cumplimiento de calidad de los actos administrativos según lo establecido por RESO a través de Matrices y consolidados de verificación de calidad mediante el análisis de la información suministrada por el solicitante en el formulario FISO, al igual que la documentación adjunta, de acuerdo con los requerimientos establecidos en el Decreto 902 y la Resolución 740 de 2017 y las demás que la modifican, adicionan y o derogan</v>
      </c>
      <c r="X31" s="197" t="str">
        <f>+'Preliminar PT. Control'!K43</f>
        <v>Preventivo</v>
      </c>
      <c r="Y31" s="43" t="str">
        <f t="shared" si="8"/>
        <v>Probabilidad</v>
      </c>
      <c r="Z31" s="197" t="str">
        <f>+'Preliminar PT. Control'!M43</f>
        <v>Manual</v>
      </c>
      <c r="AA31" s="43" t="str">
        <f t="shared" si="9"/>
        <v>40%</v>
      </c>
      <c r="AB31" s="197" t="str">
        <f>+'Preliminar PT. Control'!O43</f>
        <v>Documentado</v>
      </c>
      <c r="AC31" s="197" t="s">
        <v>190</v>
      </c>
      <c r="AD31" s="197" t="str">
        <f>+'Preliminar PT. Control'!Q43</f>
        <v>Con registro</v>
      </c>
      <c r="AE31" s="142">
        <f>+'Preliminar PT. Control'!R43</f>
        <v>0.6</v>
      </c>
      <c r="AF31" s="218" t="str">
        <f>+'Preliminar PT. Control'!S43</f>
        <v>Media</v>
      </c>
      <c r="AG31" s="142">
        <f>+'Preliminar PT. Control'!T43</f>
        <v>1</v>
      </c>
      <c r="AH31" s="218" t="str">
        <f>+'Preliminar PT. Control'!U43</f>
        <v>Catastrófico</v>
      </c>
      <c r="AI31" s="218" t="str">
        <f>+'Preliminar PT. Control'!V43</f>
        <v>Extremo</v>
      </c>
      <c r="AJ31" s="218" t="str">
        <f>+'Preliminar PT. Control'!W43</f>
        <v>Reducir</v>
      </c>
      <c r="AK31" s="224" t="s">
        <v>1568</v>
      </c>
      <c r="AL31" s="283" t="s">
        <v>1122</v>
      </c>
      <c r="AM31" s="283" t="s">
        <v>898</v>
      </c>
      <c r="AN31" s="283" t="s">
        <v>2106</v>
      </c>
      <c r="AO31" s="304">
        <v>4</v>
      </c>
      <c r="AP31" s="307">
        <v>0.25</v>
      </c>
      <c r="AQ31" s="305">
        <f t="shared" si="7"/>
        <v>6.25E-2</v>
      </c>
      <c r="AR31" s="197" t="s">
        <v>436</v>
      </c>
      <c r="AS31" s="304" t="s">
        <v>2152</v>
      </c>
      <c r="AT31" s="220"/>
      <c r="AU31" s="197" t="s">
        <v>95</v>
      </c>
      <c r="AV31" s="197">
        <f>+'7 - Materialización del Riesgo'!H47</f>
        <v>0</v>
      </c>
      <c r="AW31" s="197">
        <f>+'7 - Materialización del Riesgo'!I47</f>
        <v>0</v>
      </c>
      <c r="AX31" s="197" t="e">
        <f>+'7 - Materialización del Riesgo'!J47</f>
        <v>#DIV/0!</v>
      </c>
      <c r="AY31" s="197" t="e">
        <f>+'7 - Materialización del Riesgo'!K47</f>
        <v>#DIV/0!</v>
      </c>
      <c r="AZ31" s="197">
        <f>+'7 - Materialización del Riesgo'!L47</f>
        <v>0</v>
      </c>
      <c r="BA31" s="197">
        <f>+'7 - Materialización del Riesgo'!M47</f>
        <v>0</v>
      </c>
      <c r="BB31" s="197">
        <f>+'7 - Materialización del Riesgo'!N47</f>
        <v>0</v>
      </c>
      <c r="BC31" s="197">
        <f>+'7 - Materialización del Riesgo'!O47</f>
        <v>0</v>
      </c>
      <c r="BD31" s="197" t="e">
        <f>+'7 - Materialización del Riesgo'!P47</f>
        <v>#DIV/0!</v>
      </c>
      <c r="BE31" s="305">
        <f>+'7 - Materialización del Riesgo'!Q47</f>
        <v>1</v>
      </c>
    </row>
    <row r="32" spans="2:57" s="104" customFormat="1" ht="105" x14ac:dyDescent="0.25">
      <c r="B32" s="196" t="str">
        <f>+'Preliminar PT Id del Riesgo'!B43</f>
        <v>PLANIFICACIÓN DEL ORDENAMIENTO SOCIAL DE LA PROPIEDAD</v>
      </c>
      <c r="C32" s="196" t="str">
        <f>+'Preliminar PT Id del Riesgo'!C43</f>
        <v>Determinar las acciones necesarias a cargo de la Entidad para consolidar el Ordenamiento Social de la Propiedad Rural considerando los modelos de atención por oferta, demanda y descongestión</v>
      </c>
      <c r="D32" s="196" t="str">
        <f>+'Preliminar PT Id del Riesgo'!D43</f>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v>
      </c>
      <c r="E32" s="197" t="str">
        <f>+'Preliminar PT Id del Riesgo'!F43</f>
        <v>SUBDIRECCIÓN DE SISTEMAS DE INFORMACIÓN DE TIERRAS</v>
      </c>
      <c r="F32" s="224" t="s">
        <v>2120</v>
      </c>
      <c r="G32" s="197" t="str">
        <f>+'Preliminar PT Id del Riesgo'!H43</f>
        <v xml:space="preserve">Expedir Acto administrativo que resuelve solicitud de inclusión en el RESO, sin la completitud del análisis dentro del proceso de valoración para determinar el cumplimiento de requisitos mínimos (omisión de validaciones en bases de datos/soportes documentales) </v>
      </c>
      <c r="H32" s="197" t="str">
        <f>+'Preliminar PT Id del Riesgo'!I43</f>
        <v>Pérdida Reputacional</v>
      </c>
      <c r="I32" s="196" t="str">
        <f>+'Preliminar PT Id del Riesgo'!J43</f>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v>
      </c>
      <c r="J32" s="302">
        <f>+'Preliminar PT Id del Riesgo'!O43</f>
        <v>44701</v>
      </c>
      <c r="K32" s="302" t="str">
        <f>+'Preliminar PT Id del Riesgo'!K43</f>
        <v>OPERATIVOS</v>
      </c>
      <c r="L32" s="303" t="str">
        <f>+'Preliminar PT Id del Riesgo'!N43</f>
        <v>Ejecución y administración de procesos</v>
      </c>
      <c r="M32" s="198"/>
      <c r="N32" s="218" t="str">
        <f t="shared" si="2"/>
        <v/>
      </c>
      <c r="O32" s="219" t="str">
        <f t="shared" si="3"/>
        <v/>
      </c>
      <c r="P32" s="198"/>
      <c r="Q32" s="218" t="str">
        <f>IF(OR(P32=[1]Datos!$A$23,P32=[1]Datos!$B$23),"Leve",IF(OR(P32=[1]Datos!$A$24,P32=[1]Datos!$B$24),"Menor",IF(OR(P32=[1]Datos!$A$25,P32=[1]Datos!$B$25),"Moderado",IF(OR(P32=[1]Datos!$A$26,P32=[1]Datos!$B$26),"Mayor",IF(OR(P32=[1]Datos!$A$27,P32=[1]Datos!$B$27),"Catastrófico","")))))</f>
        <v/>
      </c>
      <c r="R32" s="219" t="str">
        <f t="shared" si="4"/>
        <v/>
      </c>
      <c r="S32" s="218" t="str">
        <f t="shared" si="5"/>
        <v/>
      </c>
      <c r="T32" s="218" t="e">
        <f t="shared" si="6"/>
        <v>#N/A</v>
      </c>
      <c r="U32" s="224" t="s">
        <v>1327</v>
      </c>
      <c r="V32" s="196" t="str">
        <f>+'Preliminar PT. Control'!I44</f>
        <v>SUBDIRECCIÓN SISTEMAS INFORMACIÓN DE TIERRAS</v>
      </c>
      <c r="W32" s="196" t="str">
        <f>+'Preliminar PT. Control'!J44</f>
        <v xml:space="preserve">Subdirección Sistemas Información de Tierras resuelve el recurso de reposición modificando o confirmando la decisión de la solicitud de inclusión en el RESO a través de un acto administrativo mediante un análisis de las objeciones, la revisión de la consistencia de los soportes y argumentos que se utilizaron para tomar la decisión inicial </v>
      </c>
      <c r="X32" s="197" t="str">
        <f>+'Preliminar PT. Control'!K44</f>
        <v>Correctivo</v>
      </c>
      <c r="Y32" s="43" t="str">
        <f t="shared" si="8"/>
        <v>Impacto</v>
      </c>
      <c r="Z32" s="197" t="str">
        <f>+'Preliminar PT. Control'!M44</f>
        <v>Manual</v>
      </c>
      <c r="AA32" s="43" t="str">
        <f t="shared" si="9"/>
        <v>25%</v>
      </c>
      <c r="AB32" s="197" t="str">
        <f>+'Preliminar PT. Control'!O44</f>
        <v>Sin Documentar</v>
      </c>
      <c r="AC32" s="197" t="s">
        <v>190</v>
      </c>
      <c r="AD32" s="197" t="str">
        <f>+'Preliminar PT. Control'!Q44</f>
        <v>Con registro</v>
      </c>
      <c r="AE32" s="142">
        <f>+'Preliminar PT. Control'!R44</f>
        <v>0</v>
      </c>
      <c r="AF32" s="218" t="str">
        <f>+'Preliminar PT. Control'!S44</f>
        <v/>
      </c>
      <c r="AG32" s="142">
        <f>+'Preliminar PT. Control'!T44</f>
        <v>0</v>
      </c>
      <c r="AH32" s="218" t="str">
        <f>+'Preliminar PT. Control'!U44</f>
        <v/>
      </c>
      <c r="AI32" s="218" t="str">
        <f>+'Preliminar PT. Control'!V44</f>
        <v/>
      </c>
      <c r="AJ32" s="218"/>
      <c r="AK32" s="224" t="s">
        <v>1569</v>
      </c>
      <c r="AL32" s="283" t="s">
        <v>1124</v>
      </c>
      <c r="AM32" s="283" t="s">
        <v>898</v>
      </c>
      <c r="AN32" s="283" t="s">
        <v>1125</v>
      </c>
      <c r="AO32" s="304">
        <v>3</v>
      </c>
      <c r="AP32" s="197"/>
      <c r="AQ32" s="305">
        <f t="shared" si="7"/>
        <v>0</v>
      </c>
      <c r="AR32" s="197" t="s">
        <v>436</v>
      </c>
      <c r="AS32" s="304"/>
      <c r="AT32" s="220" t="s">
        <v>2153</v>
      </c>
      <c r="AU32" s="197" t="s">
        <v>95</v>
      </c>
      <c r="AV32" s="197">
        <f>+'7 - Materialización del Riesgo'!H48</f>
        <v>0</v>
      </c>
      <c r="AW32" s="197">
        <f>+'7 - Materialización del Riesgo'!I48</f>
        <v>0</v>
      </c>
      <c r="AX32" s="197" t="e">
        <f>+'7 - Materialización del Riesgo'!J48</f>
        <v>#DIV/0!</v>
      </c>
      <c r="AY32" s="197" t="e">
        <f>+'7 - Materialización del Riesgo'!K48</f>
        <v>#DIV/0!</v>
      </c>
      <c r="AZ32" s="197">
        <f>+'7 - Materialización del Riesgo'!L48</f>
        <v>0</v>
      </c>
      <c r="BA32" s="197">
        <f>+'7 - Materialización del Riesgo'!M48</f>
        <v>0</v>
      </c>
      <c r="BB32" s="197">
        <f>+'7 - Materialización del Riesgo'!N48</f>
        <v>0</v>
      </c>
      <c r="BC32" s="197">
        <f>+'7 - Materialización del Riesgo'!O48</f>
        <v>0</v>
      </c>
      <c r="BD32" s="197" t="e">
        <f>+'7 - Materialización del Riesgo'!P48</f>
        <v>#DIV/0!</v>
      </c>
      <c r="BE32" s="305">
        <f>+'7 - Materialización del Riesgo'!Q48</f>
        <v>1</v>
      </c>
    </row>
    <row r="33" spans="2:57" s="104" customFormat="1" ht="105" x14ac:dyDescent="0.25">
      <c r="B33" s="196" t="str">
        <f>+'Preliminar PT Id del Riesgo'!B44</f>
        <v>PLANIFICACIÓN DEL ORDENAMIENTO SOCIAL DE LA PROPIEDAD</v>
      </c>
      <c r="C33" s="196" t="str">
        <f>+'Preliminar PT Id del Riesgo'!C44</f>
        <v>Determinar las acciones necesarias a cargo de la Entidad para consolidar el Ordenamiento Social de la Propiedad Rural considerando los modelos de atención por oferta, demanda y descongestión</v>
      </c>
      <c r="D33" s="196" t="str">
        <f>+'Preliminar PT Id del Riesgo'!D44</f>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v>
      </c>
      <c r="E33" s="197" t="str">
        <f>+'Preliminar PT Id del Riesgo'!F44</f>
        <v>SUBDIRECCIÓN DE PLANEACIÓN OPERATIVA</v>
      </c>
      <c r="F33" s="224" t="s">
        <v>1474</v>
      </c>
      <c r="G33" s="197" t="str">
        <f>+'Preliminar PT Id del Riesgo'!H44</f>
        <v>Incumplimiento en la formulación e implementación de los POSPR en los municipios programados por razones técnicas y operativas</v>
      </c>
      <c r="H33" s="197" t="str">
        <f>+'Preliminar PT Id del Riesgo'!I44</f>
        <v>Afectación Económica o presupuestal</v>
      </c>
      <c r="I33" s="196" t="str">
        <f>+'Preliminar PT Id del Riesgo'!J44</f>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v>
      </c>
      <c r="J33" s="302">
        <f>+'Preliminar PT Id del Riesgo'!O44</f>
        <v>44701</v>
      </c>
      <c r="K33" s="302" t="str">
        <f>+'Preliminar PT Id del Riesgo'!K44</f>
        <v>OPERATIVOS</v>
      </c>
      <c r="L33" s="303" t="str">
        <f>+'Preliminar PT Id del Riesgo'!N44</f>
        <v>Ejecución y administración de procesos</v>
      </c>
      <c r="M33" s="198">
        <v>18</v>
      </c>
      <c r="N33" s="218" t="str">
        <f t="shared" si="2"/>
        <v>Baja</v>
      </c>
      <c r="O33" s="219">
        <f t="shared" si="3"/>
        <v>0.4</v>
      </c>
      <c r="P33" s="198" t="s">
        <v>720</v>
      </c>
      <c r="Q33" s="218" t="str">
        <f>IF(OR(P33=[1]Datos!$A$23,P33=[1]Datos!$B$23),"Leve",IF(OR(P33=[1]Datos!$A$24,P33=[1]Datos!$B$24),"Menor",IF(OR(P33=[1]Datos!$A$25,P33=[1]Datos!$B$25),"Moderado",IF(OR(P33=[1]Datos!$A$26,P33=[1]Datos!$B$26),"Mayor",IF(OR(P33=[1]Datos!$A$27,P33=[1]Datos!$B$27),"Catastrófico","")))))</f>
        <v>Catastrófico</v>
      </c>
      <c r="R33" s="219">
        <f t="shared" si="4"/>
        <v>1</v>
      </c>
      <c r="S33" s="218" t="str">
        <f t="shared" si="5"/>
        <v>Extremo</v>
      </c>
      <c r="T33" s="218" t="str">
        <f t="shared" si="6"/>
        <v>Reducir</v>
      </c>
      <c r="U33" s="224" t="s">
        <v>1328</v>
      </c>
      <c r="V33" s="196" t="str">
        <f>+'Preliminar PT. Control'!I45</f>
        <v>SUBDIRECCIÓN DE PLANEACIÓN OPERATIVA</v>
      </c>
      <c r="W33" s="196" t="str">
        <f>+'Preliminar PT. Control'!J45</f>
        <v>Subdirección de Planeación Operativa Realiza monitoreo y seguimiento a la formulación, implementación y consolidación de los POSPR A través de reportes de seguimiento donde se evidencia la ejecución de las actividades y productos a desarrollar en el marco de la ruta metodológica para la formulación, implementación y consolidación de los Planes de Ordenamiento Social de la Propiedad Rural - POSPR</v>
      </c>
      <c r="X33" s="197" t="str">
        <f>+'Preliminar PT. Control'!K45</f>
        <v>Preventivo</v>
      </c>
      <c r="Y33" s="43" t="str">
        <f t="shared" si="8"/>
        <v>Probabilidad</v>
      </c>
      <c r="Z33" s="197" t="str">
        <f>+'Preliminar PT. Control'!M45</f>
        <v>Manual</v>
      </c>
      <c r="AA33" s="43" t="str">
        <f t="shared" si="9"/>
        <v>40%</v>
      </c>
      <c r="AB33" s="197" t="str">
        <f>+'Preliminar PT. Control'!O45</f>
        <v>Documentado</v>
      </c>
      <c r="AC33" s="197" t="s">
        <v>190</v>
      </c>
      <c r="AD33" s="197" t="str">
        <f>+'Preliminar PT. Control'!Q45</f>
        <v>Con registro</v>
      </c>
      <c r="AE33" s="142">
        <f>+'Preliminar PT. Control'!R45</f>
        <v>0.24</v>
      </c>
      <c r="AF33" s="218" t="str">
        <f>+'Preliminar PT. Control'!S45</f>
        <v>Baja</v>
      </c>
      <c r="AG33" s="142">
        <f>+'Preliminar PT. Control'!T45</f>
        <v>1</v>
      </c>
      <c r="AH33" s="218" t="str">
        <f>+'Preliminar PT. Control'!U45</f>
        <v>Catastrófico</v>
      </c>
      <c r="AI33" s="218" t="str">
        <f>+'Preliminar PT. Control'!V45</f>
        <v>Extremo</v>
      </c>
      <c r="AJ33" s="218" t="str">
        <f>+'Preliminar PT. Control'!W45</f>
        <v>Reducir</v>
      </c>
      <c r="AK33" s="224" t="s">
        <v>1570</v>
      </c>
      <c r="AL33" s="283" t="s">
        <v>1126</v>
      </c>
      <c r="AM33" s="283" t="s">
        <v>901</v>
      </c>
      <c r="AN33" s="283" t="s">
        <v>1127</v>
      </c>
      <c r="AO33" s="304">
        <v>3</v>
      </c>
      <c r="AP33" s="197"/>
      <c r="AQ33" s="305">
        <f t="shared" si="7"/>
        <v>0</v>
      </c>
      <c r="AR33" s="197" t="s">
        <v>436</v>
      </c>
      <c r="AS33" s="304"/>
      <c r="AT33" s="220" t="s">
        <v>2154</v>
      </c>
      <c r="AU33" s="197" t="s">
        <v>95</v>
      </c>
      <c r="AV33" s="197">
        <f>+'7 - Materialización del Riesgo'!H49</f>
        <v>0</v>
      </c>
      <c r="AW33" s="197">
        <f>+'7 - Materialización del Riesgo'!I49</f>
        <v>0</v>
      </c>
      <c r="AX33" s="197" t="e">
        <f>+'7 - Materialización del Riesgo'!J49</f>
        <v>#DIV/0!</v>
      </c>
      <c r="AY33" s="197" t="e">
        <f>+'7 - Materialización del Riesgo'!K49</f>
        <v>#DIV/0!</v>
      </c>
      <c r="AZ33" s="197">
        <f>+'7 - Materialización del Riesgo'!L49</f>
        <v>0</v>
      </c>
      <c r="BA33" s="197">
        <f>+'7 - Materialización del Riesgo'!M49</f>
        <v>0</v>
      </c>
      <c r="BB33" s="197">
        <f>+'7 - Materialización del Riesgo'!N49</f>
        <v>0</v>
      </c>
      <c r="BC33" s="197">
        <f>+'7 - Materialización del Riesgo'!O49</f>
        <v>0</v>
      </c>
      <c r="BD33" s="197" t="e">
        <f>+'7 - Materialización del Riesgo'!P49</f>
        <v>#DIV/0!</v>
      </c>
      <c r="BE33" s="305">
        <f>+'7 - Materialización del Riesgo'!Q49</f>
        <v>1</v>
      </c>
    </row>
    <row r="34" spans="2:57" s="104" customFormat="1" ht="105" x14ac:dyDescent="0.25">
      <c r="B34" s="196" t="str">
        <f>+'Preliminar PT Id del Riesgo'!B46</f>
        <v>PLANIFICACIÓN DEL ORDENAMIENTO SOCIAL DE LA PROPIEDAD</v>
      </c>
      <c r="C34" s="196" t="str">
        <f>+'Preliminar PT Id del Riesgo'!C46</f>
        <v>Determinar las acciones necesarias a cargo de la Entidad para consolidar el Ordenamiento Social de la Propiedad Rural considerando los modelos de atención por oferta, demanda y descongestión</v>
      </c>
      <c r="D34" s="196" t="str">
        <f>+'Preliminar PT Id del Riesgo'!D46</f>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v>
      </c>
      <c r="E34" s="197" t="str">
        <f>+'Preliminar PT Id del Riesgo'!F46</f>
        <v>SUBDIRECCIÓN DE PLANEACIÓN OPERATIVA</v>
      </c>
      <c r="F34" s="224" t="s">
        <v>1475</v>
      </c>
      <c r="G34" s="197" t="str">
        <f>+'Preliminar PT Id del Riesgo'!H46</f>
        <v>Retrasos o suspensión en la formulación e implementación de POSPR en los municipios programados por condiciones de seguridad adversas a la operación</v>
      </c>
      <c r="H34" s="197" t="str">
        <f>+'Preliminar PT Id del Riesgo'!I46</f>
        <v>Afectación Económica o presupuestal</v>
      </c>
      <c r="I34" s="196" t="str">
        <f>+'Preliminar PT Id del Riesgo'!J46</f>
        <v>Posibilidad de afectación económica en sobrecostos de operación debido a las situaciones de orden público sobrevinientes, que impidan desarrollar las actividades operativas en la formulación e implementación de POSPR en los municipios programados</v>
      </c>
      <c r="J34" s="302">
        <f>+'Preliminar PT Id del Riesgo'!O46</f>
        <v>44701</v>
      </c>
      <c r="K34" s="302" t="str">
        <f>+'Preliminar PT Id del Riesgo'!K46</f>
        <v>OPERATIVOS</v>
      </c>
      <c r="L34" s="303" t="str">
        <f>+'Preliminar PT Id del Riesgo'!N46</f>
        <v>Daños a activos fijos/ eventos externos</v>
      </c>
      <c r="M34" s="198">
        <v>18</v>
      </c>
      <c r="N34" s="218" t="str">
        <f t="shared" si="2"/>
        <v>Baja</v>
      </c>
      <c r="O34" s="219">
        <f t="shared" si="3"/>
        <v>0.4</v>
      </c>
      <c r="P34" s="198" t="s">
        <v>720</v>
      </c>
      <c r="Q34" s="218" t="str">
        <f>IF(OR(P34=[1]Datos!$A$23,P34=[1]Datos!$B$23),"Leve",IF(OR(P34=[1]Datos!$A$24,P34=[1]Datos!$B$24),"Menor",IF(OR(P34=[1]Datos!$A$25,P34=[1]Datos!$B$25),"Moderado",IF(OR(P34=[1]Datos!$A$26,P34=[1]Datos!$B$26),"Mayor",IF(OR(P34=[1]Datos!$A$27,P34=[1]Datos!$B$27),"Catastrófico","")))))</f>
        <v>Catastrófico</v>
      </c>
      <c r="R34" s="219">
        <f t="shared" si="4"/>
        <v>1</v>
      </c>
      <c r="S34" s="218" t="str">
        <f t="shared" si="5"/>
        <v>Extremo</v>
      </c>
      <c r="T34" s="218" t="str">
        <f t="shared" si="6"/>
        <v>Reducir</v>
      </c>
      <c r="U34" s="224" t="s">
        <v>1330</v>
      </c>
      <c r="V34" s="196" t="str">
        <f>+'Preliminar PT. Control'!I47</f>
        <v>SUBDIRECCIÓN DE PLANEACIÓN OPERATIVA</v>
      </c>
      <c r="W34" s="196" t="str">
        <f>+'Preliminar PT. Control'!J47</f>
        <v xml:space="preserve">Subdirección de Planeación Operativa Realiza análisis de condiciones de riesgo en asuntos de seguridad  en el marco de la ruta de Formulación e Implementación del POSPR A través de actas de reuniones e  informes en materia de seguridad  mediante el análisis de variables de condiciones de seguridad y reuniones de articulación con autoridades del sector defensa </v>
      </c>
      <c r="X34" s="197" t="str">
        <f>+'Preliminar PT. Control'!K47</f>
        <v>Preventivo</v>
      </c>
      <c r="Y34" s="43" t="str">
        <f t="shared" si="8"/>
        <v>Probabilidad</v>
      </c>
      <c r="Z34" s="197" t="str">
        <f>+'Preliminar PT. Control'!M47</f>
        <v>Manual</v>
      </c>
      <c r="AA34" s="43" t="str">
        <f t="shared" si="9"/>
        <v>40%</v>
      </c>
      <c r="AB34" s="197" t="str">
        <f>+'Preliminar PT. Control'!O47</f>
        <v>Documentado</v>
      </c>
      <c r="AC34" s="197" t="s">
        <v>190</v>
      </c>
      <c r="AD34" s="197" t="str">
        <f>+'Preliminar PT. Control'!Q47</f>
        <v>Con registro</v>
      </c>
      <c r="AE34" s="142">
        <f>+'Preliminar PT. Control'!R47</f>
        <v>0.24</v>
      </c>
      <c r="AF34" s="218" t="str">
        <f>+'Preliminar PT. Control'!S47</f>
        <v>Baja</v>
      </c>
      <c r="AG34" s="142">
        <f>+'Preliminar PT. Control'!T47</f>
        <v>1</v>
      </c>
      <c r="AH34" s="218" t="str">
        <f>+'Preliminar PT. Control'!U47</f>
        <v>Catastrófico</v>
      </c>
      <c r="AI34" s="218" t="str">
        <f>+'Preliminar PT. Control'!V47</f>
        <v>Extremo</v>
      </c>
      <c r="AJ34" s="218" t="str">
        <f>+'Preliminar PT. Control'!W47</f>
        <v>Reducir</v>
      </c>
      <c r="AK34" s="224" t="s">
        <v>1572</v>
      </c>
      <c r="AL34" s="283" t="s">
        <v>1128</v>
      </c>
      <c r="AM34" s="283" t="s">
        <v>901</v>
      </c>
      <c r="AN34" s="283" t="s">
        <v>1129</v>
      </c>
      <c r="AO34" s="304">
        <v>9</v>
      </c>
      <c r="AP34" s="197"/>
      <c r="AQ34" s="305">
        <f t="shared" si="7"/>
        <v>0</v>
      </c>
      <c r="AR34" s="197" t="s">
        <v>436</v>
      </c>
      <c r="AS34" s="220"/>
      <c r="AT34" s="220" t="s">
        <v>2155</v>
      </c>
      <c r="AU34" s="197" t="s">
        <v>95</v>
      </c>
      <c r="AV34" s="197">
        <f>+'7 - Materialización del Riesgo'!H51</f>
        <v>0</v>
      </c>
      <c r="AW34" s="197">
        <f>+'7 - Materialización del Riesgo'!I51</f>
        <v>0</v>
      </c>
      <c r="AX34" s="197" t="e">
        <f>+'7 - Materialización del Riesgo'!J51</f>
        <v>#DIV/0!</v>
      </c>
      <c r="AY34" s="197" t="e">
        <f>+'7 - Materialización del Riesgo'!K51</f>
        <v>#DIV/0!</v>
      </c>
      <c r="AZ34" s="197">
        <f>+'7 - Materialización del Riesgo'!L51</f>
        <v>0</v>
      </c>
      <c r="BA34" s="197">
        <f>+'7 - Materialización del Riesgo'!M51</f>
        <v>0</v>
      </c>
      <c r="BB34" s="197">
        <f>+'7 - Materialización del Riesgo'!N51</f>
        <v>0</v>
      </c>
      <c r="BC34" s="197">
        <f>+'7 - Materialización del Riesgo'!O51</f>
        <v>0</v>
      </c>
      <c r="BD34" s="197" t="e">
        <f>+'7 - Materialización del Riesgo'!P51</f>
        <v>#DIV/0!</v>
      </c>
      <c r="BE34" s="305">
        <f>+'7 - Materialización del Riesgo'!Q51</f>
        <v>1</v>
      </c>
    </row>
    <row r="35" spans="2:57" s="104" customFormat="1" ht="105" x14ac:dyDescent="0.25">
      <c r="B35" s="196" t="str">
        <f>+'Preliminar PT Id del Riesgo'!B49</f>
        <v>PLANIFICACIÓN DEL ORDENAMIENTO SOCIAL DE LA PROPIEDAD</v>
      </c>
      <c r="C35" s="196" t="str">
        <f>+'Preliminar PT Id del Riesgo'!C49</f>
        <v>Determinar las acciones necesarias a cargo de la Entidad para consolidar el Ordenamiento Social de la Propiedad Rural considerando los modelos de atención por oferta, demanda y descongestión</v>
      </c>
      <c r="D35" s="196" t="str">
        <f>+'Preliminar PT Id del Riesgo'!D49</f>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v>
      </c>
      <c r="E35" s="197" t="str">
        <f>+'Preliminar PT Id del Riesgo'!F49</f>
        <v>SUBDIRECCIÓN DE PLANEACIÓN OPERATIVA</v>
      </c>
      <c r="F35" s="224" t="s">
        <v>1476</v>
      </c>
      <c r="G35" s="197" t="str">
        <f>+'Preliminar PT Id del Riesgo'!H49</f>
        <v>Incumplimientos por parte de los socios estratégicos y/u operadores de catastro en la entrega de insumos / productos requeridos para la formulación e implementación de POSPR, en el marco de los convenios celebrados</v>
      </c>
      <c r="H35" s="197" t="str">
        <f>+'Preliminar PT Id del Riesgo'!I49</f>
        <v>Afectación Económica o presupuestal</v>
      </c>
      <c r="I35" s="196" t="str">
        <f>+'Preliminar PT Id del Riesgo'!J49</f>
        <v>Posibilidad de afectación económica por multa y sanción del ente regulador debido al inadecuado seguimiento a la ejecución en las actividades desarrolladas por socios estratégicos y/u operadores de catastro en la formulación e implementación de POSPR</v>
      </c>
      <c r="J35" s="302">
        <f>+'Preliminar PT Id del Riesgo'!O49</f>
        <v>44701</v>
      </c>
      <c r="K35" s="302" t="str">
        <f>+'Preliminar PT Id del Riesgo'!K49</f>
        <v>OPERATIVOS</v>
      </c>
      <c r="L35" s="303" t="str">
        <f>+'Preliminar PT Id del Riesgo'!N49</f>
        <v>Ejecución y administración de procesos</v>
      </c>
      <c r="M35" s="198">
        <v>50</v>
      </c>
      <c r="N35" s="218" t="str">
        <f t="shared" si="2"/>
        <v>Media</v>
      </c>
      <c r="O35" s="219">
        <f t="shared" si="3"/>
        <v>0.6</v>
      </c>
      <c r="P35" s="198" t="s">
        <v>720</v>
      </c>
      <c r="Q35" s="218" t="str">
        <f>IF(OR(P35=[1]Datos!$A$23,P35=[1]Datos!$B$23),"Leve",IF(OR(P35=[1]Datos!$A$24,P35=[1]Datos!$B$24),"Menor",IF(OR(P35=[1]Datos!$A$25,P35=[1]Datos!$B$25),"Moderado",IF(OR(P35=[1]Datos!$A$26,P35=[1]Datos!$B$26),"Mayor",IF(OR(P35=[1]Datos!$A$27,P35=[1]Datos!$B$27),"Catastrófico","")))))</f>
        <v>Catastrófico</v>
      </c>
      <c r="R35" s="219">
        <f t="shared" si="4"/>
        <v>1</v>
      </c>
      <c r="S35" s="218" t="str">
        <f t="shared" si="5"/>
        <v>Extremo</v>
      </c>
      <c r="T35" s="218" t="str">
        <f t="shared" si="6"/>
        <v>Reducir</v>
      </c>
      <c r="U35" s="224" t="s">
        <v>1333</v>
      </c>
      <c r="V35" s="196" t="str">
        <f>+'Preliminar PT. Control'!I50</f>
        <v>SUBDIRECCIÓN DE PLANEACIÓN OPERATIVA</v>
      </c>
      <c r="W35" s="196" t="str">
        <f>+'Preliminar PT. Control'!J50</f>
        <v xml:space="preserve">Subdirección de Planeación Operativa Realiza seguimiento al cumplimiento de los convenios por socios estratégicos y/ u operadores de catastro para la formulación e implementación de POSPR A través de informes de seguimiento y mesas técnicas operativas para el acompañamiento a socios estratégicos en la implementación de POSPR Mediante la revisión del avance de la información operativa y financiera frente a las metas pactadas de los convenios por socios estratégicos y/u operadores de catastro </v>
      </c>
      <c r="X35" s="197" t="str">
        <f>+'Preliminar PT. Control'!K50</f>
        <v>Detectivo</v>
      </c>
      <c r="Y35" s="43" t="str">
        <f t="shared" si="8"/>
        <v>Impacto</v>
      </c>
      <c r="Z35" s="197" t="str">
        <f>+'Preliminar PT. Control'!M50</f>
        <v>Manual</v>
      </c>
      <c r="AA35" s="43" t="str">
        <f t="shared" si="9"/>
        <v>30%</v>
      </c>
      <c r="AB35" s="197" t="str">
        <f>+'Preliminar PT. Control'!O50</f>
        <v>Documentado</v>
      </c>
      <c r="AC35" s="197" t="s">
        <v>190</v>
      </c>
      <c r="AD35" s="197" t="str">
        <f>+'Preliminar PT. Control'!Q50</f>
        <v>Con registro</v>
      </c>
      <c r="AE35" s="142">
        <f>+'Preliminar PT. Control'!R50</f>
        <v>0.6</v>
      </c>
      <c r="AF35" s="218" t="str">
        <f>+'Preliminar PT. Control'!S50</f>
        <v>Media</v>
      </c>
      <c r="AG35" s="142">
        <f>+'Preliminar PT. Control'!T50</f>
        <v>0.7</v>
      </c>
      <c r="AH35" s="218" t="str">
        <f>+'Preliminar PT. Control'!U50</f>
        <v>Mayor</v>
      </c>
      <c r="AI35" s="218" t="str">
        <f>+'Preliminar PT. Control'!V50</f>
        <v>Alto</v>
      </c>
      <c r="AJ35" s="218" t="str">
        <f>+'Preliminar PT. Control'!W50</f>
        <v>Reducir</v>
      </c>
      <c r="AK35" s="224" t="s">
        <v>1575</v>
      </c>
      <c r="AL35" s="283" t="s">
        <v>1130</v>
      </c>
      <c r="AM35" s="283" t="s">
        <v>901</v>
      </c>
      <c r="AN35" s="283" t="s">
        <v>1131</v>
      </c>
      <c r="AO35" s="304">
        <v>4</v>
      </c>
      <c r="AP35" s="197"/>
      <c r="AQ35" s="305">
        <f t="shared" si="7"/>
        <v>0</v>
      </c>
      <c r="AR35" s="197" t="s">
        <v>436</v>
      </c>
      <c r="AS35" s="197"/>
      <c r="AT35" s="220" t="s">
        <v>2156</v>
      </c>
      <c r="AU35" s="197" t="s">
        <v>95</v>
      </c>
      <c r="AV35" s="197">
        <f>+'7 - Materialización del Riesgo'!H54</f>
        <v>0</v>
      </c>
      <c r="AW35" s="197">
        <f>+'7 - Materialización del Riesgo'!I54</f>
        <v>0</v>
      </c>
      <c r="AX35" s="197" t="e">
        <f>+'7 - Materialización del Riesgo'!J54</f>
        <v>#DIV/0!</v>
      </c>
      <c r="AY35" s="197" t="e">
        <f>+'7 - Materialización del Riesgo'!K54</f>
        <v>#DIV/0!</v>
      </c>
      <c r="AZ35" s="197">
        <f>+'7 - Materialización del Riesgo'!L54</f>
        <v>0</v>
      </c>
      <c r="BA35" s="197">
        <f>+'7 - Materialización del Riesgo'!M54</f>
        <v>0</v>
      </c>
      <c r="BB35" s="197">
        <f>+'7 - Materialización del Riesgo'!N54</f>
        <v>0</v>
      </c>
      <c r="BC35" s="197">
        <f>+'7 - Materialización del Riesgo'!O54</f>
        <v>0</v>
      </c>
      <c r="BD35" s="197" t="e">
        <f>+'7 - Materialización del Riesgo'!P54</f>
        <v>#DIV/0!</v>
      </c>
      <c r="BE35" s="305">
        <f>+'7 - Materialización del Riesgo'!Q54</f>
        <v>1</v>
      </c>
    </row>
    <row r="36" spans="2:57" s="104" customFormat="1" ht="105" x14ac:dyDescent="0.25">
      <c r="B36" s="196" t="str">
        <f>+'Preliminar PT Id del Riesgo'!B50</f>
        <v>PLANIFICACIÓN DEL ORDENAMIENTO SOCIAL DE LA PROPIEDAD</v>
      </c>
      <c r="C36" s="196" t="str">
        <f>+'Preliminar PT Id del Riesgo'!C50</f>
        <v>Determinar las acciones necesarias a cargo de la Entidad para consolidar el Ordenamiento Social de la Propiedad Rural considerando los modelos de atención por oferta, demanda y descongestión</v>
      </c>
      <c r="D36" s="196" t="str">
        <f>+'Preliminar PT Id del Riesgo'!D50</f>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v>
      </c>
      <c r="E36" s="197" t="str">
        <f>+'Preliminar PT Id del Riesgo'!F50</f>
        <v>SUBDIRECCIÓN DE PLANEACIÓN OPERATIVA</v>
      </c>
      <c r="F36" s="224" t="s">
        <v>1476</v>
      </c>
      <c r="G36" s="197" t="str">
        <f>+'Preliminar PT Id del Riesgo'!H50</f>
        <v>Incumplimientos por parte de los socios estratégicos y/u operadores de catastro en la entrega de insumos / productos requeridos para la formulación e implementación de POSPR, en el marco de los convenios celebrados</v>
      </c>
      <c r="H36" s="197" t="str">
        <f>+'Preliminar PT Id del Riesgo'!I50</f>
        <v>Afectación Económica o presupuestal</v>
      </c>
      <c r="I36" s="196" t="str">
        <f>+'Preliminar PT Id del Riesgo'!J50</f>
        <v>Posibilidad de afectación económica por multa y sanción del ente regulador debido al inadecuado seguimiento a la ejecución en las actividades desarrolladas por socios estratégicos y/u operadores de catastro en la formulación e implementación de POSPR</v>
      </c>
      <c r="J36" s="302">
        <f>+'Preliminar PT Id del Riesgo'!O50</f>
        <v>44701</v>
      </c>
      <c r="K36" s="302" t="str">
        <f>+'Preliminar PT Id del Riesgo'!K50</f>
        <v>OPERATIVOS</v>
      </c>
      <c r="L36" s="303" t="str">
        <f>+'Preliminar PT Id del Riesgo'!N50</f>
        <v>Ejecución y administración de procesos</v>
      </c>
      <c r="M36" s="198"/>
      <c r="N36" s="218" t="str">
        <f t="shared" si="2"/>
        <v/>
      </c>
      <c r="O36" s="219" t="str">
        <f t="shared" si="3"/>
        <v/>
      </c>
      <c r="P36" s="198"/>
      <c r="Q36" s="218" t="str">
        <f>IF(OR(P36=[1]Datos!$A$23,P36=[1]Datos!$B$23),"Leve",IF(OR(P36=[1]Datos!$A$24,P36=[1]Datos!$B$24),"Menor",IF(OR(P36=[1]Datos!$A$25,P36=[1]Datos!$B$25),"Moderado",IF(OR(P36=[1]Datos!$A$26,P36=[1]Datos!$B$26),"Mayor",IF(OR(P36=[1]Datos!$A$27,P36=[1]Datos!$B$27),"Catastrófico","")))))</f>
        <v/>
      </c>
      <c r="R36" s="219" t="str">
        <f t="shared" si="4"/>
        <v/>
      </c>
      <c r="S36" s="218" t="str">
        <f t="shared" si="5"/>
        <v/>
      </c>
      <c r="T36" s="218" t="e">
        <f t="shared" si="6"/>
        <v>#N/A</v>
      </c>
      <c r="U36" s="224" t="s">
        <v>1334</v>
      </c>
      <c r="V36" s="196" t="str">
        <f>+'Preliminar PT. Control'!I51</f>
        <v>SUBDIRECCIÓN DE PLANEACIÓN OPERATIVA</v>
      </c>
      <c r="W36" s="196" t="str">
        <f>+'Preliminar PT. Control'!J51</f>
        <v xml:space="preserve">Subdirección de Planeación Operativa Actualiza Cronogramas de Operación en el municipio programado A través de informes de seguimiento o mesas técnicas operativas para el acompañamiento a socios estratégicos en la implementación de POSPR Mediante la revisión del avance de la información operativa y financiera frente a las metas pactadas de los convenios por socios estratégicos y/u operadores de catastro </v>
      </c>
      <c r="X36" s="197" t="str">
        <f>+'Preliminar PT. Control'!K51</f>
        <v>Correctivo</v>
      </c>
      <c r="Y36" s="43" t="str">
        <f t="shared" si="8"/>
        <v>Impacto</v>
      </c>
      <c r="Z36" s="197" t="str">
        <f>+'Preliminar PT. Control'!M51</f>
        <v>Manual</v>
      </c>
      <c r="AA36" s="43" t="str">
        <f t="shared" si="9"/>
        <v>25%</v>
      </c>
      <c r="AB36" s="197" t="str">
        <f>+'Preliminar PT. Control'!O51</f>
        <v>Documentado</v>
      </c>
      <c r="AC36" s="197" t="s">
        <v>190</v>
      </c>
      <c r="AD36" s="197" t="str">
        <f>+'Preliminar PT. Control'!Q51</f>
        <v>Con registro</v>
      </c>
      <c r="AE36" s="142">
        <f>+'Preliminar PT. Control'!R51</f>
        <v>0</v>
      </c>
      <c r="AF36" s="218" t="str">
        <f>+'Preliminar PT. Control'!S51</f>
        <v/>
      </c>
      <c r="AG36" s="142">
        <f>+'Preliminar PT. Control'!T51</f>
        <v>0</v>
      </c>
      <c r="AH36" s="218" t="str">
        <f>+'Preliminar PT. Control'!U51</f>
        <v/>
      </c>
      <c r="AI36" s="218" t="str">
        <f>+'Preliminar PT. Control'!V51</f>
        <v/>
      </c>
      <c r="AJ36" s="218"/>
      <c r="AK36" s="224" t="s">
        <v>1576</v>
      </c>
      <c r="AL36" s="283" t="s">
        <v>1132</v>
      </c>
      <c r="AM36" s="283" t="s">
        <v>901</v>
      </c>
      <c r="AN36" s="283" t="s">
        <v>1133</v>
      </c>
      <c r="AO36" s="304">
        <v>3</v>
      </c>
      <c r="AP36" s="197"/>
      <c r="AQ36" s="305">
        <f>+((AP36/AO36)*100)/100</f>
        <v>0</v>
      </c>
      <c r="AR36" s="197" t="s">
        <v>436</v>
      </c>
      <c r="AS36" s="304"/>
      <c r="AT36" s="220" t="s">
        <v>2157</v>
      </c>
      <c r="AU36" s="197" t="s">
        <v>1960</v>
      </c>
      <c r="AV36" s="197">
        <f>+'7 - Materialización del Riesgo'!H55</f>
        <v>0</v>
      </c>
      <c r="AW36" s="197">
        <f>+'7 - Materialización del Riesgo'!I55</f>
        <v>0</v>
      </c>
      <c r="AX36" s="197" t="e">
        <f>+'7 - Materialización del Riesgo'!J55</f>
        <v>#DIV/0!</v>
      </c>
      <c r="AY36" s="197" t="e">
        <f>+'7 - Materialización del Riesgo'!K55</f>
        <v>#DIV/0!</v>
      </c>
      <c r="AZ36" s="197">
        <f>+'7 - Materialización del Riesgo'!L55</f>
        <v>0</v>
      </c>
      <c r="BA36" s="197">
        <f>+'7 - Materialización del Riesgo'!M55</f>
        <v>0</v>
      </c>
      <c r="BB36" s="197">
        <f>+'7 - Materialización del Riesgo'!N55</f>
        <v>0</v>
      </c>
      <c r="BC36" s="197">
        <f>+'7 - Materialización del Riesgo'!O55</f>
        <v>0</v>
      </c>
      <c r="BD36" s="197" t="e">
        <f>+'7 - Materialización del Riesgo'!P55</f>
        <v>#DIV/0!</v>
      </c>
      <c r="BE36" s="305">
        <f>+'7 - Materialización del Riesgo'!Q55</f>
        <v>1</v>
      </c>
    </row>
    <row r="37" spans="2:57" s="104" customFormat="1" ht="225" x14ac:dyDescent="0.25">
      <c r="B37" s="196" t="str">
        <f>+'Preliminar PT Id del Riesgo'!B51</f>
        <v>SEGURIDAD JURÍDICA SOBRE LA TITULARIDAD DE LA TIERRA Y LOS TERRITORIOS</v>
      </c>
      <c r="C37" s="196" t="str">
        <f>+'Preliminar PT Id del Riesgo'!C51</f>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v>
      </c>
      <c r="D37" s="196" t="str">
        <f>+'Preliminar PT Id del Riesgo'!D51</f>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
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v>
      </c>
      <c r="E37" s="197" t="str">
        <f>+'Preliminar PT Id del Riesgo'!F51</f>
        <v>DIRECCIÓN DE GESTIÓN JURÍDICA DE TIERRAS</v>
      </c>
      <c r="F37" s="224" t="s">
        <v>1477</v>
      </c>
      <c r="G37" s="197" t="str">
        <f>+'Preliminar PT Id del Riesgo'!H51</f>
        <v>Tomar decisiones incorrectas en los procesos agrarios y la formalización de la propiedad privada rural (zonas no focalizadas)</v>
      </c>
      <c r="H37" s="197" t="str">
        <f>+'Preliminar PT Id del Riesgo'!I51</f>
        <v>Pérdida Reputacional</v>
      </c>
      <c r="I37" s="196" t="str">
        <f>+'Preliminar PT Id del Riesgo'!J51</f>
        <v>Posibilidad de pérdida reputacional en la credibilidad institucional por la decisión generada erradamente en el acto administrativo para las zonas no focalizadas</v>
      </c>
      <c r="J37" s="302">
        <f>+'Preliminar PT Id del Riesgo'!O51</f>
        <v>44701</v>
      </c>
      <c r="K37" s="302" t="str">
        <f>+'Preliminar PT Id del Riesgo'!K51</f>
        <v>OPERATIVOS</v>
      </c>
      <c r="L37" s="303" t="str">
        <f>+'Preliminar PT Id del Riesgo'!N51</f>
        <v>Ejecución y administración de procesos</v>
      </c>
      <c r="M37" s="198">
        <v>7000</v>
      </c>
      <c r="N37" s="218" t="str">
        <f t="shared" si="2"/>
        <v>Muy Alta</v>
      </c>
      <c r="O37" s="219">
        <f t="shared" si="3"/>
        <v>1</v>
      </c>
      <c r="P37" s="198" t="s">
        <v>472</v>
      </c>
      <c r="Q37" s="218" t="str">
        <f>IF(OR(P37=[1]Datos!$A$23,P37=[1]Datos!$B$23),"Leve",IF(OR(P37=[1]Datos!$A$24,P37=[1]Datos!$B$24),"Menor",IF(OR(P37=[1]Datos!$A$25,P37=[1]Datos!$B$25),"Moderado",IF(OR(P37=[1]Datos!$A$26,P37=[1]Datos!$B$26),"Mayor",IF(OR(P37=[1]Datos!$A$27,P37=[1]Datos!$B$27),"Catastrófico","")))))</f>
        <v>Mayor</v>
      </c>
      <c r="R37" s="219">
        <f t="shared" si="4"/>
        <v>0.8</v>
      </c>
      <c r="S37" s="218" t="str">
        <f t="shared" si="5"/>
        <v>Alto</v>
      </c>
      <c r="T37" s="218" t="str">
        <f t="shared" si="6"/>
        <v>Reducir</v>
      </c>
      <c r="U37" s="224" t="s">
        <v>1335</v>
      </c>
      <c r="V37" s="196" t="str">
        <f>+'Preliminar PT. Control'!I52</f>
        <v>SUBDIRECCIÓN DE PROCESOS AGRARIOS Y GESTIÓN JURÍDICA</v>
      </c>
      <c r="W37" s="196" t="str">
        <f>+'Preliminar PT. Control'!J52</f>
        <v>Subdirección de Procesos Agrarios y Gestión Jurídica revisa los actos administrativos de los procesos agrarios en zonas no focalizadas antes de ser suscritos por parte del Subdirector a través del listado de los actos administrativos donde consta la revisión indicando el número de expediente y el número del acto administrativo que está en los sistemas de información de la ANT</v>
      </c>
      <c r="X37" s="197" t="str">
        <f>+'Preliminar PT. Control'!K52</f>
        <v>Preventivo</v>
      </c>
      <c r="Y37" s="43" t="str">
        <f t="shared" si="8"/>
        <v>Probabilidad</v>
      </c>
      <c r="Z37" s="197" t="str">
        <f>+'Preliminar PT. Control'!M52</f>
        <v>Manual</v>
      </c>
      <c r="AA37" s="43" t="str">
        <f t="shared" si="9"/>
        <v>40%</v>
      </c>
      <c r="AB37" s="197" t="str">
        <f>+'Preliminar PT. Control'!O52</f>
        <v>Documentado</v>
      </c>
      <c r="AC37" s="197" t="s">
        <v>190</v>
      </c>
      <c r="AD37" s="197" t="str">
        <f>+'Preliminar PT. Control'!Q52</f>
        <v>Con registro</v>
      </c>
      <c r="AE37" s="142">
        <f>+'Preliminar PT. Control'!R52</f>
        <v>0.6</v>
      </c>
      <c r="AF37" s="218" t="str">
        <f>+'Preliminar PT. Control'!S52</f>
        <v>Media</v>
      </c>
      <c r="AG37" s="142">
        <f>+'Preliminar PT. Control'!T52</f>
        <v>0.8</v>
      </c>
      <c r="AH37" s="218" t="str">
        <f>+'Preliminar PT. Control'!U52</f>
        <v>Mayor</v>
      </c>
      <c r="AI37" s="218" t="str">
        <f>+'Preliminar PT. Control'!V52</f>
        <v>Alto</v>
      </c>
      <c r="AJ37" s="218" t="str">
        <f>+'Preliminar PT. Control'!W52</f>
        <v>Reducir</v>
      </c>
      <c r="AK37" s="224" t="s">
        <v>1577</v>
      </c>
      <c r="AL37" s="196" t="str">
        <f>+'6 - Plan de Acciones Preventiva'!G54</f>
        <v>Actualizar y depurar el inventario de procesos agrarios en zonas no focalizadas</v>
      </c>
      <c r="AM37" s="196" t="str">
        <f>+'6 - Plan de Acciones Preventiva'!H54</f>
        <v>SUBDIRECCIÓN DE PROCESOS AGRARIOS Y GESTIÓN JURÍDICA</v>
      </c>
      <c r="AN37" s="196" t="str">
        <f>+'6 - Plan de Acciones Preventiva'!I54</f>
        <v>Inventario de procesos agrarios en zonas no focalizadas actualizado.</v>
      </c>
      <c r="AO37" s="304">
        <v>9</v>
      </c>
      <c r="AP37" s="197">
        <v>1</v>
      </c>
      <c r="AQ37" s="305">
        <f t="shared" ref="AQ37" si="10">+((AP37/AO37)*100)/100</f>
        <v>0.1111111111111111</v>
      </c>
      <c r="AR37" s="197" t="s">
        <v>436</v>
      </c>
      <c r="AS37" s="220" t="s">
        <v>2168</v>
      </c>
      <c r="AT37" s="220" t="s">
        <v>2169</v>
      </c>
      <c r="AU37" s="197" t="s">
        <v>95</v>
      </c>
      <c r="AV37" s="197">
        <f>+'7 - Materialización del Riesgo'!H56</f>
        <v>0</v>
      </c>
      <c r="AW37" s="197">
        <f>+'7 - Materialización del Riesgo'!I56</f>
        <v>0</v>
      </c>
      <c r="AX37" s="197" t="e">
        <f>+'7 - Materialización del Riesgo'!J56</f>
        <v>#DIV/0!</v>
      </c>
      <c r="AY37" s="197" t="e">
        <f>+'7 - Materialización del Riesgo'!K56</f>
        <v>#DIV/0!</v>
      </c>
      <c r="AZ37" s="197">
        <f>+'7 - Materialización del Riesgo'!L56</f>
        <v>0</v>
      </c>
      <c r="BA37" s="197">
        <f>+'7 - Materialización del Riesgo'!M56</f>
        <v>0</v>
      </c>
      <c r="BB37" s="197">
        <f>+'7 - Materialización del Riesgo'!N56</f>
        <v>0</v>
      </c>
      <c r="BC37" s="197">
        <f>+'7 - Materialización del Riesgo'!O56</f>
        <v>0</v>
      </c>
      <c r="BD37" s="197" t="e">
        <f>+'7 - Materialización del Riesgo'!P56</f>
        <v>#DIV/0!</v>
      </c>
      <c r="BE37" s="305">
        <f>+'7 - Materialización del Riesgo'!Q56</f>
        <v>1</v>
      </c>
    </row>
    <row r="38" spans="2:57" s="104" customFormat="1" ht="225" x14ac:dyDescent="0.25">
      <c r="B38" s="196" t="str">
        <f>+'Preliminar PT Id del Riesgo'!B53</f>
        <v>SEGURIDAD JURÍDICA SOBRE LA TITULARIDAD DE LA TIERRA Y LOS TERRITORIOS</v>
      </c>
      <c r="C38" s="196" t="str">
        <f>+'Preliminar PT Id del Riesgo'!C53</f>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v>
      </c>
      <c r="D38" s="196" t="str">
        <f>+'Preliminar PT Id del Riesgo'!D53</f>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
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v>
      </c>
      <c r="E38" s="197" t="str">
        <f>+'Preliminar PT Id del Riesgo'!F53</f>
        <v>DIRECCIÓN DE GESTIÓN JURÍDICA DE TIERRAS</v>
      </c>
      <c r="F38" s="224" t="s">
        <v>1478</v>
      </c>
      <c r="G38" s="197" t="str">
        <f>+'Preliminar PT Id del Riesgo'!H53</f>
        <v>Tomar decisiones incorrectas en los procesos agrarios y la formalización de la propiedad privada rural (zonas focalizadas)</v>
      </c>
      <c r="H38" s="197" t="str">
        <f>+'Preliminar PT Id del Riesgo'!I53</f>
        <v>Pérdida Reputacional</v>
      </c>
      <c r="I38" s="196" t="str">
        <f>+'Preliminar PT Id del Riesgo'!J53</f>
        <v>Posibilidad de pérdida reputacional en la credibilidad institucional por la decisión generada erradamente en el acto administrativo para las zonas focalizadas y formalización de la propiedad privada rural</v>
      </c>
      <c r="J38" s="302">
        <f>+'Preliminar PT Id del Riesgo'!O53</f>
        <v>44701</v>
      </c>
      <c r="K38" s="302" t="str">
        <f>+'Preliminar PT Id del Riesgo'!K53</f>
        <v>OPERATIVOS</v>
      </c>
      <c r="L38" s="303" t="str">
        <f>+'Preliminar PT Id del Riesgo'!N53</f>
        <v>Ejecución y administración de procesos</v>
      </c>
      <c r="M38" s="198">
        <v>7000</v>
      </c>
      <c r="N38" s="218" t="str">
        <f t="shared" si="2"/>
        <v>Muy Alta</v>
      </c>
      <c r="O38" s="219">
        <f t="shared" si="3"/>
        <v>1</v>
      </c>
      <c r="P38" s="198" t="s">
        <v>472</v>
      </c>
      <c r="Q38" s="218" t="str">
        <f>IF(OR(P38=[1]Datos!$A$23,P38=[1]Datos!$B$23),"Leve",IF(OR(P38=[1]Datos!$A$24,P38=[1]Datos!$B$24),"Menor",IF(OR(P38=[1]Datos!$A$25,P38=[1]Datos!$B$25),"Moderado",IF(OR(P38=[1]Datos!$A$26,P38=[1]Datos!$B$26),"Mayor",IF(OR(P38=[1]Datos!$A$27,P38=[1]Datos!$B$27),"Catastrófico","")))))</f>
        <v>Mayor</v>
      </c>
      <c r="R38" s="219">
        <f t="shared" si="4"/>
        <v>0.8</v>
      </c>
      <c r="S38" s="218" t="str">
        <f t="shared" si="5"/>
        <v>Alto</v>
      </c>
      <c r="T38" s="218" t="str">
        <f t="shared" si="6"/>
        <v>Reducir</v>
      </c>
      <c r="U38" s="224" t="s">
        <v>1337</v>
      </c>
      <c r="V38" s="196" t="str">
        <f>+'Preliminar PT. Control'!I54</f>
        <v>SUBDIRECCIÓN DE SEGURIDAD JURÍDICA</v>
      </c>
      <c r="W38" s="196" t="str">
        <f>+'Preliminar PT. Control'!J54</f>
        <v>Subdirección de Seguridad Jurídica revisa los actos administrativos de los procesos agrarios en zonas focalizadas y formalización de la propiedad privada rural antes de ser suscritos por parte del Subdirector a través del listado de los actos administrativos donde consta la revisión indicando el número de expediente y el número del acto administrativo que está en los sistemas de información de la ANT</v>
      </c>
      <c r="X38" s="197" t="str">
        <f>+'Preliminar PT. Control'!K54</f>
        <v>Preventivo</v>
      </c>
      <c r="Y38" s="43" t="str">
        <f t="shared" si="8"/>
        <v>Probabilidad</v>
      </c>
      <c r="Z38" s="197" t="str">
        <f>+'Preliminar PT. Control'!M54</f>
        <v>Manual</v>
      </c>
      <c r="AA38" s="43" t="str">
        <f t="shared" si="9"/>
        <v>40%</v>
      </c>
      <c r="AB38" s="197" t="str">
        <f>+'Preliminar PT. Control'!O54</f>
        <v>Documentado</v>
      </c>
      <c r="AC38" s="197" t="s">
        <v>190</v>
      </c>
      <c r="AD38" s="197" t="str">
        <f>+'Preliminar PT. Control'!Q54</f>
        <v>Con registro</v>
      </c>
      <c r="AE38" s="142">
        <f>+'Preliminar PT. Control'!R54</f>
        <v>0.6</v>
      </c>
      <c r="AF38" s="218" t="str">
        <f>+'Preliminar PT. Control'!S54</f>
        <v>Media</v>
      </c>
      <c r="AG38" s="142">
        <f>+'Preliminar PT. Control'!T54</f>
        <v>0.8</v>
      </c>
      <c r="AH38" s="218" t="str">
        <f>+'Preliminar PT. Control'!U54</f>
        <v>Mayor</v>
      </c>
      <c r="AI38" s="218" t="str">
        <f>+'Preliminar PT. Control'!V54</f>
        <v>Alto</v>
      </c>
      <c r="AJ38" s="218" t="str">
        <f>+'Preliminar PT. Control'!W54</f>
        <v>Reducir</v>
      </c>
      <c r="AK38" s="224" t="s">
        <v>1579</v>
      </c>
      <c r="AL38" s="196" t="str">
        <f>+'6 - Plan de Acciones Preventiva'!G56</f>
        <v>Actualizar y depurar el inventario de procesos agrarios en zonas focalizadas</v>
      </c>
      <c r="AM38" s="196" t="str">
        <f>+'6 - Plan de Acciones Preventiva'!H56</f>
        <v>SUBDIRECCIÓN DE SEGURIDAD JURÍDICA</v>
      </c>
      <c r="AN38" s="196" t="str">
        <f>+'6 - Plan de Acciones Preventiva'!I56</f>
        <v>Inventario de procesos agrarios en zonas focalizadas actualizado.</v>
      </c>
      <c r="AO38" s="304">
        <v>9</v>
      </c>
      <c r="AP38" s="197">
        <v>1</v>
      </c>
      <c r="AQ38" s="305">
        <f t="shared" si="7"/>
        <v>0.1111111111111111</v>
      </c>
      <c r="AR38" s="197" t="s">
        <v>436</v>
      </c>
      <c r="AS38" s="220" t="s">
        <v>2168</v>
      </c>
      <c r="AT38" s="220" t="s">
        <v>2169</v>
      </c>
      <c r="AU38" s="197" t="s">
        <v>95</v>
      </c>
      <c r="AV38" s="197">
        <f>+'7 - Materialización del Riesgo'!H58</f>
        <v>0</v>
      </c>
      <c r="AW38" s="197">
        <f>+'7 - Materialización del Riesgo'!I58</f>
        <v>0</v>
      </c>
      <c r="AX38" s="197" t="e">
        <f>+'7 - Materialización del Riesgo'!J58</f>
        <v>#DIV/0!</v>
      </c>
      <c r="AY38" s="197" t="e">
        <f>+'7 - Materialización del Riesgo'!K58</f>
        <v>#DIV/0!</v>
      </c>
      <c r="AZ38" s="197">
        <f>+'7 - Materialización del Riesgo'!L58</f>
        <v>0</v>
      </c>
      <c r="BA38" s="197">
        <f>+'7 - Materialización del Riesgo'!M58</f>
        <v>0</v>
      </c>
      <c r="BB38" s="197">
        <f>+'7 - Materialización del Riesgo'!N58</f>
        <v>0</v>
      </c>
      <c r="BC38" s="197">
        <f>+'7 - Materialización del Riesgo'!O58</f>
        <v>0</v>
      </c>
      <c r="BD38" s="197" t="e">
        <f>+'7 - Materialización del Riesgo'!P58</f>
        <v>#DIV/0!</v>
      </c>
      <c r="BE38" s="305">
        <f>+'7 - Materialización del Riesgo'!Q58</f>
        <v>1</v>
      </c>
    </row>
    <row r="39" spans="2:57" s="104" customFormat="1" ht="225" x14ac:dyDescent="0.25">
      <c r="B39" s="196" t="str">
        <f>+'Preliminar PT Id del Riesgo'!B55</f>
        <v>SEGURIDAD JURÍDICA SOBRE LA TITULARIDAD DE LA TIERRA Y LOS TERRITORIOS</v>
      </c>
      <c r="C39" s="196" t="str">
        <f>+'Preliminar PT Id del Riesgo'!C55</f>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v>
      </c>
      <c r="D39" s="196" t="str">
        <f>+'Preliminar PT Id del Riesgo'!D55</f>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
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v>
      </c>
      <c r="E39" s="197" t="str">
        <f>+'Preliminar PT Id del Riesgo'!F55</f>
        <v>DIRECCIÓN DE GESTIÓN JURÍDICA DE TIERRAS</v>
      </c>
      <c r="F39" s="224" t="s">
        <v>1479</v>
      </c>
      <c r="G39" s="197" t="str">
        <f>+'Preliminar PT Id del Riesgo'!H55</f>
        <v>Incumplimiento de términos para dar respuesta a las nuevas solicitudes de recursos, de decisiones finales de procesos agrarios y formalización de la propiedad privada rural</v>
      </c>
      <c r="H39" s="197" t="str">
        <f>+'Preliminar PT Id del Riesgo'!I55</f>
        <v>Pérdida Reputacional</v>
      </c>
      <c r="I39" s="196" t="str">
        <f>+'Preliminar PT Id del Riesgo'!J55</f>
        <v>Posibilidad de pérdida reputacional en la credibilidad institucional por el incumpliendo de los términos para resolver un recurso</v>
      </c>
      <c r="J39" s="302">
        <f>+'Preliminar PT Id del Riesgo'!O55</f>
        <v>44701</v>
      </c>
      <c r="K39" s="302" t="str">
        <f>+'Preliminar PT Id del Riesgo'!K55</f>
        <v>DE CUMPLIMIENTO</v>
      </c>
      <c r="L39" s="303" t="str">
        <f>+'Preliminar PT Id del Riesgo'!N55</f>
        <v>Usuarios, productos y prácticas</v>
      </c>
      <c r="M39" s="198">
        <v>156</v>
      </c>
      <c r="N39" s="218" t="str">
        <f t="shared" si="2"/>
        <v>Media</v>
      </c>
      <c r="O39" s="219">
        <f t="shared" si="3"/>
        <v>0.6</v>
      </c>
      <c r="P39" s="198" t="s">
        <v>163</v>
      </c>
      <c r="Q39" s="218" t="str">
        <f>IF(OR(P39=[1]Datos!$A$23,P39=[1]Datos!$B$23),"Leve",IF(OR(P39=[1]Datos!$A$24,P39=[1]Datos!$B$24),"Menor",IF(OR(P39=[1]Datos!$A$25,P39=[1]Datos!$B$25),"Moderado",IF(OR(P39=[1]Datos!$A$26,P39=[1]Datos!$B$26),"Mayor",IF(OR(P39=[1]Datos!$A$27,P39=[1]Datos!$B$27),"Catastrófico","")))))</f>
        <v>Catastrófico</v>
      </c>
      <c r="R39" s="219">
        <f t="shared" si="4"/>
        <v>1</v>
      </c>
      <c r="S39" s="218" t="str">
        <f t="shared" si="5"/>
        <v>Extremo</v>
      </c>
      <c r="T39" s="218" t="str">
        <f t="shared" si="6"/>
        <v>Reducir</v>
      </c>
      <c r="U39" s="224" t="s">
        <v>1339</v>
      </c>
      <c r="V39" s="196" t="str">
        <f>+'Preliminar PT. Control'!I56</f>
        <v>SUBDIRECCIÓN DE PROCESOS AGRARIOS Y GESTIÓN JURÍDICA</v>
      </c>
      <c r="W39" s="196" t="str">
        <f>+'Preliminar PT. Control'!J56</f>
        <v>Subdirección de Procesos Agrarios y Gestión Jurídica reporta los actos administrativos expedidos que resuelven recursos solicitados a las decisiones finales de procesos agrarios en zonas no focalizadas. a través del listado de los actos administrativos que resuelven los recursos interpuestos donde consta el número de expediente y el número del acto administrativo que está en los sistemas de información de la ANT</v>
      </c>
      <c r="X39" s="197" t="str">
        <f>+'Preliminar PT. Control'!K56</f>
        <v>Preventivo</v>
      </c>
      <c r="Y39" s="43" t="str">
        <f t="shared" si="8"/>
        <v>Probabilidad</v>
      </c>
      <c r="Z39" s="197" t="str">
        <f>+'Preliminar PT. Control'!M56</f>
        <v>Manual</v>
      </c>
      <c r="AA39" s="43" t="str">
        <f t="shared" si="9"/>
        <v>40%</v>
      </c>
      <c r="AB39" s="197" t="str">
        <f>+'Preliminar PT. Control'!O56</f>
        <v>Documentado</v>
      </c>
      <c r="AC39" s="197" t="s">
        <v>190</v>
      </c>
      <c r="AD39" s="197" t="str">
        <f>+'Preliminar PT. Control'!Q56</f>
        <v>Con registro</v>
      </c>
      <c r="AE39" s="142">
        <f>+'Preliminar PT. Control'!R56</f>
        <v>0.36</v>
      </c>
      <c r="AF39" s="218" t="str">
        <f>+'Preliminar PT. Control'!S56</f>
        <v>Baja</v>
      </c>
      <c r="AG39" s="142">
        <f>+'Preliminar PT. Control'!T56</f>
        <v>1</v>
      </c>
      <c r="AH39" s="218" t="str">
        <f>+'Preliminar PT. Control'!U56</f>
        <v>Catastrófico</v>
      </c>
      <c r="AI39" s="218" t="str">
        <f>+'Preliminar PT. Control'!V56</f>
        <v>Extremo</v>
      </c>
      <c r="AJ39" s="218" t="str">
        <f>+'Preliminar PT. Control'!W56</f>
        <v>Reducir</v>
      </c>
      <c r="AK39" s="224" t="s">
        <v>1581</v>
      </c>
      <c r="AL39" s="196" t="str">
        <f>+'6 - Plan de Acciones Preventiva'!G58</f>
        <v>Verificación del estado de las solicitudes en ORFEO</v>
      </c>
      <c r="AM39" s="196" t="str">
        <f>+'6 - Plan de Acciones Preventiva'!H58</f>
        <v>DIRECCIÓN DE GESTIÓN JURÍDICA DE TIERRAS</v>
      </c>
      <c r="AN39" s="196" t="str">
        <f>+'6 - Plan de Acciones Preventiva'!I58</f>
        <v>Base de datos reporte del estado de los radicados en ORFEO.</v>
      </c>
      <c r="AO39" s="304">
        <v>8</v>
      </c>
      <c r="AP39" s="197">
        <v>0</v>
      </c>
      <c r="AQ39" s="305">
        <f t="shared" ref="AQ39" si="11">+((AP39/AO39)*100)/100</f>
        <v>0</v>
      </c>
      <c r="AR39" s="197" t="s">
        <v>436</v>
      </c>
      <c r="AS39" s="197"/>
      <c r="AT39" s="220" t="s">
        <v>2170</v>
      </c>
      <c r="AU39" s="197" t="s">
        <v>95</v>
      </c>
      <c r="AV39" s="197">
        <f>+'7 - Materialización del Riesgo'!H60</f>
        <v>0</v>
      </c>
      <c r="AW39" s="197">
        <f>+'7 - Materialización del Riesgo'!I60</f>
        <v>0</v>
      </c>
      <c r="AX39" s="197" t="e">
        <f>+'7 - Materialización del Riesgo'!J60</f>
        <v>#DIV/0!</v>
      </c>
      <c r="AY39" s="197" t="e">
        <f>+'7 - Materialización del Riesgo'!K60</f>
        <v>#DIV/0!</v>
      </c>
      <c r="AZ39" s="197">
        <f>+'7 - Materialización del Riesgo'!L60</f>
        <v>0</v>
      </c>
      <c r="BA39" s="197">
        <f>+'7 - Materialización del Riesgo'!M60</f>
        <v>0</v>
      </c>
      <c r="BB39" s="197">
        <f>+'7 - Materialización del Riesgo'!N60</f>
        <v>0</v>
      </c>
      <c r="BC39" s="197">
        <f>+'7 - Materialización del Riesgo'!O60</f>
        <v>0</v>
      </c>
      <c r="BD39" s="197" t="e">
        <f>+'7 - Materialización del Riesgo'!P60</f>
        <v>#DIV/0!</v>
      </c>
      <c r="BE39" s="305">
        <f>+'7 - Materialización del Riesgo'!Q60</f>
        <v>1</v>
      </c>
    </row>
    <row r="40" spans="2:57" s="104" customFormat="1" ht="225" x14ac:dyDescent="0.25">
      <c r="B40" s="196" t="str">
        <f>+'Preliminar PT Id del Riesgo'!B59</f>
        <v>SEGURIDAD JURÍDICA SOBRE LA TITULARIDAD DE LA TIERRA Y LOS TERRITORIOS</v>
      </c>
      <c r="C40" s="196" t="str">
        <f>+'Preliminar PT Id del Riesgo'!C59</f>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v>
      </c>
      <c r="D40" s="196" t="str">
        <f>+'Preliminar PT Id del Riesgo'!D59</f>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
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v>
      </c>
      <c r="E40" s="197" t="str">
        <f>+'Preliminar PT Id del Riesgo'!F59</f>
        <v>DIRECCIÓN DE GESTIÓN JURÍDICA DE TIERRAS</v>
      </c>
      <c r="F40" s="224" t="s">
        <v>1480</v>
      </c>
      <c r="G40" s="197" t="str">
        <f>+'Preliminar PT Id del Riesgo'!H59</f>
        <v>Realizar el reparto de una solicitud a dos o más, diferentes dependencias</v>
      </c>
      <c r="H40" s="197" t="str">
        <f>+'Preliminar PT Id del Riesgo'!I59</f>
        <v>Pérdida Reputacional</v>
      </c>
      <c r="I40" s="196" t="str">
        <f>+'Preliminar PT Id del Riesgo'!J59</f>
        <v>Posibilidad de pérdida reputacional en la credibilidad institucional por falta de bases de datos unificadas y estandarizadas como única matriz de control y seguimiento a respuestas</v>
      </c>
      <c r="J40" s="302">
        <f>+'Preliminar PT Id del Riesgo'!O59</f>
        <v>44701</v>
      </c>
      <c r="K40" s="302" t="str">
        <f>+'Preliminar PT Id del Riesgo'!K59</f>
        <v>OPERATIVOS</v>
      </c>
      <c r="L40" s="303" t="str">
        <f>+'Preliminar PT Id del Riesgo'!N59</f>
        <v>Ejecución y administración de procesos</v>
      </c>
      <c r="M40" s="198">
        <v>260</v>
      </c>
      <c r="N40" s="218" t="str">
        <f t="shared" si="2"/>
        <v>Media</v>
      </c>
      <c r="O40" s="219">
        <f t="shared" si="3"/>
        <v>0.6</v>
      </c>
      <c r="P40" s="198" t="s">
        <v>162</v>
      </c>
      <c r="Q40" s="218" t="str">
        <f>IF(OR(P40=[1]Datos!$A$23,P40=[1]Datos!$B$23),"Leve",IF(OR(P40=[1]Datos!$A$24,P40=[1]Datos!$B$24),"Menor",IF(OR(P40=[1]Datos!$A$25,P40=[1]Datos!$B$25),"Moderado",IF(OR(P40=[1]Datos!$A$26,P40=[1]Datos!$B$26),"Mayor",IF(OR(P40=[1]Datos!$A$27,P40=[1]Datos!$B$27),"Catastrófico","")))))</f>
        <v>Moderado</v>
      </c>
      <c r="R40" s="219">
        <f t="shared" si="4"/>
        <v>0.6</v>
      </c>
      <c r="S40" s="218" t="str">
        <f t="shared" si="5"/>
        <v>Moderado</v>
      </c>
      <c r="T40" s="218" t="str">
        <f t="shared" si="6"/>
        <v>Reducir</v>
      </c>
      <c r="U40" s="224" t="s">
        <v>1343</v>
      </c>
      <c r="V40" s="196" t="str">
        <f>+'Preliminar PT. Control'!I60</f>
        <v>GESTOR DOCUMENTAL DE LA SUBDIRECCIÓN DE PROCESOS AGRARIOS Y GESTIÓN JURÍDICA</v>
      </c>
      <c r="W40" s="196" t="str">
        <f>+'Preliminar PT. Control'!J60</f>
        <v>Gestor documental de la Subdirección de Procesos Agrarios y Gestión Jurídica verifica que la solicitud de procesos agrarios en zonas no focalizadas no contenga expediente creado en el Orfeo a través del listado de creación de expedientes en Orfeo realizar la verificación con diferentes variables (numero, nombre del predio, folio de matrícula, entre otros) en Orfeo, para identificar que el expediente no se encuentre creado</v>
      </c>
      <c r="X40" s="197" t="str">
        <f>+'Preliminar PT. Control'!K60</f>
        <v>Preventivo</v>
      </c>
      <c r="Y40" s="43" t="str">
        <f t="shared" si="8"/>
        <v>Probabilidad</v>
      </c>
      <c r="Z40" s="197" t="str">
        <f>+'Preliminar PT. Control'!M60</f>
        <v>Manual</v>
      </c>
      <c r="AA40" s="43" t="str">
        <f t="shared" si="9"/>
        <v>40%</v>
      </c>
      <c r="AB40" s="197" t="str">
        <f>+'Preliminar PT. Control'!O60</f>
        <v>Sin documentar</v>
      </c>
      <c r="AC40" s="197" t="s">
        <v>190</v>
      </c>
      <c r="AD40" s="197" t="str">
        <f>+'Preliminar PT. Control'!Q60</f>
        <v>Con registro</v>
      </c>
      <c r="AE40" s="142">
        <f>+'Preliminar PT. Control'!R60</f>
        <v>0.36</v>
      </c>
      <c r="AF40" s="218" t="str">
        <f>+'Preliminar PT. Control'!S60</f>
        <v>Baja</v>
      </c>
      <c r="AG40" s="142">
        <f>+'Preliminar PT. Control'!T60</f>
        <v>0.6</v>
      </c>
      <c r="AH40" s="218" t="str">
        <f>+'Preliminar PT. Control'!U60</f>
        <v>Moderado</v>
      </c>
      <c r="AI40" s="218" t="str">
        <f>+'Preliminar PT. Control'!V60</f>
        <v>Moderado</v>
      </c>
      <c r="AJ40" s="218" t="str">
        <f>+'Preliminar PT. Control'!W60</f>
        <v>Reducir</v>
      </c>
      <c r="AK40" s="224" t="s">
        <v>1585</v>
      </c>
      <c r="AL40" s="196" t="str">
        <f>+'6 - Plan de Acciones Preventiva'!G62</f>
        <v>Revisión, análisis y conformación de expedientes de procesos agrarios en zonas no focalizadas en ORFEO</v>
      </c>
      <c r="AM40" s="196" t="str">
        <f>+'6 - Plan de Acciones Preventiva'!H62</f>
        <v>SUBDIRECCIÓN DE PROCESOS AGRARIOS Y GESTIÓN JURÍDICA</v>
      </c>
      <c r="AN40" s="196" t="str">
        <f>+'6 - Plan de Acciones Preventiva'!I62</f>
        <v>Base de datos con reporte de conformación de expedientes en ORFEO.</v>
      </c>
      <c r="AO40" s="304">
        <f>+'6 - Plan de Acciones Preventiva'!J62</f>
        <v>8</v>
      </c>
      <c r="AP40" s="197"/>
      <c r="AQ40" s="305">
        <f>+((AP40/AO40)*100)/100</f>
        <v>0</v>
      </c>
      <c r="AR40" s="197" t="s">
        <v>436</v>
      </c>
      <c r="AS40" s="197"/>
      <c r="AT40" s="220" t="s">
        <v>2170</v>
      </c>
      <c r="AU40" s="197" t="s">
        <v>95</v>
      </c>
      <c r="AV40" s="197">
        <f>+'7 - Materialización del Riesgo'!H64</f>
        <v>0</v>
      </c>
      <c r="AW40" s="197">
        <f>+'7 - Materialización del Riesgo'!I64</f>
        <v>0</v>
      </c>
      <c r="AX40" s="197" t="e">
        <f>+'7 - Materialización del Riesgo'!J64</f>
        <v>#DIV/0!</v>
      </c>
      <c r="AY40" s="197" t="e">
        <f>+'7 - Materialización del Riesgo'!K64</f>
        <v>#DIV/0!</v>
      </c>
      <c r="AZ40" s="197">
        <f>+'7 - Materialización del Riesgo'!L64</f>
        <v>0</v>
      </c>
      <c r="BA40" s="197">
        <f>+'7 - Materialización del Riesgo'!M64</f>
        <v>0</v>
      </c>
      <c r="BB40" s="197">
        <f>+'7 - Materialización del Riesgo'!N64</f>
        <v>0</v>
      </c>
      <c r="BC40" s="197">
        <f>+'7 - Materialización del Riesgo'!O64</f>
        <v>0</v>
      </c>
      <c r="BD40" s="197" t="e">
        <f>+'7 - Materialización del Riesgo'!P64</f>
        <v>#DIV/0!</v>
      </c>
      <c r="BE40" s="305">
        <f>+'7 - Materialización del Riesgo'!Q64</f>
        <v>1</v>
      </c>
    </row>
    <row r="41" spans="2:57" s="104" customFormat="1" ht="225" x14ac:dyDescent="0.25">
      <c r="B41" s="196" t="str">
        <f>+'Preliminar PT Id del Riesgo'!B60</f>
        <v>SEGURIDAD JURÍDICA SOBRE LA TITULARIDAD DE LA TIERRA Y LOS TERRITORIOS</v>
      </c>
      <c r="C41" s="196" t="str">
        <f>+'Preliminar PT Id del Riesgo'!C60</f>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v>
      </c>
      <c r="D41" s="196" t="str">
        <f>+'Preliminar PT Id del Riesgo'!D60</f>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
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v>
      </c>
      <c r="E41" s="197" t="str">
        <f>+'Preliminar PT Id del Riesgo'!F60</f>
        <v>DIRECCIÓN DE GESTIÓN JURÍDICA DE TIERRAS</v>
      </c>
      <c r="F41" s="224" t="s">
        <v>1480</v>
      </c>
      <c r="G41" s="197" t="str">
        <f>+'Preliminar PT Id del Riesgo'!H60</f>
        <v>Realizar el reparto de una solicitud a dos o más, diferentes dependencias</v>
      </c>
      <c r="H41" s="197" t="str">
        <f>+'Preliminar PT Id del Riesgo'!I60</f>
        <v>Pérdida Reputacional</v>
      </c>
      <c r="I41" s="196" t="str">
        <f>+'Preliminar PT Id del Riesgo'!J60</f>
        <v>Posibilidad de pérdida reputacional en la credibilidad institucional por falta de bases de datos unificadas y estandarizadas como única matriz de control y seguimiento a respuestas</v>
      </c>
      <c r="J41" s="302">
        <f>+'Preliminar PT Id del Riesgo'!O60</f>
        <v>44701</v>
      </c>
      <c r="K41" s="302" t="str">
        <f>+'Preliminar PT Id del Riesgo'!K60</f>
        <v>OPERATIVOS</v>
      </c>
      <c r="L41" s="303" t="str">
        <f>+'Preliminar PT Id del Riesgo'!N60</f>
        <v>Ejecución y administración de procesos</v>
      </c>
      <c r="M41" s="198">
        <v>260</v>
      </c>
      <c r="N41" s="218" t="str">
        <f t="shared" si="2"/>
        <v>Media</v>
      </c>
      <c r="O41" s="219">
        <f t="shared" si="3"/>
        <v>0.6</v>
      </c>
      <c r="P41" s="198" t="s">
        <v>162</v>
      </c>
      <c r="Q41" s="218" t="str">
        <f>IF(OR(P41=[1]Datos!$A$23,P41=[1]Datos!$B$23),"Leve",IF(OR(P41=[1]Datos!$A$24,P41=[1]Datos!$B$24),"Menor",IF(OR(P41=[1]Datos!$A$25,P41=[1]Datos!$B$25),"Moderado",IF(OR(P41=[1]Datos!$A$26,P41=[1]Datos!$B$26),"Mayor",IF(OR(P41=[1]Datos!$A$27,P41=[1]Datos!$B$27),"Catastrófico","")))))</f>
        <v>Moderado</v>
      </c>
      <c r="R41" s="219">
        <f t="shared" si="4"/>
        <v>0.6</v>
      </c>
      <c r="S41" s="218" t="str">
        <f t="shared" si="5"/>
        <v>Moderado</v>
      </c>
      <c r="T41" s="218" t="str">
        <f t="shared" si="6"/>
        <v>Reducir</v>
      </c>
      <c r="U41" s="224" t="s">
        <v>1344</v>
      </c>
      <c r="V41" s="196" t="str">
        <f>+'Preliminar PT. Control'!I61</f>
        <v>GESTOR DOCUMENTAL DE LA SUBDIRECCIÓN DE SEGURIDAD JURÍDICA</v>
      </c>
      <c r="W41" s="196" t="str">
        <f>+'Preliminar PT. Control'!J61</f>
        <v>Gestor documental de la Subdirección de Seguridad Jurídica verifica que la solicitud de procesos agrarios en zonas focalizadas y formalización de la propiedad privada rural no contenga expediente creado en el Orfeo a través del listado de creación de expedientes en Orfeo realizar la verificación con diferentes variables (numero, nombre del predio, folio de matrícula, entre otros) en Orfeo, para identificar que el expediente no se encuentre creado</v>
      </c>
      <c r="X41" s="197" t="str">
        <f>+'Preliminar PT. Control'!K61</f>
        <v>Preventivo</v>
      </c>
      <c r="Y41" s="43" t="str">
        <f t="shared" si="8"/>
        <v>Probabilidad</v>
      </c>
      <c r="Z41" s="197" t="str">
        <f>+'Preliminar PT. Control'!M61</f>
        <v>Manual</v>
      </c>
      <c r="AA41" s="43" t="str">
        <f t="shared" si="9"/>
        <v>40%</v>
      </c>
      <c r="AB41" s="197" t="str">
        <f>+'Preliminar PT. Control'!O61</f>
        <v>Documentado</v>
      </c>
      <c r="AC41" s="197" t="s">
        <v>190</v>
      </c>
      <c r="AD41" s="197" t="str">
        <f>+'Preliminar PT. Control'!Q61</f>
        <v>Con registro</v>
      </c>
      <c r="AE41" s="142">
        <f>+'Preliminar PT. Control'!R61</f>
        <v>0.216</v>
      </c>
      <c r="AF41" s="218" t="str">
        <f>+'Preliminar PT. Control'!S61</f>
        <v>Baja</v>
      </c>
      <c r="AG41" s="142">
        <f>+'Preliminar PT. Control'!T61</f>
        <v>0.6</v>
      </c>
      <c r="AH41" s="218" t="str">
        <f>+'Preliminar PT. Control'!U61</f>
        <v>Moderado</v>
      </c>
      <c r="AI41" s="218" t="str">
        <f>+'Preliminar PT. Control'!V61</f>
        <v>Moderado</v>
      </c>
      <c r="AJ41" s="218" t="str">
        <f>+'Preliminar PT. Control'!W61</f>
        <v>Reducir</v>
      </c>
      <c r="AK41" s="224" t="s">
        <v>1586</v>
      </c>
      <c r="AL41" s="196" t="str">
        <f>+'6 - Plan de Acciones Preventiva'!G63</f>
        <v>Revisión, análisis y conformación de expedientes de procesos agrarios en zonas focalizadas en ORFEO</v>
      </c>
      <c r="AM41" s="196" t="str">
        <f>+'6 - Plan de Acciones Preventiva'!H63</f>
        <v>SUBDIRECCIÓN DE SEGURIDAD JURÍDICA</v>
      </c>
      <c r="AN41" s="196" t="str">
        <f>+'6 - Plan de Acciones Preventiva'!I63</f>
        <v>Base de datos reporte de conformación de expedientes en ORFEO.</v>
      </c>
      <c r="AO41" s="304">
        <f>+'6 - Plan de Acciones Preventiva'!J63</f>
        <v>8</v>
      </c>
      <c r="AP41" s="197">
        <v>0</v>
      </c>
      <c r="AQ41" s="305">
        <f>+((AP41/AO41)*100)/100</f>
        <v>0</v>
      </c>
      <c r="AR41" s="197" t="s">
        <v>436</v>
      </c>
      <c r="AS41" s="197"/>
      <c r="AT41" s="220" t="s">
        <v>2170</v>
      </c>
      <c r="AU41" s="197" t="s">
        <v>95</v>
      </c>
      <c r="AV41" s="197">
        <f>+'7 - Materialización del Riesgo'!H65</f>
        <v>0</v>
      </c>
      <c r="AW41" s="197">
        <f>+'7 - Materialización del Riesgo'!I65</f>
        <v>0</v>
      </c>
      <c r="AX41" s="197" t="e">
        <f>+'7 - Materialización del Riesgo'!J65</f>
        <v>#DIV/0!</v>
      </c>
      <c r="AY41" s="197" t="e">
        <f>+'7 - Materialización del Riesgo'!K65</f>
        <v>#DIV/0!</v>
      </c>
      <c r="AZ41" s="197">
        <f>+'7 - Materialización del Riesgo'!L65</f>
        <v>0</v>
      </c>
      <c r="BA41" s="197">
        <f>+'7 - Materialización del Riesgo'!M65</f>
        <v>0</v>
      </c>
      <c r="BB41" s="197">
        <f>+'7 - Materialización del Riesgo'!N65</f>
        <v>0</v>
      </c>
      <c r="BC41" s="197">
        <f>+'7 - Materialización del Riesgo'!O65</f>
        <v>0</v>
      </c>
      <c r="BD41" s="197" t="e">
        <f>+'7 - Materialización del Riesgo'!P65</f>
        <v>#DIV/0!</v>
      </c>
      <c r="BE41" s="305">
        <f>+'7 - Materialización del Riesgo'!Q65</f>
        <v>1</v>
      </c>
    </row>
    <row r="42" spans="2:57" s="104" customFormat="1" ht="242.25" customHeight="1" x14ac:dyDescent="0.25">
      <c r="B42" s="196" t="str">
        <f>+'Preliminar PT Id del Riesgo'!B63</f>
        <v>ACCESO A LA PROPIEDAD DE LA TIERRA Y LOS TERRITORIOS</v>
      </c>
      <c r="C42" s="196" t="str">
        <f>+'Preliminar PT Id del Riesgo'!C63</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42" s="196" t="str">
        <f>+'Preliminar PT Id del Riesgo'!D63</f>
        <v xml:space="preserve">Inicia con el análisis de la ruta jurídica y termina con la decisión final del expediente </v>
      </c>
      <c r="E42" s="197" t="str">
        <f>+'Preliminar PT Id del Riesgo'!F63</f>
        <v>EQUIPO INICIATIVAS COMUNITARIAS DAE</v>
      </c>
      <c r="F42" s="224" t="s">
        <v>1481</v>
      </c>
      <c r="G42" s="197" t="str">
        <f>+'Preliminar PT Id del Riesgo'!H63</f>
        <v>Incumplimiento por parte de los proveedores de servicios e insumos de las Iniciativas Cofinanciadas</v>
      </c>
      <c r="H42" s="197" t="str">
        <f>+'Preliminar PT Id del Riesgo'!I63</f>
        <v>Afectación Económica o presupuestal</v>
      </c>
      <c r="I42" s="196" t="str">
        <f>+'Preliminar PT Id del Riesgo'!J63</f>
        <v>Posibilidad de afectación económica  presentando incrementos en los costos por la suspensión de la iniciativa cofinanciada debido a la falta de verificación de la capacidad operativa de los proveedores en la región</v>
      </c>
      <c r="J42" s="302">
        <f>+'Preliminar PT Id del Riesgo'!O63</f>
        <v>44701</v>
      </c>
      <c r="K42" s="302" t="str">
        <f>+'Preliminar PT Id del Riesgo'!K63</f>
        <v>OPERATIVOS</v>
      </c>
      <c r="L42" s="303" t="str">
        <f>+'Preliminar PT Id del Riesgo'!N63</f>
        <v>Usuarios, productos y prácticas</v>
      </c>
      <c r="M42" s="198">
        <v>13</v>
      </c>
      <c r="N42" s="218" t="str">
        <f t="shared" si="2"/>
        <v>Baja</v>
      </c>
      <c r="O42" s="219">
        <f t="shared" si="3"/>
        <v>0.4</v>
      </c>
      <c r="P42" s="198" t="s">
        <v>720</v>
      </c>
      <c r="Q42" s="218" t="str">
        <f>IF(OR(P42=[1]Datos!$A$23,P42=[1]Datos!$B$23),"Leve",IF(OR(P42=[1]Datos!$A$24,P42=[1]Datos!$B$24),"Menor",IF(OR(P42=[1]Datos!$A$25,P42=[1]Datos!$B$25),"Moderado",IF(OR(P42=[1]Datos!$A$26,P42=[1]Datos!$B$26),"Mayor",IF(OR(P42=[1]Datos!$A$27,P42=[1]Datos!$B$27),"Catastrófico","")))))</f>
        <v>Catastrófico</v>
      </c>
      <c r="R42" s="219">
        <f t="shared" si="4"/>
        <v>1</v>
      </c>
      <c r="S42" s="218" t="str">
        <f t="shared" si="5"/>
        <v>Extremo</v>
      </c>
      <c r="T42" s="218" t="str">
        <f t="shared" si="6"/>
        <v>Reducir</v>
      </c>
      <c r="U42" s="224" t="s">
        <v>1346</v>
      </c>
      <c r="V42" s="196" t="str">
        <f>+'Preliminar PT. Control'!I64</f>
        <v>EQUIPO DE INICIATIVAS COMUNITARIAS DAE</v>
      </c>
      <c r="W42" s="196" t="str">
        <f>+'Preliminar PT. Control'!J64</f>
        <v>El equipo de Iniciativas Comunitarias DAE realiza seguimiento y acompañamiento a través del diligenciamiento de las formas INTI-F-008 FORMA ACTA DE REUNIÓN e INTI-F-009 FORMA LISTADO DE ASISTENCIA mediante la práctica de la visita para el seguimiento a la implementación de la Iniciativa Comunitaria</v>
      </c>
      <c r="X42" s="197" t="str">
        <f>+'Preliminar PT. Control'!K64</f>
        <v>Detectivo</v>
      </c>
      <c r="Y42" s="43" t="str">
        <f>IF(OR(X42="Correctivo",X42="Detectivo"),"Impacto",IF(X42="Preventivo","Probabilidad",""))</f>
        <v>Impacto</v>
      </c>
      <c r="Z42" s="197" t="str">
        <f>+'Preliminar PT. Control'!M64</f>
        <v>Manual</v>
      </c>
      <c r="AA42" s="43" t="str">
        <f>IF(AND(X42="Preventivo",Z42="Automático"),"50%",IF(AND(X42="Preventivo",Z42="Manual"),"40%",IF(AND(X42="Detectivo",Z42="Automático"),"40%",IF(AND(X42="Detectivo",Z42="Manual"),"30%",IF(AND(X42="Correctivo",Z42="Automático"),"35%",IF(AND(X42="Correctivo",Z42="Manual"),"25%",""))))))</f>
        <v>30%</v>
      </c>
      <c r="AB42" s="197" t="str">
        <f>+'Preliminar PT. Control'!O64</f>
        <v>Documentado</v>
      </c>
      <c r="AC42" s="43" t="s">
        <v>190</v>
      </c>
      <c r="AD42" s="197" t="str">
        <f>+'Preliminar PT. Control'!Q64</f>
        <v>Con Registro</v>
      </c>
      <c r="AE42" s="142">
        <f>+'Preliminar PT. Control'!R64</f>
        <v>0.4</v>
      </c>
      <c r="AF42" s="218" t="str">
        <f>+'Preliminar PT. Control'!S64</f>
        <v>Baja</v>
      </c>
      <c r="AG42" s="142">
        <f>+'Preliminar PT. Control'!T64</f>
        <v>0.7</v>
      </c>
      <c r="AH42" s="218" t="str">
        <f>+'Preliminar PT. Control'!U64</f>
        <v>Mayor</v>
      </c>
      <c r="AI42" s="218" t="str">
        <f>+'Preliminar PT. Control'!V64</f>
        <v>Alto</v>
      </c>
      <c r="AJ42" s="218" t="str">
        <f>+'Preliminar PT. Control'!W64</f>
        <v>Reducir</v>
      </c>
      <c r="AK42" s="224" t="s">
        <v>1588</v>
      </c>
      <c r="AL42" s="196" t="str">
        <f>+'6 - Plan de Acciones Preventiva'!G66</f>
        <v xml:space="preserve">Visitas Técnicas en territorio para validación de proveedores. </v>
      </c>
      <c r="AM42" s="196" t="s">
        <v>2165</v>
      </c>
      <c r="AN42" s="196" t="str">
        <f>+'6 - Plan de Acciones Preventiva'!I66</f>
        <v>Acta de seguimiento técnico y financiero, firmada por los participantes</v>
      </c>
      <c r="AO42" s="304">
        <v>7</v>
      </c>
      <c r="AP42" s="197">
        <v>7</v>
      </c>
      <c r="AQ42" s="305">
        <f t="shared" si="7"/>
        <v>1</v>
      </c>
      <c r="AR42" s="197" t="s">
        <v>2132</v>
      </c>
      <c r="AS42" s="220" t="s">
        <v>2164</v>
      </c>
      <c r="AT42" s="220"/>
      <c r="AU42" s="197" t="s">
        <v>95</v>
      </c>
      <c r="AV42" s="197">
        <f>+'7 - Materialización del Riesgo'!H68</f>
        <v>0</v>
      </c>
      <c r="AW42" s="197">
        <f>+'7 - Materialización del Riesgo'!I68</f>
        <v>0</v>
      </c>
      <c r="AX42" s="197" t="e">
        <f>+'7 - Materialización del Riesgo'!J68</f>
        <v>#DIV/0!</v>
      </c>
      <c r="AY42" s="197" t="e">
        <f>+'7 - Materialización del Riesgo'!K68</f>
        <v>#DIV/0!</v>
      </c>
      <c r="AZ42" s="197">
        <f>+'7 - Materialización del Riesgo'!L68</f>
        <v>0</v>
      </c>
      <c r="BA42" s="197">
        <f>+'7 - Materialización del Riesgo'!M68</f>
        <v>0</v>
      </c>
      <c r="BB42" s="197">
        <f>+'7 - Materialización del Riesgo'!N68</f>
        <v>0</v>
      </c>
      <c r="BC42" s="197">
        <f>+'7 - Materialización del Riesgo'!O68</f>
        <v>0</v>
      </c>
      <c r="BD42" s="197" t="e">
        <f>+'7 - Materialización del Riesgo'!P68</f>
        <v>#DIV/0!</v>
      </c>
      <c r="BE42" s="305">
        <f>+'7 - Materialización del Riesgo'!Q68</f>
        <v>1</v>
      </c>
    </row>
    <row r="43" spans="2:57" s="104" customFormat="1" ht="115.5" customHeight="1" x14ac:dyDescent="0.25">
      <c r="B43" s="196" t="str">
        <f>+'Preliminar PT Id del Riesgo'!B64</f>
        <v>ACCESO A LA PROPIEDAD DE LA TIERRA Y LOS TERRITORIOS</v>
      </c>
      <c r="C43" s="196" t="str">
        <f>+'Preliminar PT Id del Riesgo'!C64</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43" s="196" t="str">
        <f>+'Preliminar PT Id del Riesgo'!D64</f>
        <v xml:space="preserve">Inicia con el análisis de la ruta jurídica y termina con la decisión final del expediente </v>
      </c>
      <c r="E43" s="197" t="str">
        <f>+'Preliminar PT Id del Riesgo'!F64</f>
        <v>EQUIPO INICIATIVAS COMUNITARIAS DAE</v>
      </c>
      <c r="F43" s="224" t="s">
        <v>1481</v>
      </c>
      <c r="G43" s="197" t="str">
        <f>+'Preliminar PT Id del Riesgo'!H64</f>
        <v>Incumplimiento por parte de los proveedores de servicios e insumos de las Iniciativas Cofinanciadas</v>
      </c>
      <c r="H43" s="197" t="str">
        <f>+'Preliminar PT Id del Riesgo'!I64</f>
        <v>Afectación Económica o presupuestal</v>
      </c>
      <c r="I43" s="196" t="str">
        <f>+'Preliminar PT Id del Riesgo'!J64</f>
        <v>Posibilidad de afectación económica  presentando incrementos en los costos por la suspensión de la iniciativa cofinanciada debido a la falta de verificación de la capacidad operativa de los proveedores en la región</v>
      </c>
      <c r="J43" s="302"/>
      <c r="K43" s="302"/>
      <c r="L43" s="303"/>
      <c r="M43" s="198"/>
      <c r="N43" s="218"/>
      <c r="O43" s="219"/>
      <c r="P43" s="198"/>
      <c r="Q43" s="218"/>
      <c r="R43" s="219"/>
      <c r="S43" s="218"/>
      <c r="T43" s="218"/>
      <c r="U43" s="224"/>
      <c r="V43" s="196"/>
      <c r="W43" s="196"/>
      <c r="X43" s="197"/>
      <c r="Y43" s="43"/>
      <c r="Z43" s="197"/>
      <c r="AA43" s="43"/>
      <c r="AB43" s="197"/>
      <c r="AC43" s="43"/>
      <c r="AD43" s="197"/>
      <c r="AE43" s="142"/>
      <c r="AF43" s="218"/>
      <c r="AG43" s="142"/>
      <c r="AH43" s="218"/>
      <c r="AI43" s="218"/>
      <c r="AJ43" s="218"/>
      <c r="AK43" s="224" t="s">
        <v>1589</v>
      </c>
      <c r="AL43" s="196" t="s">
        <v>768</v>
      </c>
      <c r="AM43" s="196" t="s">
        <v>2165</v>
      </c>
      <c r="AN43" s="196" t="s">
        <v>1145</v>
      </c>
      <c r="AO43" s="304">
        <v>4</v>
      </c>
      <c r="AP43" s="197">
        <v>4</v>
      </c>
      <c r="AQ43" s="305">
        <f t="shared" si="7"/>
        <v>1</v>
      </c>
      <c r="AR43" s="197" t="s">
        <v>2132</v>
      </c>
      <c r="AS43" s="220" t="s">
        <v>2166</v>
      </c>
      <c r="AT43" s="220"/>
      <c r="AU43" s="197" t="s">
        <v>95</v>
      </c>
      <c r="AV43" s="197">
        <f>+'7 - Materialización del Riesgo'!H69</f>
        <v>0</v>
      </c>
      <c r="AW43" s="197">
        <f>+'7 - Materialización del Riesgo'!I69</f>
        <v>0</v>
      </c>
      <c r="AX43" s="197" t="e">
        <f>+'7 - Materialización del Riesgo'!J69</f>
        <v>#DIV/0!</v>
      </c>
      <c r="AY43" s="197" t="e">
        <f>+'7 - Materialización del Riesgo'!K69</f>
        <v>#DIV/0!</v>
      </c>
      <c r="AZ43" s="197">
        <f>+'7 - Materialización del Riesgo'!L69</f>
        <v>0</v>
      </c>
      <c r="BA43" s="197">
        <f>+'7 - Materialización del Riesgo'!M69</f>
        <v>0</v>
      </c>
      <c r="BB43" s="197">
        <f>+'7 - Materialización del Riesgo'!N69</f>
        <v>0</v>
      </c>
      <c r="BC43" s="197">
        <f>+'7 - Materialización del Riesgo'!O69</f>
        <v>0</v>
      </c>
      <c r="BD43" s="197" t="e">
        <f>+'7 - Materialización del Riesgo'!P69</f>
        <v>#DIV/0!</v>
      </c>
      <c r="BE43" s="305">
        <f>+'7 - Materialización del Riesgo'!Q69</f>
        <v>1</v>
      </c>
    </row>
    <row r="44" spans="2:57" s="104" customFormat="1" ht="141.75" customHeight="1" x14ac:dyDescent="0.25">
      <c r="B44" s="196" t="str">
        <f>+'Preliminar PT Id del Riesgo'!B65</f>
        <v>ACCESO A LA PROPIEDAD DE LA TIERRA Y LOS TERRITORIOS</v>
      </c>
      <c r="C44" s="196" t="str">
        <f>+'Preliminar PT Id del Riesgo'!C65</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44" s="196" t="str">
        <f>+'Preliminar PT Id del Riesgo'!D65</f>
        <v xml:space="preserve">Inicia con el análisis de la ruta jurídica y termina con la decisión final del expediente </v>
      </c>
      <c r="E44" s="197" t="str">
        <f>+'Preliminar PT Id del Riesgo'!F65</f>
        <v>EQUIPO INICIATIVAS COMUNITARIAS DAE</v>
      </c>
      <c r="F44" s="224" t="s">
        <v>1481</v>
      </c>
      <c r="G44" s="197" t="str">
        <f>+'Preliminar PT Id del Riesgo'!H65</f>
        <v>Incumplimiento por parte de los proveedores de servicios e insumos de las Iniciativas Cofinanciadas</v>
      </c>
      <c r="H44" s="197" t="str">
        <f>+'Preliminar PT Id del Riesgo'!I65</f>
        <v>Afectación Económica o presupuestal</v>
      </c>
      <c r="I44" s="196" t="str">
        <f>+'Preliminar PT Id del Riesgo'!J65</f>
        <v>Posibilidad de afectación económica  presentando incrementos en los costos por la suspensión de la iniciativa cofinanciada debido a la falta de verificación de la capacidad operativa de los proveedores en la región</v>
      </c>
      <c r="J44" s="302"/>
      <c r="K44" s="302"/>
      <c r="L44" s="303"/>
      <c r="M44" s="198"/>
      <c r="N44" s="218"/>
      <c r="O44" s="219"/>
      <c r="P44" s="198"/>
      <c r="Q44" s="218"/>
      <c r="R44" s="219"/>
      <c r="S44" s="218"/>
      <c r="T44" s="218"/>
      <c r="U44" s="224"/>
      <c r="V44" s="196"/>
      <c r="W44" s="196"/>
      <c r="X44" s="197"/>
      <c r="Y44" s="43"/>
      <c r="Z44" s="197"/>
      <c r="AA44" s="43"/>
      <c r="AB44" s="197"/>
      <c r="AC44" s="43"/>
      <c r="AD44" s="197"/>
      <c r="AE44" s="142"/>
      <c r="AF44" s="218"/>
      <c r="AG44" s="142"/>
      <c r="AH44" s="218"/>
      <c r="AI44" s="218"/>
      <c r="AJ44" s="218"/>
      <c r="AK44" s="224" t="s">
        <v>1590</v>
      </c>
      <c r="AL44" s="196" t="s">
        <v>769</v>
      </c>
      <c r="AM44" s="196" t="s">
        <v>2165</v>
      </c>
      <c r="AN44" s="196" t="s">
        <v>770</v>
      </c>
      <c r="AO44" s="304">
        <v>2</v>
      </c>
      <c r="AP44" s="197">
        <v>2</v>
      </c>
      <c r="AQ44" s="305">
        <f t="shared" si="7"/>
        <v>1</v>
      </c>
      <c r="AR44" s="197" t="s">
        <v>2132</v>
      </c>
      <c r="AS44" s="220" t="s">
        <v>2167</v>
      </c>
      <c r="AT44" s="220"/>
      <c r="AU44" s="197" t="s">
        <v>95</v>
      </c>
      <c r="AV44" s="197">
        <f>+'7 - Materialización del Riesgo'!H70</f>
        <v>0</v>
      </c>
      <c r="AW44" s="197">
        <f>+'7 - Materialización del Riesgo'!I70</f>
        <v>0</v>
      </c>
      <c r="AX44" s="197" t="e">
        <f>+'7 - Materialización del Riesgo'!J70</f>
        <v>#DIV/0!</v>
      </c>
      <c r="AY44" s="197" t="e">
        <f>+'7 - Materialización del Riesgo'!K70</f>
        <v>#DIV/0!</v>
      </c>
      <c r="AZ44" s="197">
        <f>+'7 - Materialización del Riesgo'!L70</f>
        <v>0</v>
      </c>
      <c r="BA44" s="197">
        <f>+'7 - Materialización del Riesgo'!M70</f>
        <v>0</v>
      </c>
      <c r="BB44" s="197">
        <f>+'7 - Materialización del Riesgo'!N70</f>
        <v>0</v>
      </c>
      <c r="BC44" s="197">
        <f>+'7 - Materialización del Riesgo'!O70</f>
        <v>0</v>
      </c>
      <c r="BD44" s="197" t="e">
        <f>+'7 - Materialización del Riesgo'!P70</f>
        <v>#DIV/0!</v>
      </c>
      <c r="BE44" s="305">
        <f>+'7 - Materialización del Riesgo'!Q70</f>
        <v>1</v>
      </c>
    </row>
    <row r="45" spans="2:57" s="104" customFormat="1" ht="105" x14ac:dyDescent="0.25">
      <c r="B45" s="196" t="str">
        <f>+'Preliminar PT Id del Riesgo'!B66</f>
        <v>ACCESO A LA PROPIEDAD DE LA TIERRA Y LOS TERRITORIOS</v>
      </c>
      <c r="C45" s="196" t="str">
        <f>+'Preliminar PT Id del Riesgo'!C66</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45" s="196" t="str">
        <f>+'Preliminar PT Id del Riesgo'!D66</f>
        <v xml:space="preserve">Inicia con el análisis de la ruta jurídica y termina con la decisión final del expediente </v>
      </c>
      <c r="E45" s="197" t="str">
        <f>+'Preliminar PT Id del Riesgo'!F66</f>
        <v>EQUIPO DE ADQUISICIONES DE PREDIOS Y/O MEJORAS DAE</v>
      </c>
      <c r="F45" s="224" t="s">
        <v>1482</v>
      </c>
      <c r="G45" s="197" t="str">
        <f>+'Preliminar PT Id del Riesgo'!H66</f>
        <v>Interrupción del proceso de compra directa de un predio y/o mejora</v>
      </c>
      <c r="H45" s="197" t="str">
        <f>+'Preliminar PT Id del Riesgo'!I66</f>
        <v>Afectación Económica o presupuestal</v>
      </c>
      <c r="I45" s="196" t="str">
        <f>+'Preliminar PT Id del Riesgo'!J66</f>
        <v>Posibilidad de afectación económica  en los incrementos de los costos por el desarrollo del procedimiento y/o el cumplimiento a Fallos judiciales debido a falta de articulación entre los diversos actores que inciden en el procedimiento de compra directa de un predio y/o mejora</v>
      </c>
      <c r="J45" s="302">
        <f>+'Preliminar PT Id del Riesgo'!O66</f>
        <v>44701</v>
      </c>
      <c r="K45" s="302" t="str">
        <f>+'Preliminar PT Id del Riesgo'!K66</f>
        <v>OPERATIVOS</v>
      </c>
      <c r="L45" s="303" t="str">
        <f>+'Preliminar PT Id del Riesgo'!N66</f>
        <v>Ejecución y administración de procesos</v>
      </c>
      <c r="M45" s="198">
        <v>28</v>
      </c>
      <c r="N45" s="218" t="str">
        <f t="shared" si="2"/>
        <v>Media</v>
      </c>
      <c r="O45" s="219">
        <f t="shared" si="3"/>
        <v>0.6</v>
      </c>
      <c r="P45" s="198" t="s">
        <v>720</v>
      </c>
      <c r="Q45" s="218" t="str">
        <f>IF(OR(P45=[1]Datos!$A$23,P45=[1]Datos!$B$23),"Leve",IF(OR(P45=[1]Datos!$A$24,P45=[1]Datos!$B$24),"Menor",IF(OR(P45=[1]Datos!$A$25,P45=[1]Datos!$B$25),"Moderado",IF(OR(P45=[1]Datos!$A$26,P45=[1]Datos!$B$26),"Mayor",IF(OR(P45=[1]Datos!$A$27,P45=[1]Datos!$B$27),"Catastrófico","")))))</f>
        <v>Catastrófico</v>
      </c>
      <c r="R45" s="219">
        <f t="shared" si="4"/>
        <v>1</v>
      </c>
      <c r="S45" s="218" t="str">
        <f t="shared" si="5"/>
        <v>Extremo</v>
      </c>
      <c r="T45" s="218" t="str">
        <f t="shared" si="6"/>
        <v>Reducir</v>
      </c>
      <c r="U45" s="224" t="s">
        <v>1349</v>
      </c>
      <c r="V45" s="196" t="str">
        <f>+'Preliminar PT. Control'!I67</f>
        <v>EQUIPO DE ADQUISICIONES DE PREDIOS Y/O MEJORAS DAE</v>
      </c>
      <c r="W45" s="196" t="str">
        <f>+'Preliminar PT. Control'!J67</f>
        <v>El equipo de Adquisiciones de predios y/o mejoras DAE verifica la oferta voluntaria de predio a través del diligenciamiento de la forma ACCTI-F-021 FORMA OFERTA VOLUNTARIA DE PREDIOS donde se revisa los requisitos para la oferta voluntaria de los propietarios hacia la ANT</v>
      </c>
      <c r="X45" s="197" t="str">
        <f>+'Preliminar PT. Control'!K67</f>
        <v>Preventivo</v>
      </c>
      <c r="Y45" s="43" t="str">
        <f>IF(OR(X45="Correctivo",X45="Detectivo"),"Impacto",IF(X45="Preventivo","Probabilidad",""))</f>
        <v>Probabilidad</v>
      </c>
      <c r="Z45" s="197" t="str">
        <f>+'Preliminar PT. Control'!M67</f>
        <v>Manual</v>
      </c>
      <c r="AA45" s="43" t="str">
        <f>IF(AND(X45="Preventivo",Z45="Automático"),"50%",IF(AND(X45="Preventivo",Z45="Manual"),"40%",IF(AND(X45="Detectivo",Z45="Automático"),"40%",IF(AND(X45="Detectivo",Z45="Manual"),"30%",IF(AND(X45="Correctivo",Z45="Automático"),"35%",IF(AND(X45="Correctivo",Z45="Manual"),"25%",""))))))</f>
        <v>40%</v>
      </c>
      <c r="AB45" s="197" t="str">
        <f>+'Preliminar PT. Control'!O67</f>
        <v>Documentado</v>
      </c>
      <c r="AC45" s="43" t="s">
        <v>190</v>
      </c>
      <c r="AD45" s="197" t="str">
        <f>+'Preliminar PT. Control'!Q67</f>
        <v>Con Registro</v>
      </c>
      <c r="AE45" s="142">
        <f>+'Preliminar PT. Control'!R67</f>
        <v>0.36</v>
      </c>
      <c r="AF45" s="218" t="str">
        <f>+'Preliminar PT. Control'!S67</f>
        <v>Baja</v>
      </c>
      <c r="AG45" s="142">
        <f>+'Preliminar PT. Control'!T67</f>
        <v>1</v>
      </c>
      <c r="AH45" s="218" t="str">
        <f>+'Preliminar PT. Control'!U67</f>
        <v>Catastrófico</v>
      </c>
      <c r="AI45" s="218" t="str">
        <f>+'Preliminar PT. Control'!V67</f>
        <v>Extremo</v>
      </c>
      <c r="AJ45" s="218" t="str">
        <f>+'Preliminar PT. Control'!W67</f>
        <v>Reducir</v>
      </c>
      <c r="AK45" s="33" t="s">
        <v>1591</v>
      </c>
      <c r="AL45" s="196" t="s">
        <v>2171</v>
      </c>
      <c r="AM45" s="196" t="s">
        <v>2108</v>
      </c>
      <c r="AN45" s="196" t="s">
        <v>771</v>
      </c>
      <c r="AO45" s="197">
        <v>1</v>
      </c>
      <c r="AP45" s="197"/>
      <c r="AQ45" s="305">
        <f t="shared" si="7"/>
        <v>0</v>
      </c>
      <c r="AR45" s="197" t="s">
        <v>436</v>
      </c>
      <c r="AS45" s="220" t="s">
        <v>2172</v>
      </c>
      <c r="AT45" s="220"/>
      <c r="AU45" s="197" t="s">
        <v>95</v>
      </c>
      <c r="AV45" s="197">
        <f>+'7 - Materialización del Riesgo'!H71</f>
        <v>0</v>
      </c>
      <c r="AW45" s="197">
        <f>+'7 - Materialización del Riesgo'!I71</f>
        <v>0</v>
      </c>
      <c r="AX45" s="197" t="e">
        <f>+'7 - Materialización del Riesgo'!J71</f>
        <v>#DIV/0!</v>
      </c>
      <c r="AY45" s="197" t="e">
        <f>+'7 - Materialización del Riesgo'!K71</f>
        <v>#DIV/0!</v>
      </c>
      <c r="AZ45" s="197">
        <f>+'7 - Materialización del Riesgo'!L71</f>
        <v>0</v>
      </c>
      <c r="BA45" s="197">
        <f>+'7 - Materialización del Riesgo'!M71</f>
        <v>0</v>
      </c>
      <c r="BB45" s="197">
        <f>+'7 - Materialización del Riesgo'!N71</f>
        <v>0</v>
      </c>
      <c r="BC45" s="197">
        <f>+'7 - Materialización del Riesgo'!O71</f>
        <v>0</v>
      </c>
      <c r="BD45" s="197" t="e">
        <f>+'7 - Materialización del Riesgo'!P71</f>
        <v>#DIV/0!</v>
      </c>
      <c r="BE45" s="305">
        <f>+'7 - Materialización del Riesgo'!Q71</f>
        <v>1</v>
      </c>
    </row>
    <row r="46" spans="2:57" s="104" customFormat="1" ht="105" x14ac:dyDescent="0.25">
      <c r="B46" s="196" t="str">
        <f>+'Preliminar PT Id del Riesgo'!B69</f>
        <v>ACCESO A LA PROPIEDAD DE LA TIERRA Y LOS TERRITORIOS</v>
      </c>
      <c r="C46" s="196" t="str">
        <f>+'Preliminar PT Id del Riesgo'!C69</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46" s="196" t="str">
        <f>+'Preliminar PT Id del Riesgo'!D69</f>
        <v xml:space="preserve">Inicia con el análisis de la ruta jurídica y termina con la decisión final del expediente </v>
      </c>
      <c r="E46" s="197" t="str">
        <f>+'Preliminar PT Id del Riesgo'!F69</f>
        <v>EQUIPO SISTEMAS DE INFORMACIÓN DAE</v>
      </c>
      <c r="F46" s="224" t="s">
        <v>1483</v>
      </c>
      <c r="G46" s="197" t="str">
        <f>+'Preliminar PT Id del Riesgo'!H69</f>
        <v>Falta de unificación en la información reportada</v>
      </c>
      <c r="H46" s="197" t="str">
        <f>+'Preliminar PT Id del Riesgo'!I69</f>
        <v>Pérdida Reputacional</v>
      </c>
      <c r="I46" s="196" t="str">
        <f>+'Preliminar PT Id del Riesgo'!J69</f>
        <v>Posibilidad de Pérdida Reputacional por reporte de información imprecisa y variada debido a las diferentes archivos de datos para almacenamiento de la información y las distintas fuentes finales para el envío de la información</v>
      </c>
      <c r="J46" s="302">
        <f>+'Preliminar PT Id del Riesgo'!O69</f>
        <v>44701</v>
      </c>
      <c r="K46" s="302" t="str">
        <f>+'Preliminar PT Id del Riesgo'!K69</f>
        <v>OPERATIVOS</v>
      </c>
      <c r="L46" s="303" t="str">
        <f>+'Preliminar PT Id del Riesgo'!N69</f>
        <v>Ejecución y administración de procesos</v>
      </c>
      <c r="M46" s="198">
        <v>12</v>
      </c>
      <c r="N46" s="218" t="str">
        <f t="shared" si="2"/>
        <v>Baja</v>
      </c>
      <c r="O46" s="219">
        <f t="shared" si="3"/>
        <v>0.4</v>
      </c>
      <c r="P46" s="198" t="s">
        <v>162</v>
      </c>
      <c r="Q46" s="218" t="str">
        <f>IF(OR(P46=[1]Datos!$A$23,P46=[1]Datos!$B$23),"Leve",IF(OR(P46=[1]Datos!$A$24,P46=[1]Datos!$B$24),"Menor",IF(OR(P46=[1]Datos!$A$25,P46=[1]Datos!$B$25),"Moderado",IF(OR(P46=[1]Datos!$A$26,P46=[1]Datos!$B$26),"Mayor",IF(OR(P46=[1]Datos!$A$27,P46=[1]Datos!$B$27),"Catastrófico","")))))</f>
        <v>Moderado</v>
      </c>
      <c r="R46" s="219">
        <f t="shared" si="4"/>
        <v>0.6</v>
      </c>
      <c r="S46" s="218" t="str">
        <f t="shared" si="5"/>
        <v>Moderado</v>
      </c>
      <c r="T46" s="218" t="str">
        <f t="shared" si="6"/>
        <v>Reducir</v>
      </c>
      <c r="U46" s="224" t="s">
        <v>1352</v>
      </c>
      <c r="V46" s="196" t="str">
        <f>+'Preliminar PT. Control'!I70</f>
        <v>EQUIPO SISTEMAS DE INFORMACIÓN DAE</v>
      </c>
      <c r="W46" s="196" t="s">
        <v>2111</v>
      </c>
      <c r="X46" s="197" t="str">
        <f>+'Preliminar PT. Control'!K70</f>
        <v>Detectivo</v>
      </c>
      <c r="Y46" s="43" t="str">
        <f>IF(OR(X46="Correctivo",X46="Detectivo"),"Impacto",IF(X46="Preventivo","Probabilidad",""))</f>
        <v>Impacto</v>
      </c>
      <c r="Z46" s="197" t="str">
        <f>+'Preliminar PT. Control'!M70</f>
        <v>Manual</v>
      </c>
      <c r="AA46" s="43" t="str">
        <f>IF(AND(X46="Preventivo",Z46="Automático"),"50%",IF(AND(X46="Preventivo",Z46="Manual"),"40%",IF(AND(X46="Detectivo",Z46="Automático"),"40%",IF(AND(X46="Detectivo",Z46="Manual"),"30%",IF(AND(X46="Correctivo",Z46="Automático"),"35%",IF(AND(X46="Correctivo",Z46="Manual"),"25%",""))))))</f>
        <v>30%</v>
      </c>
      <c r="AB46" s="197" t="str">
        <f>+'Preliminar PT. Control'!O70</f>
        <v>Sin Documentar</v>
      </c>
      <c r="AC46" s="197" t="s">
        <v>190</v>
      </c>
      <c r="AD46" s="197" t="str">
        <f>+'Preliminar PT. Control'!Q70</f>
        <v>Con Registro</v>
      </c>
      <c r="AE46" s="142">
        <f>+'Preliminar PT. Control'!R70</f>
        <v>0.4</v>
      </c>
      <c r="AF46" s="218" t="str">
        <f>+'Preliminar PT. Control'!S70</f>
        <v>Baja</v>
      </c>
      <c r="AG46" s="142">
        <f>+'Preliminar PT. Control'!T70</f>
        <v>0.42</v>
      </c>
      <c r="AH46" s="218" t="str">
        <f>+'Preliminar PT. Control'!U70</f>
        <v>Moderado</v>
      </c>
      <c r="AI46" s="218" t="str">
        <f>+'Preliminar PT. Control'!V70</f>
        <v>Moderado</v>
      </c>
      <c r="AJ46" s="218" t="str">
        <f>+'Preliminar PT. Control'!W70</f>
        <v>Reducir</v>
      </c>
      <c r="AK46" s="224" t="s">
        <v>1594</v>
      </c>
      <c r="AL46" s="196" t="s">
        <v>2109</v>
      </c>
      <c r="AM46" s="196" t="s">
        <v>905</v>
      </c>
      <c r="AN46" s="196" t="s">
        <v>2110</v>
      </c>
      <c r="AO46" s="197">
        <v>1</v>
      </c>
      <c r="AP46" s="197"/>
      <c r="AQ46" s="305">
        <f t="shared" si="7"/>
        <v>0</v>
      </c>
      <c r="AR46" s="197" t="s">
        <v>436</v>
      </c>
      <c r="AS46" s="220" t="s">
        <v>2173</v>
      </c>
      <c r="AT46" s="220"/>
      <c r="AU46" s="197" t="s">
        <v>95</v>
      </c>
      <c r="AV46" s="197">
        <f>+'7 - Materialización del Riesgo'!H74</f>
        <v>0</v>
      </c>
      <c r="AW46" s="197">
        <f>+'7 - Materialización del Riesgo'!I74</f>
        <v>0</v>
      </c>
      <c r="AX46" s="197" t="e">
        <f>+'7 - Materialización del Riesgo'!J74</f>
        <v>#DIV/0!</v>
      </c>
      <c r="AY46" s="197" t="e">
        <f>+'7 - Materialización del Riesgo'!K74</f>
        <v>#DIV/0!</v>
      </c>
      <c r="AZ46" s="197">
        <f>+'7 - Materialización del Riesgo'!L74</f>
        <v>0</v>
      </c>
      <c r="BA46" s="197">
        <f>+'7 - Materialización del Riesgo'!M74</f>
        <v>0</v>
      </c>
      <c r="BB46" s="197">
        <f>+'7 - Materialización del Riesgo'!N74</f>
        <v>0</v>
      </c>
      <c r="BC46" s="197">
        <f>+'7 - Materialización del Riesgo'!O74</f>
        <v>0</v>
      </c>
      <c r="BD46" s="197" t="e">
        <f>+'7 - Materialización del Riesgo'!P74</f>
        <v>#DIV/0!</v>
      </c>
      <c r="BE46" s="305">
        <f>+'7 - Materialización del Riesgo'!Q74</f>
        <v>1</v>
      </c>
    </row>
    <row r="47" spans="2:57" s="104" customFormat="1" ht="240" x14ac:dyDescent="0.25">
      <c r="B47" s="196" t="str">
        <f>+'Preliminar PT Id del Riesgo'!B71</f>
        <v>ACCESO A LA PROPIEDAD DE LA TIERRA Y LOS TERRITORIOS</v>
      </c>
      <c r="C47" s="196" t="str">
        <f>+'Preliminar PT Id del Riesgo'!C71</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47" s="196" t="str">
        <f>+'Preliminar PT Id del Riesgo'!D71</f>
        <v xml:space="preserve">Inicia con el análisis de la ruta jurídica y termina con la decisión final del expediente </v>
      </c>
      <c r="E47" s="197" t="str">
        <f>+'Preliminar PT Id del Riesgo'!F71</f>
        <v>EQUIPO SISTEMAS DE INFORMACIÓN DAE</v>
      </c>
      <c r="F47" s="224" t="s">
        <v>1484</v>
      </c>
      <c r="G47" s="225" t="s">
        <v>2098</v>
      </c>
      <c r="H47" s="197" t="str">
        <f>+'Preliminar PT Id del Riesgo'!I71</f>
        <v>Pérdida Reputacional</v>
      </c>
      <c r="I47" s="196" t="str">
        <f>+'Preliminar PT Id del Riesgo'!J71</f>
        <v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étnicas cargo de la DAE
</v>
      </c>
      <c r="J47" s="302">
        <f>+'Preliminar PT Id del Riesgo'!O71</f>
        <v>44701</v>
      </c>
      <c r="K47" s="302" t="str">
        <f>+'Preliminar PT Id del Riesgo'!K71</f>
        <v>OPERATIVOS</v>
      </c>
      <c r="L47" s="303" t="str">
        <f>+'Preliminar PT Id del Riesgo'!N71</f>
        <v>Usuarios, productos y prácticas</v>
      </c>
      <c r="M47" s="198">
        <v>60</v>
      </c>
      <c r="N47" s="218" t="str">
        <f t="shared" ref="N47:N73" si="12">IF(M47&lt;=0,"",IF(M47&lt;=2,"Muy Baja",IF(M47&lt;=24,"Baja",IF(M47&lt;=500,"Media",IF(M47&lt;=5000,"Alta","Muy Alta")))))</f>
        <v>Media</v>
      </c>
      <c r="O47" s="219">
        <f t="shared" ref="O47:O73" si="13">IF(N47="","",IF(N47="Muy Baja",0.2,IF(N47="Baja",0.4,IF(N47="Media",0.6,IF(N47="Alta",0.8,IF(N47="Muy Alta",1,))))))</f>
        <v>0.6</v>
      </c>
      <c r="P47" s="198" t="s">
        <v>163</v>
      </c>
      <c r="Q47" s="218" t="str">
        <f>IF(OR(P47=[1]Datos!$A$23,P47=[1]Datos!$B$23),"Leve",IF(OR(P47=[1]Datos!$A$24,P47=[1]Datos!$B$24),"Menor",IF(OR(P47=[1]Datos!$A$25,P47=[1]Datos!$B$25),"Moderado",IF(OR(P47=[1]Datos!$A$26,P47=[1]Datos!$B$26),"Mayor",IF(OR(P47=[1]Datos!$A$27,P47=[1]Datos!$B$27),"Catastrófico","")))))</f>
        <v>Catastrófico</v>
      </c>
      <c r="R47" s="219">
        <f t="shared" ref="R47:R73" si="14">IF(Q47="","",IF(Q47="Leve",0.2,IF(Q47="Menor",0.4,IF(Q47="Moderado",0.6,IF(Q47="Mayor",0.8,IF(Q47="Catastrófico",1,))))))</f>
        <v>1</v>
      </c>
      <c r="S47" s="218" t="str">
        <f t="shared" ref="S47:S73" si="15">IF(OR(AND(N47="Muy Baja",Q47="Leve"),AND(N47="Muy Baja",Q47="Menor"),AND(N47="Baja",Q47="Leve")),"Bajo",IF(OR(AND(N47="Muy baja",Q47="Moderado"),AND(N47="Baja",Q47="Menor"),AND(N47="Baja",Q47="Moderado"),AND(N47="Media",Q47="Leve"),AND(N47="Media",Q47="Menor"),AND(N47="Media",Q47="Moderado"),AND(N47="Alta",Q47="Leve"),AND(N47="Alta",Q47="Menor")),"Moderado",IF(OR(AND(N47="Muy Baja",Q47="Mayor"),AND(N47="Baja",Q47="Mayor"),AND(N47="Media",Q47="Mayor"),AND(N47="Alta",Q47="Moderado"),AND(N47="Alta",Q47="Mayor"),AND(N47="Muy Alta",Q47="Leve"),AND(N47="Muy Alta",Q47="Menor"),AND(N47="Muy Alta",Q47="Moderado"),AND(N47="Muy Alta",Q47="Mayor")),"Alto",IF(OR(AND(N47="Muy Baja",Q47="Catastrófico"),AND(N47="Baja",Q47="Catastrófico"),AND(N47="Media",Q47="Catastrófico"),AND(N47="Alta",Q47="Catastrófico"),AND(N47="Muy Alta",Q47="Catastrófico")),"Extremo",""))))</f>
        <v>Extremo</v>
      </c>
      <c r="T47" s="218" t="str">
        <f t="shared" ref="T47:T73" si="16">_xlfn.IFS(S47="Bajo","Aceptar",S47="Moderado","Reducir",S47="Alto","Reducir",S47="Extremo","Reducir")</f>
        <v>Reducir</v>
      </c>
      <c r="U47" s="224" t="s">
        <v>1354</v>
      </c>
      <c r="V47" s="196" t="str">
        <f>+'Preliminar PT. Control'!I72</f>
        <v>EQUIPO SISTEMAS DE INFORMACIÓN DAE</v>
      </c>
      <c r="W47" s="196" t="s">
        <v>2112</v>
      </c>
      <c r="X47" s="197" t="str">
        <f>+'Preliminar PT. Control'!K72</f>
        <v>Preventivo</v>
      </c>
      <c r="Y47" s="43" t="str">
        <f>IF(OR(X47="Correctivo",X47="Detectivo"),"Impacto",IF(X47="Preventivo","Probabilidad",""))</f>
        <v>Probabilidad</v>
      </c>
      <c r="Z47" s="197" t="str">
        <f>+'Preliminar PT. Control'!M72</f>
        <v>Manual</v>
      </c>
      <c r="AA47" s="43" t="str">
        <f>IF(AND(X47="Preventivo",Z47="Automático"),"50%",IF(AND(X47="Preventivo",Z47="Manual"),"40%",IF(AND(X47="Detectivo",Z47="Automático"),"40%",IF(AND(X47="Detectivo",Z47="Manual"),"30%",IF(AND(X47="Correctivo",Z47="Automático"),"35%",IF(AND(X47="Correctivo",Z47="Manual"),"25%",""))))))</f>
        <v>40%</v>
      </c>
      <c r="AB47" s="197" t="str">
        <f>+'Preliminar PT. Control'!O72</f>
        <v>Documentado</v>
      </c>
      <c r="AC47" s="43" t="s">
        <v>190</v>
      </c>
      <c r="AD47" s="197" t="str">
        <f>+'Preliminar PT. Control'!Q72</f>
        <v>Con Registro</v>
      </c>
      <c r="AE47" s="142">
        <f>+'Preliminar PT. Control'!R72</f>
        <v>0.36</v>
      </c>
      <c r="AF47" s="218" t="str">
        <f>+'Preliminar PT. Control'!S72</f>
        <v>Baja</v>
      </c>
      <c r="AG47" s="142">
        <f>+'Preliminar PT. Control'!T72</f>
        <v>1</v>
      </c>
      <c r="AH47" s="218" t="str">
        <f>+'Preliminar PT. Control'!U72</f>
        <v>Catastrófico</v>
      </c>
      <c r="AI47" s="218" t="str">
        <f>+'Preliminar PT. Control'!V72</f>
        <v>Extremo</v>
      </c>
      <c r="AJ47" s="218" t="str">
        <f>+'Preliminar PT. Control'!W72</f>
        <v>Reducir</v>
      </c>
      <c r="AK47" s="224" t="s">
        <v>1596</v>
      </c>
      <c r="AL47" s="196" t="s">
        <v>1148</v>
      </c>
      <c r="AM47" s="196" t="s">
        <v>905</v>
      </c>
      <c r="AN47" s="196" t="s">
        <v>1149</v>
      </c>
      <c r="AO47" s="197">
        <v>9</v>
      </c>
      <c r="AP47" s="197">
        <v>9</v>
      </c>
      <c r="AQ47" s="305">
        <f>+((AP47/AO47)*100)/100</f>
        <v>1</v>
      </c>
      <c r="AR47" s="197" t="s">
        <v>2132</v>
      </c>
      <c r="AS47" s="220" t="s">
        <v>2174</v>
      </c>
      <c r="AT47" s="220"/>
      <c r="AU47" s="197" t="s">
        <v>95</v>
      </c>
      <c r="AV47" s="197">
        <f>+'7 - Materialización del Riesgo'!H76</f>
        <v>0</v>
      </c>
      <c r="AW47" s="197">
        <f>+'7 - Materialización del Riesgo'!I76</f>
        <v>0</v>
      </c>
      <c r="AX47" s="197" t="e">
        <f>+'7 - Materialización del Riesgo'!J76</f>
        <v>#DIV/0!</v>
      </c>
      <c r="AY47" s="197" t="e">
        <f>+'7 - Materialización del Riesgo'!K76</f>
        <v>#DIV/0!</v>
      </c>
      <c r="AZ47" s="197">
        <f>+'7 - Materialización del Riesgo'!L76</f>
        <v>0</v>
      </c>
      <c r="BA47" s="197">
        <f>+'7 - Materialización del Riesgo'!M76</f>
        <v>0</v>
      </c>
      <c r="BB47" s="197">
        <f>+'7 - Materialización del Riesgo'!N76</f>
        <v>0</v>
      </c>
      <c r="BC47" s="197">
        <f>+'7 - Materialización del Riesgo'!O76</f>
        <v>0</v>
      </c>
      <c r="BD47" s="197" t="e">
        <f>+'7 - Materialización del Riesgo'!P76</f>
        <v>#DIV/0!</v>
      </c>
      <c r="BE47" s="305">
        <f>+'7 - Materialización del Riesgo'!Q76</f>
        <v>1</v>
      </c>
    </row>
    <row r="48" spans="2:57" s="104" customFormat="1" ht="105" x14ac:dyDescent="0.25">
      <c r="B48" s="196" t="str">
        <f>+'Preliminar PT Id del Riesgo'!B72</f>
        <v>ACCESO A LA PROPIEDAD DE LA TIERRA Y LOS TERRITORIOS</v>
      </c>
      <c r="C48" s="196" t="str">
        <f>+'Preliminar PT Id del Riesgo'!C72</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48" s="196" t="str">
        <f>+'Preliminar PT Id del Riesgo'!D72</f>
        <v xml:space="preserve">Inicia con el análisis de la ruta jurídica y termina con la decisión final del expediente </v>
      </c>
      <c r="E48" s="197" t="str">
        <f>+'Preliminar PT Id del Riesgo'!F72</f>
        <v>EQUIPO SISTEMAS DE INFORMACIÓN DAE</v>
      </c>
      <c r="F48" s="224" t="s">
        <v>1484</v>
      </c>
      <c r="G48" s="225" t="s">
        <v>2098</v>
      </c>
      <c r="H48" s="197" t="str">
        <f>+'Preliminar PT Id del Riesgo'!I72</f>
        <v>Pérdida Reputacional</v>
      </c>
      <c r="I48" s="196" t="str">
        <f>+'Preliminar PT Id del Riesgo'!J72</f>
        <v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étnicas cargo de la DAE
</v>
      </c>
      <c r="J48" s="302">
        <f>+'Preliminar PT Id del Riesgo'!O72</f>
        <v>44701</v>
      </c>
      <c r="K48" s="302" t="str">
        <f>+'Preliminar PT Id del Riesgo'!K72</f>
        <v>OPERATIVOS</v>
      </c>
      <c r="L48" s="303" t="str">
        <f>+'Preliminar PT Id del Riesgo'!N72</f>
        <v>Usuarios, productos y prácticas</v>
      </c>
      <c r="M48" s="198">
        <v>60</v>
      </c>
      <c r="N48" s="218"/>
      <c r="O48" s="219"/>
      <c r="P48" s="198"/>
      <c r="Q48" s="218"/>
      <c r="R48" s="219"/>
      <c r="S48" s="218"/>
      <c r="T48" s="218"/>
      <c r="U48" s="224"/>
      <c r="V48" s="196"/>
      <c r="W48" s="196"/>
      <c r="X48" s="197"/>
      <c r="Y48" s="43"/>
      <c r="Z48" s="197"/>
      <c r="AA48" s="43"/>
      <c r="AB48" s="197"/>
      <c r="AC48" s="43"/>
      <c r="AD48" s="197"/>
      <c r="AE48" s="142"/>
      <c r="AF48" s="218"/>
      <c r="AG48" s="142"/>
      <c r="AH48" s="218"/>
      <c r="AI48" s="218"/>
      <c r="AJ48" s="218"/>
      <c r="AK48" s="224" t="s">
        <v>1597</v>
      </c>
      <c r="AL48" s="196" t="s">
        <v>773</v>
      </c>
      <c r="AM48" s="196" t="s">
        <v>905</v>
      </c>
      <c r="AN48" s="196" t="s">
        <v>774</v>
      </c>
      <c r="AO48" s="197">
        <v>3</v>
      </c>
      <c r="AP48" s="197">
        <v>3</v>
      </c>
      <c r="AQ48" s="305">
        <f t="shared" si="7"/>
        <v>1</v>
      </c>
      <c r="AR48" s="197" t="s">
        <v>2132</v>
      </c>
      <c r="AS48" s="220" t="s">
        <v>2175</v>
      </c>
      <c r="AT48" s="220"/>
      <c r="AU48" s="197" t="s">
        <v>95</v>
      </c>
      <c r="AV48" s="197">
        <f>+'7 - Materialización del Riesgo'!H77</f>
        <v>0</v>
      </c>
      <c r="AW48" s="197">
        <f>+'7 - Materialización del Riesgo'!I77</f>
        <v>0</v>
      </c>
      <c r="AX48" s="197" t="e">
        <f>+'7 - Materialización del Riesgo'!J77</f>
        <v>#DIV/0!</v>
      </c>
      <c r="AY48" s="197" t="e">
        <f>+'7 - Materialización del Riesgo'!K77</f>
        <v>#DIV/0!</v>
      </c>
      <c r="AZ48" s="197">
        <f>+'7 - Materialización del Riesgo'!L77</f>
        <v>0</v>
      </c>
      <c r="BA48" s="197">
        <f>+'7 - Materialización del Riesgo'!M77</f>
        <v>0</v>
      </c>
      <c r="BB48" s="197">
        <f>+'7 - Materialización del Riesgo'!N77</f>
        <v>0</v>
      </c>
      <c r="BC48" s="197">
        <f>+'7 - Materialización del Riesgo'!O77</f>
        <v>0</v>
      </c>
      <c r="BD48" s="197" t="e">
        <f>+'7 - Materialización del Riesgo'!P77</f>
        <v>#DIV/0!</v>
      </c>
      <c r="BE48" s="305">
        <f>+'7 - Materialización del Riesgo'!Q77</f>
        <v>1</v>
      </c>
    </row>
    <row r="49" spans="2:57" s="104" customFormat="1" ht="105" x14ac:dyDescent="0.25">
      <c r="B49" s="196" t="str">
        <f>+'Preliminar PT Id del Riesgo'!B73</f>
        <v>ACCESO A LA PROPIEDAD DE LA TIERRA Y LOS TERRITORIOS</v>
      </c>
      <c r="C49" s="196" t="str">
        <f>+'Preliminar PT Id del Riesgo'!C73</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49" s="196" t="str">
        <f>+'Preliminar PT Id del Riesgo'!D73</f>
        <v>Inicia con el análisis de la ruta jurídica y termina con la decisión final del expediente</v>
      </c>
      <c r="E49" s="197" t="str">
        <f>+'Preliminar PT Id del Riesgo'!F73</f>
        <v>DIRECCIÓN DE ACCESO A TIERRAS</v>
      </c>
      <c r="F49" s="224" t="s">
        <v>1485</v>
      </c>
      <c r="G49" s="197" t="str">
        <f>+'Preliminar PT Id del Riesgo'!H73</f>
        <v>Incumplimiento  de adquisición de predios en el marco de Políticas del Gobierno</v>
      </c>
      <c r="H49" s="197" t="str">
        <f>+'Preliminar PT Id del Riesgo'!I73</f>
        <v>Pérdida Reputacional</v>
      </c>
      <c r="I49" s="196" t="str">
        <f>+'Preliminar PT Id del Riesgo'!J73</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J49" s="302">
        <f>+'Preliminar PT Id del Riesgo'!O73</f>
        <v>44701</v>
      </c>
      <c r="K49" s="302" t="str">
        <f>+'Preliminar PT Id del Riesgo'!K73</f>
        <v>ESTRATÉGICOS</v>
      </c>
      <c r="L49" s="303" t="str">
        <f>+'Preliminar PT Id del Riesgo'!N73</f>
        <v>Ejecución y administración de procesos</v>
      </c>
      <c r="M49" s="198">
        <v>520</v>
      </c>
      <c r="N49" s="218" t="str">
        <f t="shared" si="12"/>
        <v>Alta</v>
      </c>
      <c r="O49" s="219">
        <f t="shared" si="13"/>
        <v>0.8</v>
      </c>
      <c r="P49" s="198" t="s">
        <v>163</v>
      </c>
      <c r="Q49" s="218" t="str">
        <f>IF(OR(P49=[1]Datos!$A$23,P49=[1]Datos!$B$23),"Leve",IF(OR(P49=[1]Datos!$A$24,P49=[1]Datos!$B$24),"Menor",IF(OR(P49=[1]Datos!$A$25,P49=[1]Datos!$B$25),"Moderado",IF(OR(P49=[1]Datos!$A$26,P49=[1]Datos!$B$26),"Mayor",IF(OR(P49=[1]Datos!$A$27,P49=[1]Datos!$B$27),"Catastrófico","")))))</f>
        <v>Catastrófico</v>
      </c>
      <c r="R49" s="219">
        <f t="shared" si="14"/>
        <v>1</v>
      </c>
      <c r="S49" s="218" t="str">
        <f t="shared" si="15"/>
        <v>Extremo</v>
      </c>
      <c r="T49" s="218" t="str">
        <f t="shared" si="16"/>
        <v>Reducir</v>
      </c>
      <c r="U49" s="224" t="s">
        <v>1356</v>
      </c>
      <c r="V49" s="196" t="str">
        <f>+'Preliminar PT. Control'!I74</f>
        <v>DIRECCIÓN DE ACCESO A TIERRAS</v>
      </c>
      <c r="W49" s="196" t="str">
        <f>+'Preliminar PT. Control'!J74</f>
        <v>Dirección de Acceso a Tierras reduce la posibilidad de avanzar en procesos de compra dirigidos a predios cuyas ofertas no sean viables para la entidad.
 a través del diligenciamiento de la forma ACCTI-F-021 FORMA OFERTA VOLUNTARIA DE PREDIOS - ACCTI-F-020 FORMA LISTA DE CHEQUEO donde se registra el cumplimiento de aspectos obligatorios de la información de la oferta voluntaria</v>
      </c>
      <c r="X49" s="197" t="str">
        <f>+'Preliminar PT. Control'!K74</f>
        <v>Preventivo</v>
      </c>
      <c r="Y49" s="43" t="str">
        <f t="shared" ref="Y49:Y56" si="17">IF(OR(X49="Correctivo",X49="Detectivo"),"Impacto",IF(X49="Preventivo","Probabilidad",""))</f>
        <v>Probabilidad</v>
      </c>
      <c r="Z49" s="197" t="str">
        <f>+'Preliminar PT. Control'!M74</f>
        <v>Manual</v>
      </c>
      <c r="AA49" s="43" t="str">
        <f t="shared" ref="AA49:AA56" si="18">IF(AND(X49="Preventivo",Z49="Automático"),"50%",IF(AND(X49="Preventivo",Z49="Manual"),"40%",IF(AND(X49="Detectivo",Z49="Automático"),"40%",IF(AND(X49="Detectivo",Z49="Manual"),"30%",IF(AND(X49="Correctivo",Z49="Automático"),"35%",IF(AND(X49="Correctivo",Z49="Manual"),"25%",""))))))</f>
        <v>40%</v>
      </c>
      <c r="AB49" s="197" t="str">
        <f>+'Preliminar PT. Control'!O74</f>
        <v>Documentado</v>
      </c>
      <c r="AC49" s="197" t="s">
        <v>190</v>
      </c>
      <c r="AD49" s="197" t="str">
        <f>+'Preliminar PT. Control'!Q74</f>
        <v>Con registro</v>
      </c>
      <c r="AE49" s="142">
        <f>+'Preliminar PT. Control'!R74</f>
        <v>0.48</v>
      </c>
      <c r="AF49" s="218" t="str">
        <f>+'Preliminar PT. Control'!S74</f>
        <v>Media</v>
      </c>
      <c r="AG49" s="142">
        <f>+'Preliminar PT. Control'!T74</f>
        <v>1</v>
      </c>
      <c r="AH49" s="218" t="str">
        <f>+'Preliminar PT. Control'!U74</f>
        <v>Catastrófico</v>
      </c>
      <c r="AI49" s="218" t="str">
        <f>+'Preliminar PT. Control'!V74</f>
        <v>Extremo</v>
      </c>
      <c r="AJ49" s="218" t="str">
        <f>+'Preliminar PT. Control'!W74</f>
        <v>Reducir</v>
      </c>
      <c r="AK49" s="224" t="s">
        <v>1598</v>
      </c>
      <c r="AL49" s="196" t="str">
        <f>+'6 - Plan de Acciones Preventiva'!G76</f>
        <v>Realizar capacitación a profesionales de Compra Directa sobre ACCTI-P-010 Procedimiento de Compra Directa de Predios con énfasis en las tareas críticas y de control señaladas en él</v>
      </c>
      <c r="AM49" s="196" t="str">
        <f>+'6 - Plan de Acciones Preventiva'!H76</f>
        <v>DIRECCIÓN DE ACCESO A TIERRAS</v>
      </c>
      <c r="AN49" s="196" t="str">
        <f>+'6 - Plan de Acciones Preventiva'!I76</f>
        <v>Documento o soporte que evidencie la capacitación</v>
      </c>
      <c r="AO49" s="304">
        <f>+'6 - Plan de Acciones Preventiva'!J76</f>
        <v>2</v>
      </c>
      <c r="AP49" s="197">
        <v>1</v>
      </c>
      <c r="AQ49" s="305">
        <f t="shared" si="7"/>
        <v>0.5</v>
      </c>
      <c r="AR49" s="197" t="s">
        <v>436</v>
      </c>
      <c r="AS49" s="220" t="s">
        <v>2176</v>
      </c>
      <c r="AT49" s="220" t="s">
        <v>2177</v>
      </c>
      <c r="AU49" s="197" t="s">
        <v>95</v>
      </c>
      <c r="AV49" s="197">
        <f>+'7 - Materialización del Riesgo'!H78</f>
        <v>0</v>
      </c>
      <c r="AW49" s="197">
        <f>+'7 - Materialización del Riesgo'!I78</f>
        <v>0</v>
      </c>
      <c r="AX49" s="197" t="e">
        <f>+'7 - Materialización del Riesgo'!J78</f>
        <v>#DIV/0!</v>
      </c>
      <c r="AY49" s="197" t="e">
        <f>+'7 - Materialización del Riesgo'!K78</f>
        <v>#DIV/0!</v>
      </c>
      <c r="AZ49" s="197">
        <f>+'7 - Materialización del Riesgo'!L78</f>
        <v>0</v>
      </c>
      <c r="BA49" s="197">
        <f>+'7 - Materialización del Riesgo'!M78</f>
        <v>0</v>
      </c>
      <c r="BB49" s="197">
        <f>+'7 - Materialización del Riesgo'!N78</f>
        <v>0</v>
      </c>
      <c r="BC49" s="197">
        <f>+'7 - Materialización del Riesgo'!O78</f>
        <v>0</v>
      </c>
      <c r="BD49" s="197" t="e">
        <f>+'7 - Materialización del Riesgo'!P78</f>
        <v>#DIV/0!</v>
      </c>
      <c r="BE49" s="305">
        <f>+'7 - Materialización del Riesgo'!Q78</f>
        <v>1</v>
      </c>
    </row>
    <row r="50" spans="2:57" s="104" customFormat="1" ht="105" x14ac:dyDescent="0.25">
      <c r="B50" s="196" t="str">
        <f>+'Preliminar PT Id del Riesgo'!B74</f>
        <v>ACCESO A LA PROPIEDAD DE LA TIERRA Y LOS TERRITORIOS</v>
      </c>
      <c r="C50" s="196" t="str">
        <f>+'Preliminar PT Id del Riesgo'!C74</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50" s="196" t="str">
        <f>+'Preliminar PT Id del Riesgo'!D74</f>
        <v>Inicia con el análisis de la ruta jurídica y termina con la decisión final del expediente</v>
      </c>
      <c r="E50" s="197" t="str">
        <f>+'Preliminar PT Id del Riesgo'!F74</f>
        <v>DIRECCIÓN DE ACCESO A TIERRAS</v>
      </c>
      <c r="F50" s="224" t="s">
        <v>1485</v>
      </c>
      <c r="G50" s="197" t="str">
        <f>+'Preliminar PT Id del Riesgo'!H74</f>
        <v>Incumplimiento  de adquisición de predios en el marco de Políticas del Gobierno</v>
      </c>
      <c r="H50" s="197" t="str">
        <f>+'Preliminar PT Id del Riesgo'!I74</f>
        <v>Pérdida Reputacional</v>
      </c>
      <c r="I50" s="196" t="str">
        <f>+'Preliminar PT Id del Riesgo'!J74</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J50" s="302">
        <f>+'Preliminar PT Id del Riesgo'!O74</f>
        <v>44701</v>
      </c>
      <c r="K50" s="302" t="str">
        <f>+'Preliminar PT Id del Riesgo'!K74</f>
        <v>ESTRATÉGICOS</v>
      </c>
      <c r="L50" s="303" t="str">
        <f>+'Preliminar PT Id del Riesgo'!N74</f>
        <v>Ejecución y administración de procesos</v>
      </c>
      <c r="M50" s="198">
        <v>520</v>
      </c>
      <c r="N50" s="218" t="str">
        <f t="shared" si="12"/>
        <v>Alta</v>
      </c>
      <c r="O50" s="219">
        <f t="shared" si="13"/>
        <v>0.8</v>
      </c>
      <c r="P50" s="198" t="s">
        <v>163</v>
      </c>
      <c r="Q50" s="218" t="str">
        <f>IF(OR(P50=[1]Datos!$A$23,P50=[1]Datos!$B$23),"Leve",IF(OR(P50=[1]Datos!$A$24,P50=[1]Datos!$B$24),"Menor",IF(OR(P50=[1]Datos!$A$25,P50=[1]Datos!$B$25),"Moderado",IF(OR(P50=[1]Datos!$A$26,P50=[1]Datos!$B$26),"Mayor",IF(OR(P50=[1]Datos!$A$27,P50=[1]Datos!$B$27),"Catastrófico","")))))</f>
        <v>Catastrófico</v>
      </c>
      <c r="R50" s="219">
        <f t="shared" si="14"/>
        <v>1</v>
      </c>
      <c r="S50" s="218" t="str">
        <f t="shared" si="15"/>
        <v>Extremo</v>
      </c>
      <c r="T50" s="218" t="str">
        <f t="shared" si="16"/>
        <v>Reducir</v>
      </c>
      <c r="U50" s="224" t="s">
        <v>1357</v>
      </c>
      <c r="V50" s="196" t="str">
        <f>+'Preliminar PT. Control'!I75</f>
        <v>DIRECCIÓN DE ACCESO A TIERRAS</v>
      </c>
      <c r="W50" s="196" t="str">
        <f>+'Preliminar PT. Control'!J75</f>
        <v>Dirección de Acceso a Tierras reduce la posibilidad de avanzar en procesos de compra dirigidos a predios que no cumplan requisitos técnicos. a través del diligenciamiento de la forma ACCTI-F-022 donde se realiza un estudio complementario de títulos, confrontando la información del expediente con la obtenida en la visita técnica.</v>
      </c>
      <c r="X50" s="197" t="str">
        <f>+'Preliminar PT. Control'!K75</f>
        <v>Preventivo</v>
      </c>
      <c r="Y50" s="43" t="str">
        <f t="shared" si="17"/>
        <v>Probabilidad</v>
      </c>
      <c r="Z50" s="197" t="str">
        <f>+'Preliminar PT. Control'!M75</f>
        <v>Manual</v>
      </c>
      <c r="AA50" s="43" t="str">
        <f t="shared" si="18"/>
        <v>40%</v>
      </c>
      <c r="AB50" s="197" t="str">
        <f>+'Preliminar PT. Control'!O75</f>
        <v>Documentado</v>
      </c>
      <c r="AC50" s="197" t="s">
        <v>190</v>
      </c>
      <c r="AD50" s="197" t="str">
        <f>+'Preliminar PT. Control'!Q75</f>
        <v>Con registro</v>
      </c>
      <c r="AE50" s="142">
        <f>+'Preliminar PT. Control'!R75</f>
        <v>0.28799999999999998</v>
      </c>
      <c r="AF50" s="218" t="str">
        <f>+'Preliminar PT. Control'!S75</f>
        <v>Baja</v>
      </c>
      <c r="AG50" s="142">
        <f>+'Preliminar PT. Control'!T75</f>
        <v>1</v>
      </c>
      <c r="AH50" s="218" t="str">
        <f>+'Preliminar PT. Control'!U75</f>
        <v>Catastrófico</v>
      </c>
      <c r="AI50" s="218" t="str">
        <f>+'Preliminar PT. Control'!V75</f>
        <v>Extremo</v>
      </c>
      <c r="AJ50" s="218" t="str">
        <f>+'Preliminar PT. Control'!W75</f>
        <v>Reducir</v>
      </c>
      <c r="AK50" s="224" t="s">
        <v>1599</v>
      </c>
      <c r="AL50" s="283" t="s">
        <v>2178</v>
      </c>
      <c r="AM50" s="196" t="str">
        <f>+'6 - Plan de Acciones Preventiva'!H77</f>
        <v>DIRECCIÓN DE ACCESO A TIERRAS</v>
      </c>
      <c r="AN50" s="196" t="str">
        <f>+'6 - Plan de Acciones Preventiva'!I77</f>
        <v>ACCTI-F-020 Lista de Chequeo actualizada</v>
      </c>
      <c r="AO50" s="304">
        <f>+'6 - Plan de Acciones Preventiva'!J77</f>
        <v>1</v>
      </c>
      <c r="AP50" s="43">
        <v>0</v>
      </c>
      <c r="AQ50" s="306">
        <f t="shared" si="7"/>
        <v>0</v>
      </c>
      <c r="AR50" s="197" t="s">
        <v>436</v>
      </c>
      <c r="AS50" s="308"/>
      <c r="AT50" s="220" t="s">
        <v>2179</v>
      </c>
      <c r="AU50" s="197" t="s">
        <v>95</v>
      </c>
      <c r="AV50" s="197">
        <f>+'7 - Materialización del Riesgo'!H79</f>
        <v>0</v>
      </c>
      <c r="AW50" s="197">
        <f>+'7 - Materialización del Riesgo'!I79</f>
        <v>0</v>
      </c>
      <c r="AX50" s="197" t="e">
        <f>+'7 - Materialización del Riesgo'!J79</f>
        <v>#DIV/0!</v>
      </c>
      <c r="AY50" s="197" t="e">
        <f>+'7 - Materialización del Riesgo'!K79</f>
        <v>#DIV/0!</v>
      </c>
      <c r="AZ50" s="197">
        <f>+'7 - Materialización del Riesgo'!L79</f>
        <v>0</v>
      </c>
      <c r="BA50" s="197">
        <f>+'7 - Materialización del Riesgo'!M79</f>
        <v>0</v>
      </c>
      <c r="BB50" s="197">
        <f>+'7 - Materialización del Riesgo'!N79</f>
        <v>0</v>
      </c>
      <c r="BC50" s="197">
        <f>+'7 - Materialización del Riesgo'!O79</f>
        <v>0</v>
      </c>
      <c r="BD50" s="197" t="e">
        <f>+'7 - Materialización del Riesgo'!P79</f>
        <v>#DIV/0!</v>
      </c>
      <c r="BE50" s="305">
        <f>+'7 - Materialización del Riesgo'!Q79</f>
        <v>1</v>
      </c>
    </row>
    <row r="51" spans="2:57" s="104" customFormat="1" ht="105" x14ac:dyDescent="0.25">
      <c r="B51" s="196" t="str">
        <f>+'Preliminar PT Id del Riesgo'!B76</f>
        <v>ACCESO A LA PROPIEDAD DE LA TIERRA Y LOS TERRITORIOS</v>
      </c>
      <c r="C51" s="196" t="str">
        <f>+'Preliminar PT Id del Riesgo'!C76</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51" s="196" t="str">
        <f>+'Preliminar PT Id del Riesgo'!D76</f>
        <v>Inicia con el análisis de la ruta jurídica y termina con la decisión final del expediente</v>
      </c>
      <c r="E51" s="197" t="str">
        <f>+'Preliminar PT Id del Riesgo'!F76</f>
        <v>SUBDIRECCIÓN DE ACCESO A TIERRAS EN ZONAS FOCALIZADAS</v>
      </c>
      <c r="F51" s="224" t="s">
        <v>1486</v>
      </c>
      <c r="G51" s="197" t="str">
        <f>+'Preliminar PT Id del Riesgo'!H76</f>
        <v>Materializar un subsidio que no cumpla con los requisitos establecidos</v>
      </c>
      <c r="H51" s="197" t="str">
        <f>+'Preliminar PT Id del Riesgo'!I76</f>
        <v>Afectación Económica o presupuestal</v>
      </c>
      <c r="I51" s="196" t="str">
        <f>+'Preliminar PT Id del Riesgo'!J76</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J51" s="302">
        <f>+'Preliminar PT Id del Riesgo'!O76</f>
        <v>44701</v>
      </c>
      <c r="K51" s="302" t="str">
        <f>+'Preliminar PT Id del Riesgo'!K76</f>
        <v>OPERATIVOS</v>
      </c>
      <c r="L51" s="303" t="str">
        <f>+'Preliminar PT Id del Riesgo'!N76</f>
        <v>Ejecución y administración de procesos</v>
      </c>
      <c r="M51" s="198">
        <v>50</v>
      </c>
      <c r="N51" s="218" t="str">
        <f t="shared" si="12"/>
        <v>Media</v>
      </c>
      <c r="O51" s="219">
        <f t="shared" si="13"/>
        <v>0.6</v>
      </c>
      <c r="P51" s="198" t="s">
        <v>720</v>
      </c>
      <c r="Q51" s="218" t="str">
        <f>IF(OR(P51=[1]Datos!$A$23,P51=[1]Datos!$B$23),"Leve",IF(OR(P51=[1]Datos!$A$24,P51=[1]Datos!$B$24),"Menor",IF(OR(P51=[1]Datos!$A$25,P51=[1]Datos!$B$25),"Moderado",IF(OR(P51=[1]Datos!$A$26,P51=[1]Datos!$B$26),"Mayor",IF(OR(P51=[1]Datos!$A$27,P51=[1]Datos!$B$27),"Catastrófico","")))))</f>
        <v>Catastrófico</v>
      </c>
      <c r="R51" s="219">
        <f t="shared" si="14"/>
        <v>1</v>
      </c>
      <c r="S51" s="218" t="str">
        <f t="shared" si="15"/>
        <v>Extremo</v>
      </c>
      <c r="T51" s="218" t="str">
        <f t="shared" si="16"/>
        <v>Reducir</v>
      </c>
      <c r="U51" s="224" t="s">
        <v>1359</v>
      </c>
      <c r="V51" s="196" t="str">
        <f>+'Preliminar PT. Control'!I77</f>
        <v>SUBDIRECCIÓN DE ACCESO A TIERRAS EN ZONAS FOCALIZADAS</v>
      </c>
      <c r="W51" s="196" t="str">
        <f>+'Preliminar PT. Control'!J77</f>
        <v>Subdirección de Acceso a Tierras en Zonas Focalizadas verifica las condiciones (del aspirante y su cónyuge o compañero(a)) bajo las cuales se realizaron las adjudicaciones, al uno por ciento (1%) trimestralmente del Subsidio -SIRA-, conforme a los artículos 8 y 9 del Acuerdo 005 de 2016 y/o a lo establecido en cumplimiento al fallo judicial. a través del acta de verificación y sus anexos donde se consulta la forma solicitud de inscripción única, los documentos soporte allegados por el postulante y las bases de datos como: DIAN, Policía Nacional, SISBÉN, RUV, RUES, Procuraduría General de la Nación, Contraloría General de la República, ANT- Histórico, CNSC y/o SIGEP y las demás que se consideren necesarias</v>
      </c>
      <c r="X51" s="197" t="str">
        <f>+'Preliminar PT. Control'!K77</f>
        <v>Preventivo</v>
      </c>
      <c r="Y51" s="43" t="str">
        <f t="shared" si="17"/>
        <v>Probabilidad</v>
      </c>
      <c r="Z51" s="197" t="str">
        <f>+'Preliminar PT. Control'!M77</f>
        <v>Manual</v>
      </c>
      <c r="AA51" s="43" t="str">
        <f t="shared" si="18"/>
        <v>40%</v>
      </c>
      <c r="AB51" s="197" t="str">
        <f>+'Preliminar PT. Control'!O77</f>
        <v>Documentado</v>
      </c>
      <c r="AC51" s="197" t="s">
        <v>191</v>
      </c>
      <c r="AD51" s="197" t="str">
        <f>+'Preliminar PT. Control'!Q77</f>
        <v>Con registro</v>
      </c>
      <c r="AE51" s="142">
        <f>+'Preliminar PT. Control'!R77</f>
        <v>0.36</v>
      </c>
      <c r="AF51" s="218" t="str">
        <f>+'Preliminar PT. Control'!S77</f>
        <v>Baja</v>
      </c>
      <c r="AG51" s="142">
        <f>+'Preliminar PT. Control'!T77</f>
        <v>1</v>
      </c>
      <c r="AH51" s="218" t="str">
        <f>+'Preliminar PT. Control'!U77</f>
        <v>Catastrófico</v>
      </c>
      <c r="AI51" s="218" t="str">
        <f>+'Preliminar PT. Control'!V77</f>
        <v>Extremo</v>
      </c>
      <c r="AJ51" s="218" t="str">
        <f>+'Preliminar PT. Control'!W77</f>
        <v>Reducir</v>
      </c>
      <c r="AK51" s="224" t="s">
        <v>1601</v>
      </c>
      <c r="AL51" s="196" t="str">
        <f>+'6 - Plan de Acciones Preventiva'!G79</f>
        <v>Actualización del instructivo "ACCTI -I-001- Instructivo  para la Materialización del Subsidio Integral SIRA  Y SIDRA  para la  adquisición del predio".</v>
      </c>
      <c r="AM51" s="196" t="str">
        <f>+'6 - Plan de Acciones Preventiva'!H79</f>
        <v>SUBDIRECCIÓN DE ACCESO A TIERRAS EN ZONAS FOCALIZADAS</v>
      </c>
      <c r="AN51" s="196" t="str">
        <f>+'6 - Plan de Acciones Preventiva'!I79</f>
        <v>Instructivo actualizado ACCTI -I-001- Instructivo  para la Materialización del Subsidio Integral SIRA  Y SIDRA  para la  adquisición del predio</v>
      </c>
      <c r="AO51" s="304">
        <f>+'6 - Plan de Acciones Preventiva'!J79</f>
        <v>1</v>
      </c>
      <c r="AP51" s="197">
        <v>0</v>
      </c>
      <c r="AQ51" s="305">
        <f t="shared" ref="AQ51:AQ79" si="19">+((AP51/AO51)*100)/100</f>
        <v>0</v>
      </c>
      <c r="AR51" s="197" t="s">
        <v>436</v>
      </c>
      <c r="AS51" s="220"/>
      <c r="AT51" s="220" t="s">
        <v>2180</v>
      </c>
      <c r="AU51" s="197" t="s">
        <v>95</v>
      </c>
      <c r="AV51" s="197">
        <f>+'7 - Materialización del Riesgo'!H81</f>
        <v>0</v>
      </c>
      <c r="AW51" s="197">
        <f>+'7 - Materialización del Riesgo'!I81</f>
        <v>0</v>
      </c>
      <c r="AX51" s="197" t="e">
        <f>+'7 - Materialización del Riesgo'!J81</f>
        <v>#DIV/0!</v>
      </c>
      <c r="AY51" s="197" t="e">
        <f>+'7 - Materialización del Riesgo'!K81</f>
        <v>#DIV/0!</v>
      </c>
      <c r="AZ51" s="197">
        <f>+'7 - Materialización del Riesgo'!L81</f>
        <v>0</v>
      </c>
      <c r="BA51" s="197">
        <f>+'7 - Materialización del Riesgo'!M81</f>
        <v>0</v>
      </c>
      <c r="BB51" s="197">
        <f>+'7 - Materialización del Riesgo'!N81</f>
        <v>0</v>
      </c>
      <c r="BC51" s="197">
        <f>+'7 - Materialización del Riesgo'!O81</f>
        <v>0</v>
      </c>
      <c r="BD51" s="197" t="e">
        <f>+'7 - Materialización del Riesgo'!P81</f>
        <v>#DIV/0!</v>
      </c>
      <c r="BE51" s="305">
        <f>+'7 - Materialización del Riesgo'!Q81</f>
        <v>1</v>
      </c>
    </row>
    <row r="52" spans="2:57" s="104" customFormat="1" ht="105" x14ac:dyDescent="0.25">
      <c r="B52" s="196" t="str">
        <f>+'Preliminar PT Id del Riesgo'!B77</f>
        <v>ACCESO A LA PROPIEDAD DE LA TIERRA Y LOS TERRITORIOS</v>
      </c>
      <c r="C52" s="196" t="str">
        <f>+'Preliminar PT Id del Riesgo'!C77</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52" s="196" t="str">
        <f>+'Preliminar PT Id del Riesgo'!D77</f>
        <v>Inicia con el análisis de la ruta jurídica y termina con la decisión final del expediente</v>
      </c>
      <c r="E52" s="197" t="str">
        <f>+'Preliminar PT Id del Riesgo'!F77</f>
        <v>SUBDIRECCIÓN DE ACCESO A TIERRAS EN ZONAS FOCALIZADAS</v>
      </c>
      <c r="F52" s="224" t="s">
        <v>1486</v>
      </c>
      <c r="G52" s="197" t="str">
        <f>+'Preliminar PT Id del Riesgo'!H77</f>
        <v>Materializar un subsidio que no cumpla con los requisitos establecidos</v>
      </c>
      <c r="H52" s="197" t="str">
        <f>+'Preliminar PT Id del Riesgo'!I77</f>
        <v>Afectación Económica o presupuestal</v>
      </c>
      <c r="I52" s="196" t="str">
        <f>+'Preliminar PT Id del Riesgo'!J77</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J52" s="302">
        <f>+'Preliminar PT Id del Riesgo'!O77</f>
        <v>44701</v>
      </c>
      <c r="K52" s="302" t="str">
        <f>+'Preliminar PT Id del Riesgo'!K77</f>
        <v>OPERATIVOS</v>
      </c>
      <c r="L52" s="303" t="str">
        <f>+'Preliminar PT Id del Riesgo'!N77</f>
        <v>Ejecución y administración de procesos</v>
      </c>
      <c r="M52" s="198">
        <v>50</v>
      </c>
      <c r="N52" s="218" t="str">
        <f t="shared" si="12"/>
        <v>Media</v>
      </c>
      <c r="O52" s="219">
        <f t="shared" si="13"/>
        <v>0.6</v>
      </c>
      <c r="P52" s="198" t="s">
        <v>720</v>
      </c>
      <c r="Q52" s="218" t="str">
        <f>IF(OR(P52=[1]Datos!$A$23,P52=[1]Datos!$B$23),"Leve",IF(OR(P52=[1]Datos!$A$24,P52=[1]Datos!$B$24),"Menor",IF(OR(P52=[1]Datos!$A$25,P52=[1]Datos!$B$25),"Moderado",IF(OR(P52=[1]Datos!$A$26,P52=[1]Datos!$B$26),"Mayor",IF(OR(P52=[1]Datos!$A$27,P52=[1]Datos!$B$27),"Catastrófico","")))))</f>
        <v>Catastrófico</v>
      </c>
      <c r="R52" s="219">
        <f t="shared" si="14"/>
        <v>1</v>
      </c>
      <c r="S52" s="218" t="str">
        <f t="shared" si="15"/>
        <v>Extremo</v>
      </c>
      <c r="T52" s="218" t="str">
        <f t="shared" si="16"/>
        <v>Reducir</v>
      </c>
      <c r="U52" s="224" t="s">
        <v>1360</v>
      </c>
      <c r="V52" s="196" t="str">
        <f>+'Preliminar PT. Control'!I78</f>
        <v>SUBDIRECCIÓN DE ACCESO A TIERRAS EN ZONAS FOCALIZADAS</v>
      </c>
      <c r="W52" s="196" t="str">
        <f>+'Preliminar PT. Control'!J78</f>
        <v>Subdirección de Acceso a Tierras en Zonas Focalizadas verifica el uno por ciento (1%) de los predios con postulaciones activas trimestralmente a través del acta de verificación y sus anexos donde se validan los requisitos jurídicos, técnicos y ambientales de acuerdo con lo descrito en el procedimiento MATERIALIZACIÓN DEL SUBSIDIO – ADQUISICIÓN DEL PREDIO ACCTI-P-016, vigente</v>
      </c>
      <c r="X52" s="197" t="str">
        <f>+'Preliminar PT. Control'!K78</f>
        <v>Preventivo</v>
      </c>
      <c r="Y52" s="43" t="str">
        <f t="shared" si="17"/>
        <v>Probabilidad</v>
      </c>
      <c r="Z52" s="197" t="str">
        <f>+'Preliminar PT. Control'!M78</f>
        <v>Manual</v>
      </c>
      <c r="AA52" s="43" t="str">
        <f t="shared" si="18"/>
        <v>40%</v>
      </c>
      <c r="AB52" s="197" t="str">
        <f>+'Preliminar PT. Control'!O78</f>
        <v>Documentado</v>
      </c>
      <c r="AC52" s="197" t="s">
        <v>191</v>
      </c>
      <c r="AD52" s="197" t="str">
        <f>+'Preliminar PT. Control'!Q78</f>
        <v>Con registro</v>
      </c>
      <c r="AE52" s="142">
        <f>+'Preliminar PT. Control'!R78</f>
        <v>0.216</v>
      </c>
      <c r="AF52" s="218" t="str">
        <f>+'Preliminar PT. Control'!S78</f>
        <v>Baja</v>
      </c>
      <c r="AG52" s="142">
        <f>+'Preliminar PT. Control'!T78</f>
        <v>1</v>
      </c>
      <c r="AH52" s="218" t="str">
        <f>+'Preliminar PT. Control'!U78</f>
        <v>Catastrófico</v>
      </c>
      <c r="AI52" s="218" t="str">
        <f>+'Preliminar PT. Control'!V78</f>
        <v>Extremo</v>
      </c>
      <c r="AJ52" s="218" t="str">
        <f>+'Preliminar PT. Control'!W78</f>
        <v>Reducir</v>
      </c>
      <c r="AK52" s="224" t="s">
        <v>1602</v>
      </c>
      <c r="AL52" s="196" t="str">
        <f>+'6 - Plan de Acciones Preventiva'!G80</f>
        <v xml:space="preserve">Socialización de los procedimientos e instructivos relacionados con Subsidios que se encuentren vigentes en el Sistema Integrado de Gestión dentro de la Subdirección de Acceso a Tierras en Zonas Focalizadas - SATZF </v>
      </c>
      <c r="AM52" s="196" t="str">
        <f>+'6 - Plan de Acciones Preventiva'!H80</f>
        <v>SUBDIRECCIÓN DE ACCESO A TIERRAS EN ZONAS FOCALIZADAS</v>
      </c>
      <c r="AN52" s="196" t="str">
        <f>+'6 - Plan de Acciones Preventiva'!I80</f>
        <v>Listado de asistencia de la socialización</v>
      </c>
      <c r="AO52" s="304">
        <f>+'6 - Plan de Acciones Preventiva'!J80</f>
        <v>1</v>
      </c>
      <c r="AP52" s="197">
        <v>0</v>
      </c>
      <c r="AQ52" s="305">
        <f t="shared" si="19"/>
        <v>0</v>
      </c>
      <c r="AR52" s="197" t="s">
        <v>436</v>
      </c>
      <c r="AS52" s="220"/>
      <c r="AT52" s="309" t="s">
        <v>2181</v>
      </c>
      <c r="AU52" s="197" t="s">
        <v>95</v>
      </c>
      <c r="AV52" s="197">
        <f>+'7 - Materialización del Riesgo'!H82</f>
        <v>0</v>
      </c>
      <c r="AW52" s="197">
        <f>+'7 - Materialización del Riesgo'!I82</f>
        <v>0</v>
      </c>
      <c r="AX52" s="197" t="e">
        <f>+'7 - Materialización del Riesgo'!J82</f>
        <v>#DIV/0!</v>
      </c>
      <c r="AY52" s="197" t="e">
        <f>+'7 - Materialización del Riesgo'!K82</f>
        <v>#DIV/0!</v>
      </c>
      <c r="AZ52" s="197">
        <f>+'7 - Materialización del Riesgo'!L82</f>
        <v>0</v>
      </c>
      <c r="BA52" s="197">
        <f>+'7 - Materialización del Riesgo'!M82</f>
        <v>0</v>
      </c>
      <c r="BB52" s="197">
        <f>+'7 - Materialización del Riesgo'!N82</f>
        <v>0</v>
      </c>
      <c r="BC52" s="197">
        <f>+'7 - Materialización del Riesgo'!O82</f>
        <v>0</v>
      </c>
      <c r="BD52" s="197" t="e">
        <f>+'7 - Materialización del Riesgo'!P82</f>
        <v>#DIV/0!</v>
      </c>
      <c r="BE52" s="305">
        <f>+'7 - Materialización del Riesgo'!Q82</f>
        <v>1</v>
      </c>
    </row>
    <row r="53" spans="2:57" s="104" customFormat="1" ht="105" x14ac:dyDescent="0.25">
      <c r="B53" s="196" t="str">
        <f>+'Preliminar PT Id del Riesgo'!B80</f>
        <v>ACCESO A LA PROPIEDAD DE LA TIERRA Y LOS TERRITORIOS</v>
      </c>
      <c r="C53" s="196" t="str">
        <f>+'Preliminar PT Id del Riesgo'!C80</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53" s="196" t="str">
        <f>+'Preliminar PT Id del Riesgo'!D80</f>
        <v>Inicia con el análisis de la ruta jurídica y termina con la decisión final del expediente</v>
      </c>
      <c r="E53" s="197" t="str">
        <f>+'Preliminar PT Id del Riesgo'!F80</f>
        <v>SUBDIRECCIÓN DE ACCESO A TIERRAS EN ZONAS FOCALIZADAS</v>
      </c>
      <c r="F53" s="224" t="s">
        <v>1487</v>
      </c>
      <c r="G53" s="197" t="str">
        <f>+'Preliminar PT Id del Riesgo'!H80</f>
        <v>Adjudicación de baldíos a persona natural, sin el cumplimiento de requisitos jurídicos, agronómicos y catastrales en los municipios focalizados</v>
      </c>
      <c r="H53" s="197" t="str">
        <f>+'Preliminar PT Id del Riesgo'!I80</f>
        <v>Pérdida Reputacional</v>
      </c>
      <c r="I53" s="196" t="str">
        <f>+'Preliminar PT Id del Riesgo'!J80</f>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v>
      </c>
      <c r="J53" s="302">
        <f>+'Preliminar PT Id del Riesgo'!O80</f>
        <v>44701</v>
      </c>
      <c r="K53" s="302" t="str">
        <f>+'Preliminar PT Id del Riesgo'!K80</f>
        <v>OPERATIVOS</v>
      </c>
      <c r="L53" s="303" t="str">
        <f>+'Preliminar PT Id del Riesgo'!N80</f>
        <v>Ejecución y administración de procesos</v>
      </c>
      <c r="M53" s="198">
        <v>1600</v>
      </c>
      <c r="N53" s="218" t="str">
        <f t="shared" si="12"/>
        <v>Alta</v>
      </c>
      <c r="O53" s="219">
        <f t="shared" si="13"/>
        <v>0.8</v>
      </c>
      <c r="P53" s="198" t="s">
        <v>163</v>
      </c>
      <c r="Q53" s="218" t="str">
        <f>IF(OR(P53=[1]Datos!$A$23,P53=[1]Datos!$B$23),"Leve",IF(OR(P53=[1]Datos!$A$24,P53=[1]Datos!$B$24),"Menor",IF(OR(P53=[1]Datos!$A$25,P53=[1]Datos!$B$25),"Moderado",IF(OR(P53=[1]Datos!$A$26,P53=[1]Datos!$B$26),"Mayor",IF(OR(P53=[1]Datos!$A$27,P53=[1]Datos!$B$27),"Catastrófico","")))))</f>
        <v>Catastrófico</v>
      </c>
      <c r="R53" s="219">
        <f t="shared" si="14"/>
        <v>1</v>
      </c>
      <c r="S53" s="218" t="str">
        <f t="shared" si="15"/>
        <v>Extremo</v>
      </c>
      <c r="T53" s="218" t="str">
        <f t="shared" si="16"/>
        <v>Reducir</v>
      </c>
      <c r="U53" s="224" t="s">
        <v>2125</v>
      </c>
      <c r="V53" s="196" t="str">
        <f>+'Preliminar PT. Control'!I81</f>
        <v>SUBDIRECCIÓN DE ACCESO A TIERRAS EN ZONAS FOCALIZADAS</v>
      </c>
      <c r="W53" s="196" t="str">
        <f>+'Preliminar PT. Control'!J81</f>
        <v>Subdirección de Acceso a Tierras en Zonas Focalizadas asegura el cumplimiento de los requisitos para ser sujeto de reforma agraria y los requisitos ambientales, sociales, de infraestructura y técnicas del predio, en el marco de la Ley 160/94 a través del acta de verificación y sus anexos donde se validan los requisitos jurídicos, técnicos y ambientales de acuerdo con lo descrito en el procedimiento ACCTI-P-003 Adjudicación de baldíos a persona natural (ley 160/94), a través de la ACCTI-F-026 FORMA REVISIÓN JURÍDICA</v>
      </c>
      <c r="X53" s="197" t="str">
        <f>+'Preliminar PT. Control'!K81</f>
        <v>Preventivo</v>
      </c>
      <c r="Y53" s="43" t="str">
        <f t="shared" si="17"/>
        <v>Probabilidad</v>
      </c>
      <c r="Z53" s="197" t="str">
        <f>+'Preliminar PT. Control'!M81</f>
        <v>Manual</v>
      </c>
      <c r="AA53" s="43" t="str">
        <f t="shared" si="18"/>
        <v>40%</v>
      </c>
      <c r="AB53" s="197" t="str">
        <f>+'Preliminar PT. Control'!O81</f>
        <v>Documentado</v>
      </c>
      <c r="AC53" s="197" t="s">
        <v>190</v>
      </c>
      <c r="AD53" s="197" t="str">
        <f>+'Preliminar PT. Control'!Q81</f>
        <v>Con registro</v>
      </c>
      <c r="AE53" s="142">
        <f>+'Preliminar PT. Control'!R81</f>
        <v>0.48</v>
      </c>
      <c r="AF53" s="218" t="str">
        <f>+'Preliminar PT. Control'!S81</f>
        <v>Media</v>
      </c>
      <c r="AG53" s="142">
        <f>+'Preliminar PT. Control'!T81</f>
        <v>1</v>
      </c>
      <c r="AH53" s="218" t="str">
        <f>+'Preliminar PT. Control'!U81</f>
        <v>Catastrófico</v>
      </c>
      <c r="AI53" s="218" t="str">
        <f>+'Preliminar PT. Control'!V81</f>
        <v>Extremo</v>
      </c>
      <c r="AJ53" s="218" t="str">
        <f>+'Preliminar PT. Control'!W81</f>
        <v>Reducir</v>
      </c>
      <c r="AK53" s="224" t="s">
        <v>1605</v>
      </c>
      <c r="AL53" s="196" t="str">
        <f>+'6 - Plan de Acciones Preventiva'!G83</f>
        <v>Socialización de los procedimientos ACCTI- P 020-Adjudicación Baldíos  en los municipios focalizados y ACCTI-P-003 Adjudicación de baldíos a persona natural (ley 160/94)</v>
      </c>
      <c r="AM53" s="196" t="str">
        <f>+'6 - Plan de Acciones Preventiva'!H83</f>
        <v>SUBDIRECCIÓN DE ACCESO A TIERRAS EN ZONAS FOCALIZADAS</v>
      </c>
      <c r="AN53" s="196" t="str">
        <f>+'6 - Plan de Acciones Preventiva'!I83</f>
        <v>Listado de asistencia de la socialización</v>
      </c>
      <c r="AO53" s="304">
        <f>+'6 - Plan de Acciones Preventiva'!J83</f>
        <v>1</v>
      </c>
      <c r="AP53" s="197">
        <v>0</v>
      </c>
      <c r="AQ53" s="305">
        <f t="shared" si="19"/>
        <v>0</v>
      </c>
      <c r="AR53" s="197" t="s">
        <v>436</v>
      </c>
      <c r="AS53" s="310"/>
      <c r="AT53" s="220" t="s">
        <v>2181</v>
      </c>
      <c r="AU53" s="197" t="s">
        <v>95</v>
      </c>
      <c r="AV53" s="197">
        <f>+'7 - Materialización del Riesgo'!H85</f>
        <v>0</v>
      </c>
      <c r="AW53" s="197">
        <f>+'7 - Materialización del Riesgo'!I85</f>
        <v>0</v>
      </c>
      <c r="AX53" s="197" t="e">
        <f>+'7 - Materialización del Riesgo'!J85</f>
        <v>#DIV/0!</v>
      </c>
      <c r="AY53" s="197" t="e">
        <f>+'7 - Materialización del Riesgo'!K85</f>
        <v>#DIV/0!</v>
      </c>
      <c r="AZ53" s="197">
        <f>+'7 - Materialización del Riesgo'!L85</f>
        <v>0</v>
      </c>
      <c r="BA53" s="197">
        <f>+'7 - Materialización del Riesgo'!M85</f>
        <v>0</v>
      </c>
      <c r="BB53" s="197">
        <f>+'7 - Materialización del Riesgo'!N85</f>
        <v>0</v>
      </c>
      <c r="BC53" s="197">
        <f>+'7 - Materialización del Riesgo'!O85</f>
        <v>0</v>
      </c>
      <c r="BD53" s="197" t="e">
        <f>+'7 - Materialización del Riesgo'!P85</f>
        <v>#DIV/0!</v>
      </c>
      <c r="BE53" s="305">
        <f>+'7 - Materialización del Riesgo'!Q85</f>
        <v>1</v>
      </c>
    </row>
    <row r="54" spans="2:57" s="104" customFormat="1" ht="105" x14ac:dyDescent="0.2">
      <c r="B54" s="196" t="str">
        <f>+'Preliminar PT Id del Riesgo'!B83</f>
        <v>ACCESO A LA PROPIEDAD DE LA TIERRA Y LOS TERRITORIOS</v>
      </c>
      <c r="C54" s="196" t="str">
        <f>+'Preliminar PT Id del Riesgo'!C83</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54" s="196" t="str">
        <f>+'Preliminar PT Id del Riesgo'!D83</f>
        <v>Inicia con el análisis de la ruta jurídica y termina con la decisión final del expediente</v>
      </c>
      <c r="E54" s="197" t="str">
        <f>+'Preliminar PT Id del Riesgo'!F83</f>
        <v>SUBDIRECCIÓN DE ACCESO A TIERRAS POR DEMANDA Y DESCONGESTIÓN</v>
      </c>
      <c r="F54" s="224" t="s">
        <v>1488</v>
      </c>
      <c r="G54" s="197" t="str">
        <f>+'Preliminar PT Id del Riesgo'!H83</f>
        <v xml:space="preserve">Demoras en ejecutar las etapas propias del procedimiento por causas internas de revocatoria de predios no focalizados </v>
      </c>
      <c r="H54" s="197" t="str">
        <f>+'Preliminar PT Id del Riesgo'!I83</f>
        <v>Pérdida Reputacional</v>
      </c>
      <c r="I54" s="196" t="str">
        <f>+'Preliminar PT Id del Riesgo'!J83</f>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J54" s="302">
        <f>+'Preliminar PT Id del Riesgo'!O83</f>
        <v>44701</v>
      </c>
      <c r="K54" s="302" t="str">
        <f>+'Preliminar PT Id del Riesgo'!K83</f>
        <v>OPERATIVOS</v>
      </c>
      <c r="L54" s="303" t="str">
        <f>+'Preliminar PT Id del Riesgo'!N83</f>
        <v>Ejecución y administración de procesos</v>
      </c>
      <c r="M54" s="198">
        <v>1600</v>
      </c>
      <c r="N54" s="218" t="str">
        <f t="shared" si="12"/>
        <v>Alta</v>
      </c>
      <c r="O54" s="219">
        <f t="shared" si="13"/>
        <v>0.8</v>
      </c>
      <c r="P54" s="198" t="s">
        <v>163</v>
      </c>
      <c r="Q54" s="218" t="str">
        <f>IF(OR(P54=[1]Datos!$A$23,P54=[1]Datos!$B$23),"Leve",IF(OR(P54=[1]Datos!$A$24,P54=[1]Datos!$B$24),"Menor",IF(OR(P54=[1]Datos!$A$25,P54=[1]Datos!$B$25),"Moderado",IF(OR(P54=[1]Datos!$A$26,P54=[1]Datos!$B$26),"Mayor",IF(OR(P54=[1]Datos!$A$27,P54=[1]Datos!$B$27),"Catastrófico","")))))</f>
        <v>Catastrófico</v>
      </c>
      <c r="R54" s="219">
        <f t="shared" si="14"/>
        <v>1</v>
      </c>
      <c r="S54" s="218" t="str">
        <f t="shared" si="15"/>
        <v>Extremo</v>
      </c>
      <c r="T54" s="218" t="str">
        <f t="shared" si="16"/>
        <v>Reducir</v>
      </c>
      <c r="U54" s="224" t="s">
        <v>1366</v>
      </c>
      <c r="V54" s="196" t="str">
        <f>+'Preliminar PT. Control'!I84</f>
        <v>SUBDIRECCIÓN DE ACCESO A TIERRAS POR DEMANDA Y DESCONGESTIÓN</v>
      </c>
      <c r="W54" s="196" t="str">
        <f>+'Preliminar PT. Control'!J84</f>
        <v>Subdirección de Acceso a Tierras por Demanda y Descongestión determina oportunamente la procedencia para predios no focalizados y darle continuidad en la ruta correspondiente a través del Acto administrativo que llega para que revise y valore la solicitud de revocatoria, la documentación aportada por el solicitante y/o el expediente recibido, a la luz de los requisitos previstos por el artículo 72 de la Ley 160 de 1994, artículo 94 del Código de Procedimiento Administrativo y de lo Contencioso Administrativo - Ley 1437 de 2011 y artículo 58 del Decreto Ley 902 de 2017, a efectos de determinar la procedencia o no del inicio de la actuación administrativa de Revocatoria Directa o su continuación (frente al expediente).</v>
      </c>
      <c r="X54" s="197" t="str">
        <f>+'Preliminar PT. Control'!K84</f>
        <v>Preventivo</v>
      </c>
      <c r="Y54" s="43" t="str">
        <f t="shared" si="17"/>
        <v>Probabilidad</v>
      </c>
      <c r="Z54" s="197" t="str">
        <f>+'Preliminar PT. Control'!M84</f>
        <v>Manual</v>
      </c>
      <c r="AA54" s="43" t="str">
        <f t="shared" si="18"/>
        <v>40%</v>
      </c>
      <c r="AB54" s="197" t="str">
        <f>+'Preliminar PT. Control'!O84</f>
        <v>Documentado</v>
      </c>
      <c r="AC54" s="197" t="s">
        <v>190</v>
      </c>
      <c r="AD54" s="197" t="str">
        <f>+'Preliminar PT. Control'!Q84</f>
        <v>Con registro</v>
      </c>
      <c r="AE54" s="142">
        <f>+'Preliminar PT. Control'!R84</f>
        <v>0.48</v>
      </c>
      <c r="AF54" s="218" t="str">
        <f>+'Preliminar PT. Control'!S84</f>
        <v>Media</v>
      </c>
      <c r="AG54" s="142">
        <f>+'Preliminar PT. Control'!T84</f>
        <v>1</v>
      </c>
      <c r="AH54" s="218" t="str">
        <f>+'Preliminar PT. Control'!U84</f>
        <v>Catastrófico</v>
      </c>
      <c r="AI54" s="218" t="str">
        <f>+'Preliminar PT. Control'!V84</f>
        <v>Extremo</v>
      </c>
      <c r="AJ54" s="218" t="str">
        <f>+'Preliminar PT. Control'!W84</f>
        <v>Reducir</v>
      </c>
      <c r="AK54" s="224" t="s">
        <v>1608</v>
      </c>
      <c r="AL54" s="196" t="str">
        <f>+'6 - Plan de Acciones Preventiva'!G86</f>
        <v xml:space="preserve">Actualizar la ACCTI-F-097 - Matriz de Revocatoria Directa, que incluya criterios de control en las etapas del procedimiento de revocatoria para los predios no focalizados </v>
      </c>
      <c r="AM54" s="196" t="str">
        <f>+'6 - Plan de Acciones Preventiva'!H86</f>
        <v>SUBDIRECCIÓN DE ACCESO A TIERRAS POR DEMANDA Y DESCONGESTIÓN</v>
      </c>
      <c r="AN54" s="196" t="str">
        <f>+'6 - Plan de Acciones Preventiva'!I86</f>
        <v xml:space="preserve">ACCTI-F-097 - Matriz de Revocatoria Directa actualizada para los predios no focalizados </v>
      </c>
      <c r="AO54" s="304">
        <f>+'6 - Plan de Acciones Preventiva'!J86</f>
        <v>4</v>
      </c>
      <c r="AP54" s="197">
        <v>1</v>
      </c>
      <c r="AQ54" s="305">
        <f t="shared" si="19"/>
        <v>0.25</v>
      </c>
      <c r="AR54" s="197" t="s">
        <v>436</v>
      </c>
      <c r="AS54" s="311"/>
      <c r="AT54" s="220" t="s">
        <v>2182</v>
      </c>
      <c r="AU54" s="197" t="s">
        <v>95</v>
      </c>
      <c r="AV54" s="197">
        <f>+'7 - Materialización del Riesgo'!H88</f>
        <v>0</v>
      </c>
      <c r="AW54" s="197">
        <f>+'7 - Materialización del Riesgo'!I88</f>
        <v>0</v>
      </c>
      <c r="AX54" s="197" t="e">
        <f>+'7 - Materialización del Riesgo'!J88</f>
        <v>#DIV/0!</v>
      </c>
      <c r="AY54" s="197" t="e">
        <f>+'7 - Materialización del Riesgo'!K88</f>
        <v>#DIV/0!</v>
      </c>
      <c r="AZ54" s="197">
        <f>+'7 - Materialización del Riesgo'!L88</f>
        <v>0</v>
      </c>
      <c r="BA54" s="197">
        <f>+'7 - Materialización del Riesgo'!M88</f>
        <v>0</v>
      </c>
      <c r="BB54" s="197">
        <f>+'7 - Materialización del Riesgo'!N88</f>
        <v>0</v>
      </c>
      <c r="BC54" s="197">
        <f>+'7 - Materialización del Riesgo'!O88</f>
        <v>0</v>
      </c>
      <c r="BD54" s="197" t="e">
        <f>+'7 - Materialización del Riesgo'!P88</f>
        <v>#DIV/0!</v>
      </c>
      <c r="BE54" s="305">
        <f>+'7 - Materialización del Riesgo'!Q88</f>
        <v>1</v>
      </c>
    </row>
    <row r="55" spans="2:57" s="104" customFormat="1" ht="105" x14ac:dyDescent="0.25">
      <c r="B55" s="196" t="str">
        <f>+'Preliminar PT Id del Riesgo'!B86</f>
        <v>ACCESO A LA PROPIEDAD DE LA TIERRA Y LOS TERRITORIOS</v>
      </c>
      <c r="C55" s="196" t="str">
        <f>+'Preliminar PT Id del Riesgo'!C86</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55" s="196" t="str">
        <f>+'Preliminar PT Id del Riesgo'!D86</f>
        <v>Inicia con el análisis de la ruta jurídica y termina con la decisión final del expediente</v>
      </c>
      <c r="E55" s="197" t="str">
        <f>+'Preliminar PT Id del Riesgo'!F86</f>
        <v>SUBDIRECCIÓN DE ACCESO A TIERRAS EN ZONAS FOCALIZADAS</v>
      </c>
      <c r="F55" s="224" t="s">
        <v>1489</v>
      </c>
      <c r="G55" s="197" t="str">
        <f>+'Preliminar PT Id del Riesgo'!H86</f>
        <v xml:space="preserve">Demoras en ejecutar las etapas propias del procedimiento por causas internas de revocatoria de predios focalizados </v>
      </c>
      <c r="H55" s="197" t="str">
        <f>+'Preliminar PT Id del Riesgo'!I86</f>
        <v>Pérdida Reputacional</v>
      </c>
      <c r="I55" s="196" t="str">
        <f>+'Preliminar PT Id del Riesgo'!J86</f>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J55" s="302">
        <f>+'Preliminar PT Id del Riesgo'!O86</f>
        <v>44701</v>
      </c>
      <c r="K55" s="302" t="str">
        <f>+'Preliminar PT Id del Riesgo'!K86</f>
        <v>OPERATIVOS</v>
      </c>
      <c r="L55" s="303" t="str">
        <f>+'Preliminar PT Id del Riesgo'!N86</f>
        <v>Ejecución y administración de procesos</v>
      </c>
      <c r="M55" s="198">
        <v>2080</v>
      </c>
      <c r="N55" s="218" t="str">
        <f t="shared" si="12"/>
        <v>Alta</v>
      </c>
      <c r="O55" s="219">
        <f t="shared" si="13"/>
        <v>0.8</v>
      </c>
      <c r="P55" s="198" t="s">
        <v>163</v>
      </c>
      <c r="Q55" s="218" t="str">
        <f>IF(OR(P55=[1]Datos!$A$23,P55=[1]Datos!$B$23),"Leve",IF(OR(P55=[1]Datos!$A$24,P55=[1]Datos!$B$24),"Menor",IF(OR(P55=[1]Datos!$A$25,P55=[1]Datos!$B$25),"Moderado",IF(OR(P55=[1]Datos!$A$26,P55=[1]Datos!$B$26),"Mayor",IF(OR(P55=[1]Datos!$A$27,P55=[1]Datos!$B$27),"Catastrófico","")))))</f>
        <v>Catastrófico</v>
      </c>
      <c r="R55" s="219">
        <f t="shared" si="14"/>
        <v>1</v>
      </c>
      <c r="S55" s="218" t="str">
        <f t="shared" si="15"/>
        <v>Extremo</v>
      </c>
      <c r="T55" s="218" t="str">
        <f t="shared" si="16"/>
        <v>Reducir</v>
      </c>
      <c r="U55" s="224" t="s">
        <v>1369</v>
      </c>
      <c r="V55" s="196" t="str">
        <f>+'Preliminar PT. Control'!I87</f>
        <v>SUBDIRECCIÓN DE ACCESO A TIERRAS EN ZONAS FOCALIZADAS</v>
      </c>
      <c r="W55" s="196" t="str">
        <f>+'Preliminar PT. Control'!J87</f>
        <v>Subdirección de Acceso a tierras en Zonas Focalizadas determina oportunamente la procedencia para predios focalizados y darle continuidad en la ruta correspondiente a través del Acto administrativo que llega para que revise y valore la solicitud de revocatoria, la documentación aportada por el solicitante y/o el expediente recibido, a la luz de los requisitos previstos por el artículo 72 de la Ley 160 de 1994, artículo 94 del Código de Procedimiento Administrativo y de lo Contencioso Administrativo - Ley 1437 de 2011 y artículo 58 del Decreto Ley 902 de 2017, a efectos de determinar la procedencia o no del inicio de la actuación administrativa de Revocatoria Directa o su continuación (frente al expediente).</v>
      </c>
      <c r="X55" s="197" t="str">
        <f>+'Preliminar PT. Control'!K87</f>
        <v>Preventivo</v>
      </c>
      <c r="Y55" s="43" t="str">
        <f t="shared" si="17"/>
        <v>Probabilidad</v>
      </c>
      <c r="Z55" s="197" t="str">
        <f>+'Preliminar PT. Control'!M87</f>
        <v>Manual</v>
      </c>
      <c r="AA55" s="43" t="str">
        <f t="shared" si="18"/>
        <v>40%</v>
      </c>
      <c r="AB55" s="197" t="str">
        <f>+'Preliminar PT. Control'!O87</f>
        <v>Documentado</v>
      </c>
      <c r="AC55" s="197" t="s">
        <v>190</v>
      </c>
      <c r="AD55" s="197" t="str">
        <f>+'Preliminar PT. Control'!Q87</f>
        <v>Con registro</v>
      </c>
      <c r="AE55" s="142">
        <f>+'Preliminar PT. Control'!R87</f>
        <v>0.48</v>
      </c>
      <c r="AF55" s="218" t="str">
        <f>+'Preliminar PT. Control'!S87</f>
        <v>Media</v>
      </c>
      <c r="AG55" s="142">
        <f>+'Preliminar PT. Control'!T87</f>
        <v>1</v>
      </c>
      <c r="AH55" s="218" t="str">
        <f>+'Preliminar PT. Control'!U87</f>
        <v>Catastrófico</v>
      </c>
      <c r="AI55" s="218" t="str">
        <f>+'Preliminar PT. Control'!V87</f>
        <v>Extremo</v>
      </c>
      <c r="AJ55" s="218" t="str">
        <f>+'Preliminar PT. Control'!W87</f>
        <v>Reducir</v>
      </c>
      <c r="AK55" s="224" t="s">
        <v>1611</v>
      </c>
      <c r="AL55" s="196" t="str">
        <f>+'6 - Plan de Acciones Preventiva'!G89</f>
        <v xml:space="preserve">Actualizar la ACCTI-F-097 - Matriz de Revocatoria Directa, que incluya criterios de control en las etapas del procedimiento de revocatoria para los predios focalizados </v>
      </c>
      <c r="AM55" s="196" t="str">
        <f>+'6 - Plan de Acciones Preventiva'!H89</f>
        <v>SUBDIRECCIÓN DE ACCESO A TIERRAS EN ZONAS FOCALIZADAS</v>
      </c>
      <c r="AN55" s="196" t="str">
        <f>+'6 - Plan de Acciones Preventiva'!I89</f>
        <v xml:space="preserve">ACCTI-F-097 - Matriz de Revocatoria Directa actualizada para los predios focalizados </v>
      </c>
      <c r="AO55" s="304">
        <f>+'6 - Plan de Acciones Preventiva'!J89</f>
        <v>4</v>
      </c>
      <c r="AP55" s="197">
        <v>1</v>
      </c>
      <c r="AQ55" s="305">
        <f t="shared" si="19"/>
        <v>0.25</v>
      </c>
      <c r="AR55" s="197" t="s">
        <v>436</v>
      </c>
      <c r="AS55" s="220"/>
      <c r="AT55" s="220" t="s">
        <v>2182</v>
      </c>
      <c r="AU55" s="197" t="s">
        <v>95</v>
      </c>
      <c r="AV55" s="197">
        <f>+'7 - Materialización del Riesgo'!H91</f>
        <v>0</v>
      </c>
      <c r="AW55" s="197">
        <f>+'7 - Materialización del Riesgo'!I91</f>
        <v>0</v>
      </c>
      <c r="AX55" s="197" t="e">
        <f>+'7 - Materialización del Riesgo'!J91</f>
        <v>#DIV/0!</v>
      </c>
      <c r="AY55" s="197" t="e">
        <f>+'7 - Materialización del Riesgo'!K91</f>
        <v>#DIV/0!</v>
      </c>
      <c r="AZ55" s="197">
        <f>+'7 - Materialización del Riesgo'!L91</f>
        <v>0</v>
      </c>
      <c r="BA55" s="197">
        <f>+'7 - Materialización del Riesgo'!M91</f>
        <v>0</v>
      </c>
      <c r="BB55" s="197">
        <f>+'7 - Materialización del Riesgo'!N91</f>
        <v>0</v>
      </c>
      <c r="BC55" s="197">
        <f>+'7 - Materialización del Riesgo'!O91</f>
        <v>0</v>
      </c>
      <c r="BD55" s="197" t="e">
        <f>+'7 - Materialización del Riesgo'!P91</f>
        <v>#DIV/0!</v>
      </c>
      <c r="BE55" s="305">
        <f>+'7 - Materialización del Riesgo'!Q91</f>
        <v>1</v>
      </c>
    </row>
    <row r="56" spans="2:57" s="104" customFormat="1" ht="143.44999999999999" customHeight="1" x14ac:dyDescent="0.25">
      <c r="B56" s="196" t="str">
        <f>+'Preliminar PT Id del Riesgo'!B89</f>
        <v>ACCESO A LA PROPIEDAD DE LA TIERRA Y LOS TERRITORIOS</v>
      </c>
      <c r="C56" s="196" t="str">
        <f>+'Preliminar PT Id del Riesgo'!C89</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56" s="196" t="str">
        <f>+'Preliminar PT Id del Riesgo'!D89</f>
        <v>Inicia con el análisis de la ruta jurídica y termina con la decisión final del expediente</v>
      </c>
      <c r="E56" s="197" t="str">
        <f>+'Preliminar PT Id del Riesgo'!F89</f>
        <v>DIRECCIÓN DE ACCESO A TIERRAS</v>
      </c>
      <c r="F56" s="224" t="s">
        <v>1490</v>
      </c>
      <c r="G56" s="197" t="str">
        <f>+'Preliminar PT Id del Riesgo'!H89</f>
        <v>Redireccionamiento equivocado de las solicitudes que ingresan a la DAT</v>
      </c>
      <c r="H56" s="197" t="str">
        <f>+'Preliminar PT Id del Riesgo'!I89</f>
        <v>Pérdida Reputacional</v>
      </c>
      <c r="I56" s="196" t="str">
        <f>+'Preliminar PT Id del Riesgo'!J89</f>
        <v>Posibilidad de pérdida reputacional en la imagen institucional secundario a peticiones, quejas y/o reclamos de la comunidad y por incumplimiento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v>
      </c>
      <c r="J56" s="302">
        <f>+'Preliminar PT Id del Riesgo'!O89</f>
        <v>44701</v>
      </c>
      <c r="K56" s="302" t="str">
        <f>+'Preliminar PT Id del Riesgo'!K89</f>
        <v>OPERATIVOS</v>
      </c>
      <c r="L56" s="303" t="str">
        <f>+'Preliminar PT Id del Riesgo'!N89</f>
        <v>Ejecución y administración de procesos</v>
      </c>
      <c r="M56" s="198">
        <v>10400</v>
      </c>
      <c r="N56" s="218" t="str">
        <f t="shared" si="12"/>
        <v>Muy Alta</v>
      </c>
      <c r="O56" s="219">
        <f t="shared" si="13"/>
        <v>1</v>
      </c>
      <c r="P56" s="198" t="s">
        <v>163</v>
      </c>
      <c r="Q56" s="218" t="str">
        <f>IF(OR(P56=[1]Datos!$A$23,P56=[1]Datos!$B$23),"Leve",IF(OR(P56=[1]Datos!$A$24,P56=[1]Datos!$B$24),"Menor",IF(OR(P56=[1]Datos!$A$25,P56=[1]Datos!$B$25),"Moderado",IF(OR(P56=[1]Datos!$A$26,P56=[1]Datos!$B$26),"Mayor",IF(OR(P56=[1]Datos!$A$27,P56=[1]Datos!$B$27),"Catastrófico","")))))</f>
        <v>Catastrófico</v>
      </c>
      <c r="R56" s="219">
        <f t="shared" si="14"/>
        <v>1</v>
      </c>
      <c r="S56" s="218" t="str">
        <f t="shared" si="15"/>
        <v>Extremo</v>
      </c>
      <c r="T56" s="218" t="str">
        <f t="shared" si="16"/>
        <v>Reducir</v>
      </c>
      <c r="U56" s="224" t="s">
        <v>1372</v>
      </c>
      <c r="V56" s="196" t="str">
        <f>+'Preliminar PT. Control'!I90</f>
        <v>DIRECCIÓN DE ACCESO A TIERRAS</v>
      </c>
      <c r="W56" s="196" t="str">
        <f>+'Preliminar PT. Control'!J90</f>
        <v>Dirección de Acceso a Tierras identifica los trámites que pueden incumplir los términos establecidos a través de la realización del reportes de alertas semanales verificando el estado de cada trámite en curso y determinando cuáles podrían hallarse por superar algún término</v>
      </c>
      <c r="X56" s="197" t="str">
        <f>+'Preliminar PT. Control'!K90</f>
        <v>Preventivo</v>
      </c>
      <c r="Y56" s="43" t="str">
        <f t="shared" si="17"/>
        <v>Probabilidad</v>
      </c>
      <c r="Z56" s="197" t="str">
        <f>+'Preliminar PT. Control'!M90</f>
        <v>Manual</v>
      </c>
      <c r="AA56" s="43" t="str">
        <f t="shared" si="18"/>
        <v>40%</v>
      </c>
      <c r="AB56" s="197" t="str">
        <f>+'Preliminar PT. Control'!O90</f>
        <v>Documentado</v>
      </c>
      <c r="AC56" s="197" t="s">
        <v>190</v>
      </c>
      <c r="AD56" s="197" t="str">
        <f>+'Preliminar PT. Control'!Q90</f>
        <v>Con registro</v>
      </c>
      <c r="AE56" s="142">
        <f>+'Preliminar PT. Control'!R90</f>
        <v>0.6</v>
      </c>
      <c r="AF56" s="218" t="str">
        <f>+'Preliminar PT. Control'!S90</f>
        <v>Media</v>
      </c>
      <c r="AG56" s="142">
        <f>+'Preliminar PT. Control'!T90</f>
        <v>1</v>
      </c>
      <c r="AH56" s="218" t="str">
        <f>+'Preliminar PT. Control'!U90</f>
        <v>Catastrófico</v>
      </c>
      <c r="AI56" s="218" t="str">
        <f>+'Preliminar PT. Control'!V90</f>
        <v>Extremo</v>
      </c>
      <c r="AJ56" s="218" t="str">
        <f>+'Preliminar PT. Control'!W90</f>
        <v>Reducir</v>
      </c>
      <c r="AK56" s="224" t="s">
        <v>1614</v>
      </c>
      <c r="AL56" s="196" t="str">
        <f>+'6 - Plan de Acciones Preventiva'!G92</f>
        <v>Realizar capacitación en el Procedimiento Gestión de Petición Quejas y Reclamos por parte de profesional líder del equipo de correspondencia, a los colaboradores de correspondencia DAT.</v>
      </c>
      <c r="AM56" s="196" t="str">
        <f>+'6 - Plan de Acciones Preventiva'!H92</f>
        <v>DIRECCIÓN DE ACCESO A TIERRAS</v>
      </c>
      <c r="AN56" s="196" t="str">
        <f>+'6 - Plan de Acciones Preventiva'!I92</f>
        <v>Lista de asistencia de los colaboradores de correspondencia DAT capacitados en el procedimiento de Gestión de Petición Quejas y Reclamos</v>
      </c>
      <c r="AO56" s="304">
        <v>1</v>
      </c>
      <c r="AP56" s="197">
        <v>1</v>
      </c>
      <c r="AQ56" s="305">
        <f>+((AP56/AO56)*100)/100</f>
        <v>1</v>
      </c>
      <c r="AR56" s="197" t="s">
        <v>2132</v>
      </c>
      <c r="AS56" s="220" t="s">
        <v>2214</v>
      </c>
      <c r="AT56" s="220" t="s">
        <v>2215</v>
      </c>
      <c r="AU56" s="197" t="s">
        <v>95</v>
      </c>
      <c r="AV56" s="197">
        <f>+'7 - Materialización del Riesgo'!H94</f>
        <v>0</v>
      </c>
      <c r="AW56" s="197">
        <f>+'7 - Materialización del Riesgo'!I94</f>
        <v>0</v>
      </c>
      <c r="AX56" s="197" t="e">
        <f>+'7 - Materialización del Riesgo'!J94</f>
        <v>#DIV/0!</v>
      </c>
      <c r="AY56" s="197" t="e">
        <f>+'7 - Materialización del Riesgo'!K94</f>
        <v>#DIV/0!</v>
      </c>
      <c r="AZ56" s="197">
        <f>+'7 - Materialización del Riesgo'!L94</f>
        <v>0</v>
      </c>
      <c r="BA56" s="197">
        <f>+'7 - Materialización del Riesgo'!M94</f>
        <v>0</v>
      </c>
      <c r="BB56" s="197">
        <f>+'7 - Materialización del Riesgo'!N94</f>
        <v>0</v>
      </c>
      <c r="BC56" s="197">
        <f>+'7 - Materialización del Riesgo'!O94</f>
        <v>0</v>
      </c>
      <c r="BD56" s="197" t="e">
        <f>+'7 - Materialización del Riesgo'!P94</f>
        <v>#DIV/0!</v>
      </c>
      <c r="BE56" s="305">
        <f>+'7 - Materialización del Riesgo'!Q94</f>
        <v>1</v>
      </c>
    </row>
    <row r="57" spans="2:57" s="104" customFormat="1" ht="135" x14ac:dyDescent="0.25">
      <c r="B57" s="196" t="str">
        <f>+'Preliminar PT Id del Riesgo'!B91</f>
        <v>ADMINISTRACIÓN DE TIERRAS</v>
      </c>
      <c r="C57" s="196" t="str">
        <f>+'Preliminar PT Id del Riesgo'!C91</f>
        <v>Adelantar las diferentes acciones necesarias para la administración de los bienes fiscales patrimoniales de la Agencia y las tierras baldías de la Nación, conforme a la vocación productiva y uso del suelo, promoviendo las condiciones socioeconómicas y ambientales del territorio</v>
      </c>
      <c r="D57" s="196" t="str">
        <f>+'Preliminar PT Id del Riesgo'!D91</f>
        <v>Inicia con la información recibida por los diferentes modelos de atención e informes de seguimiento de las distintas adjudicaciones realizadas y finaliza con la administración del Fondo Nacional Agrario y baldíos, realización de mecanismos de administración, constitución y delimitación de zonas de reservas, protección de territorios encestarles de comunidades indígenas, revocatoria del acto de adjudicación y limitaciones a la propiedad</v>
      </c>
      <c r="E57" s="197" t="str">
        <f>+'Preliminar PT Id del Riesgo'!F91</f>
        <v>SUBDIRECCIÓN DE ADMINISTRACIÓN DE TIERRAS DE LA NACIÓN</v>
      </c>
      <c r="F57" s="224" t="s">
        <v>1492</v>
      </c>
      <c r="G57" s="197" t="str">
        <f>+'Preliminar PT Id del Riesgo'!H91</f>
        <v>Inventario de predios desactualizado de Fondo de Tierras para la Reforma Rural Integral</v>
      </c>
      <c r="H57" s="197" t="str">
        <f>+'Preliminar PT Id del Riesgo'!I91</f>
        <v>Pérdida Reputacional</v>
      </c>
      <c r="I57" s="196" t="str">
        <f>+'Preliminar PT Id del Riesgo'!J91</f>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v>
      </c>
      <c r="J57" s="302">
        <f>+'Preliminar PT Id del Riesgo'!O91</f>
        <v>44701</v>
      </c>
      <c r="K57" s="302" t="str">
        <f>+'Preliminar PT Id del Riesgo'!K91</f>
        <v>ESTRATÉGICOS</v>
      </c>
      <c r="L57" s="303" t="str">
        <f>+'Preliminar PT Id del Riesgo'!N91</f>
        <v>Ejecución y administración de procesos</v>
      </c>
      <c r="M57" s="198">
        <v>2080</v>
      </c>
      <c r="N57" s="218" t="str">
        <f t="shared" si="12"/>
        <v>Alta</v>
      </c>
      <c r="O57" s="219">
        <f t="shared" si="13"/>
        <v>0.8</v>
      </c>
      <c r="P57" s="198" t="s">
        <v>163</v>
      </c>
      <c r="Q57" s="218" t="str">
        <f>IF(OR(P57=[1]Datos!$A$23,P57=[1]Datos!$B$23),"Leve",IF(OR(P57=[1]Datos!$A$24,P57=[1]Datos!$B$24),"Menor",IF(OR(P57=[1]Datos!$A$25,P57=[1]Datos!$B$25),"Moderado",IF(OR(P57=[1]Datos!$A$26,P57=[1]Datos!$B$26),"Mayor",IF(OR(P57=[1]Datos!$A$27,P57=[1]Datos!$B$27),"Catastrófico","")))))</f>
        <v>Catastrófico</v>
      </c>
      <c r="R57" s="219">
        <f t="shared" si="14"/>
        <v>1</v>
      </c>
      <c r="S57" s="218" t="str">
        <f t="shared" si="15"/>
        <v>Extremo</v>
      </c>
      <c r="T57" s="218" t="str">
        <f t="shared" si="16"/>
        <v>Reducir</v>
      </c>
      <c r="U57" s="224" t="s">
        <v>1374</v>
      </c>
      <c r="V57" s="196" t="str">
        <f>+'Preliminar PT. Control'!I92</f>
        <v>SUBDIRECCIÓN DE ADMINISTRACIÓN DE TIERRAS DE LA NACIÓN</v>
      </c>
      <c r="W57" s="196" t="str">
        <f>+'Preliminar PT. Control'!J92</f>
        <v>Subdirección de Administración de Tierras de la Nación determina la veracidad y exactitud de la información registrada de predios en el fondo de tierras a través de un documento de conciliación entre la Subdirección de Administración de Tierras de la Nación y contabilidad de la Subdirección Administrativa y Financiera donde se valida la información registrada de predios en el  fondo de tierras versus la información registrada en contabilidad en la subcuenta acceso para población campesina, comunidades, familias y asociaciones rurales</v>
      </c>
      <c r="X57" s="197" t="str">
        <f>+'Preliminar PT. Control'!K92</f>
        <v>Detectivo</v>
      </c>
      <c r="Y57" s="43" t="str">
        <f t="shared" ref="Y57:Y63" si="20">IF(OR(X57="Correctivo",X57="Detectivo"),"Impacto",IF(X57="Preventivo","Probabilidad",""))</f>
        <v>Impacto</v>
      </c>
      <c r="Z57" s="197" t="str">
        <f>+'Preliminar PT. Control'!M92</f>
        <v>Manual</v>
      </c>
      <c r="AA57" s="43" t="str">
        <f t="shared" ref="AA57:AA63" si="21">IF(AND(X57="Preventivo",Z57="Automático"),"50%",IF(AND(X57="Preventivo",Z57="Manual"),"40%",IF(AND(X57="Detectivo",Z57="Automático"),"40%",IF(AND(X57="Detectivo",Z57="Manual"),"30%",IF(AND(X57="Correctivo",Z57="Automático"),"35%",IF(AND(X57="Correctivo",Z57="Manual"),"25%",""))))))</f>
        <v>30%</v>
      </c>
      <c r="AB57" s="197" t="str">
        <f>+'Preliminar PT. Control'!O92</f>
        <v>Documentado</v>
      </c>
      <c r="AC57" s="197" t="s">
        <v>190</v>
      </c>
      <c r="AD57" s="197" t="str">
        <f>+'Preliminar PT. Control'!Q92</f>
        <v>Con registro</v>
      </c>
      <c r="AE57" s="142">
        <f>+'Preliminar PT. Control'!R92</f>
        <v>0.8</v>
      </c>
      <c r="AF57" s="218" t="str">
        <f>+'Preliminar PT. Control'!S92</f>
        <v>Alta</v>
      </c>
      <c r="AG57" s="142">
        <f>+'Preliminar PT. Control'!T92</f>
        <v>0.7</v>
      </c>
      <c r="AH57" s="218" t="str">
        <f>+'Preliminar PT. Control'!U92</f>
        <v>Mayor</v>
      </c>
      <c r="AI57" s="218" t="str">
        <f>+'Preliminar PT. Control'!V92</f>
        <v>Alto</v>
      </c>
      <c r="AJ57" s="218" t="str">
        <f>+'Preliminar PT. Control'!W92</f>
        <v>Reducir</v>
      </c>
      <c r="AK57" s="224" t="s">
        <v>1618</v>
      </c>
      <c r="AL57" s="196" t="str">
        <f>+'6 - Plan de Acciones Preventiva'!G96</f>
        <v>Revisar y verificar la titularidad de derecho de dominio de los predios registrados en las cuarenta y cuatro (44) actas de transferencia del INCODER a la Agencia Nacional de Tierras.</v>
      </c>
      <c r="AM57" s="196" t="str">
        <f>+'6 - Plan de Acciones Preventiva'!H96</f>
        <v>SUBDIRECCIÓN DE ADMINISTRACIÓN DE TIERRAS DE LA NACIÓN</v>
      </c>
      <c r="AN57" s="196" t="str">
        <f>+'6 - Plan de Acciones Preventiva'!I96</f>
        <v>Conciliación donde se reviso las actas entregadas del INCODER a la ANT</v>
      </c>
      <c r="AO57" s="304">
        <f>+'6 - Plan de Acciones Preventiva'!J96</f>
        <v>2</v>
      </c>
      <c r="AP57" s="197"/>
      <c r="AQ57" s="305">
        <f t="shared" si="19"/>
        <v>0</v>
      </c>
      <c r="AR57" s="197" t="s">
        <v>436</v>
      </c>
      <c r="AS57" s="220"/>
      <c r="AT57" s="220"/>
      <c r="AU57" s="197" t="s">
        <v>95</v>
      </c>
      <c r="AV57" s="197">
        <f>+'7 - Materialización del Riesgo'!H98</f>
        <v>0</v>
      </c>
      <c r="AW57" s="197">
        <f>+'7 - Materialización del Riesgo'!I98</f>
        <v>0</v>
      </c>
      <c r="AX57" s="197" t="e">
        <f>+'7 - Materialización del Riesgo'!J98</f>
        <v>#DIV/0!</v>
      </c>
      <c r="AY57" s="197" t="e">
        <f>+'7 - Materialización del Riesgo'!K98</f>
        <v>#DIV/0!</v>
      </c>
      <c r="AZ57" s="197">
        <f>+'7 - Materialización del Riesgo'!L98</f>
        <v>0</v>
      </c>
      <c r="BA57" s="197">
        <f>+'7 - Materialización del Riesgo'!M98</f>
        <v>0</v>
      </c>
      <c r="BB57" s="197">
        <f>+'7 - Materialización del Riesgo'!N98</f>
        <v>0</v>
      </c>
      <c r="BC57" s="197">
        <f>+'7 - Materialización del Riesgo'!O98</f>
        <v>0</v>
      </c>
      <c r="BD57" s="197" t="e">
        <f>+'7 - Materialización del Riesgo'!P98</f>
        <v>#DIV/0!</v>
      </c>
      <c r="BE57" s="305">
        <f>+'7 - Materialización del Riesgo'!Q98</f>
        <v>1</v>
      </c>
    </row>
    <row r="58" spans="2:57" s="104" customFormat="1" ht="60" customHeight="1" x14ac:dyDescent="0.25">
      <c r="B58" s="196" t="str">
        <f>+'Preliminar PT Id del Riesgo'!B93</f>
        <v>GESTIÓN DE LA INFORMACIÓN</v>
      </c>
      <c r="C58" s="196" t="str">
        <f>+'Preliminar PT Id del Riesgo'!C93</f>
        <v>Prestar servicios de tecnologías de información y comunicaciones, y geografía y topografía oportunos para la operación y la toma de decisiones de la Agencia</v>
      </c>
      <c r="D58" s="196" t="str">
        <f>+'Preliminar PT Id del Riesgo'!D93</f>
        <v>Desde la conceptualización de los servicios de tecnología de información y comunicaciones, y gestión de la información de geografía y topografía de la Entidad hasta el uso, administración y soporte</v>
      </c>
      <c r="E58" s="197" t="str">
        <f>+'Preliminar PT Id del Riesgo'!F93</f>
        <v>SUBDIRECCIÓN DE SISTEMAS DE INFORMACIÓN DE TIERRAS</v>
      </c>
      <c r="F58" s="224" t="s">
        <v>1495</v>
      </c>
      <c r="G58" s="197" t="str">
        <f>+'Preliminar PT Id del Riesgo'!H93</f>
        <v>Incumplimiento en la entrega de productos y servicios en la construcción de soluciones de software</v>
      </c>
      <c r="H58" s="197" t="str">
        <f>+'Preliminar PT Id del Riesgo'!I93</f>
        <v>Afectación Económica o presupuestal</v>
      </c>
      <c r="I58" s="196" t="str">
        <f>+'Preliminar PT Id del Riesgo'!J93</f>
        <v>Posibilidad de afectación económica en los costos que han sido definidos en los rubros presupuestales para los proyectos de desarrollo de software debido a la estimación errada para cada una de las etapas del ciclo de desarrollo de la solución</v>
      </c>
      <c r="J58" s="302">
        <f>+'Preliminar PT Id del Riesgo'!O93</f>
        <v>44701</v>
      </c>
      <c r="K58" s="302" t="str">
        <f>+'Preliminar PT Id del Riesgo'!K93</f>
        <v>SATISFACCIÓN DEL CLIENTE</v>
      </c>
      <c r="L58" s="303" t="str">
        <f>+'Preliminar PT Id del Riesgo'!N93</f>
        <v>Ejecución y administración de procesos</v>
      </c>
      <c r="M58" s="198">
        <v>12</v>
      </c>
      <c r="N58" s="218" t="str">
        <f t="shared" si="12"/>
        <v>Baja</v>
      </c>
      <c r="O58" s="219">
        <f t="shared" si="13"/>
        <v>0.4</v>
      </c>
      <c r="P58" s="198" t="s">
        <v>720</v>
      </c>
      <c r="Q58" s="218" t="str">
        <f>IF(OR(P58=[1]Datos!$A$23,P58=[1]Datos!$B$23),"Leve",IF(OR(P58=[1]Datos!$A$24,P58=[1]Datos!$B$24),"Menor",IF(OR(P58=[1]Datos!$A$25,P58=[1]Datos!$B$25),"Moderado",IF(OR(P58=[1]Datos!$A$26,P58=[1]Datos!$B$26),"Mayor",IF(OR(P58=[1]Datos!$A$27,P58=[1]Datos!$B$27),"Catastrófico","")))))</f>
        <v>Catastrófico</v>
      </c>
      <c r="R58" s="219">
        <f t="shared" si="14"/>
        <v>1</v>
      </c>
      <c r="S58" s="218" t="str">
        <f t="shared" si="15"/>
        <v>Extremo</v>
      </c>
      <c r="T58" s="218" t="str">
        <f t="shared" si="16"/>
        <v>Reducir</v>
      </c>
      <c r="U58" s="224" t="s">
        <v>1376</v>
      </c>
      <c r="V58" s="196" t="str">
        <f>+'Preliminar PT. Control'!I94</f>
        <v>SUBDIRECCIÓN SISTEMAS INFORMACIÓN DE TIERRAS</v>
      </c>
      <c r="W58" s="196" t="str">
        <f>+'Preliminar PT. Control'!J94</f>
        <v>Subdirección Sistemas Información de Tierras revisa y aprueba el  diseño de la solución de software a través de historias de usuario de la herramienta DevOps más presentaciones comité de cambios en conjunto con la dependencia solicitante y el equipo de construcción de software determinan si el diseño es adecuado, conveniente y eficaz</v>
      </c>
      <c r="X58" s="197" t="str">
        <f>+'Preliminar PT. Control'!K94</f>
        <v>Preventivo</v>
      </c>
      <c r="Y58" s="43" t="str">
        <f t="shared" si="20"/>
        <v>Probabilidad</v>
      </c>
      <c r="Z58" s="197" t="str">
        <f>+'Preliminar PT. Control'!M94</f>
        <v>Automático</v>
      </c>
      <c r="AA58" s="43" t="str">
        <f t="shared" si="21"/>
        <v>50%</v>
      </c>
      <c r="AB58" s="197" t="str">
        <f>+'Preliminar PT. Control'!O94</f>
        <v>Documentado</v>
      </c>
      <c r="AC58" s="197" t="s">
        <v>190</v>
      </c>
      <c r="AD58" s="197" t="str">
        <f>+'Preliminar PT. Control'!Q94</f>
        <v>Con registro</v>
      </c>
      <c r="AE58" s="142">
        <f>+'Preliminar PT. Control'!R94</f>
        <v>0.2</v>
      </c>
      <c r="AF58" s="218" t="str">
        <f>+'Preliminar PT. Control'!S94</f>
        <v>Muy Baja</v>
      </c>
      <c r="AG58" s="142">
        <f>+'Preliminar PT. Control'!T94</f>
        <v>1</v>
      </c>
      <c r="AH58" s="218" t="str">
        <f>+'Preliminar PT. Control'!U94</f>
        <v>Catastrófico</v>
      </c>
      <c r="AI58" s="218" t="str">
        <f>+'Preliminar PT. Control'!V94</f>
        <v>Extremo</v>
      </c>
      <c r="AJ58" s="218" t="str">
        <f>+'Preliminar PT. Control'!W94</f>
        <v>Reducir</v>
      </c>
      <c r="AK58" s="224" t="s">
        <v>1624</v>
      </c>
      <c r="AL58" s="283" t="s">
        <v>1169</v>
      </c>
      <c r="AM58" s="283" t="s">
        <v>1170</v>
      </c>
      <c r="AN58" s="283" t="s">
        <v>1171</v>
      </c>
      <c r="AO58" s="304">
        <v>2</v>
      </c>
      <c r="AP58" s="197"/>
      <c r="AQ58" s="305">
        <f t="shared" si="19"/>
        <v>0</v>
      </c>
      <c r="AR58" s="197" t="s">
        <v>436</v>
      </c>
      <c r="AS58" s="220"/>
      <c r="AT58" s="220" t="s">
        <v>2158</v>
      </c>
      <c r="AU58" s="197" t="s">
        <v>95</v>
      </c>
      <c r="AV58" s="197">
        <f>+'7 - Materialización del Riesgo'!H104</f>
        <v>0</v>
      </c>
      <c r="AW58" s="197">
        <f>+'7 - Materialización del Riesgo'!I104</f>
        <v>0</v>
      </c>
      <c r="AX58" s="197" t="e">
        <f>+'7 - Materialización del Riesgo'!J104</f>
        <v>#DIV/0!</v>
      </c>
      <c r="AY58" s="197" t="e">
        <f>+'7 - Materialización del Riesgo'!K104</f>
        <v>#DIV/0!</v>
      </c>
      <c r="AZ58" s="197">
        <f>+'7 - Materialización del Riesgo'!L104</f>
        <v>0</v>
      </c>
      <c r="BA58" s="197">
        <f>+'7 - Materialización del Riesgo'!M104</f>
        <v>0</v>
      </c>
      <c r="BB58" s="197">
        <f>+'7 - Materialización del Riesgo'!N104</f>
        <v>0</v>
      </c>
      <c r="BC58" s="197">
        <f>+'7 - Materialización del Riesgo'!O104</f>
        <v>0</v>
      </c>
      <c r="BD58" s="197" t="e">
        <f>+'7 - Materialización del Riesgo'!P104</f>
        <v>#DIV/0!</v>
      </c>
      <c r="BE58" s="305">
        <f>+'7 - Materialización del Riesgo'!Q104</f>
        <v>1</v>
      </c>
    </row>
    <row r="59" spans="2:57" s="104" customFormat="1" ht="60" customHeight="1" x14ac:dyDescent="0.25">
      <c r="B59" s="196" t="str">
        <f>+'Preliminar PT Id del Riesgo'!B94</f>
        <v>GESTIÓN DE LA INFORMACIÓN</v>
      </c>
      <c r="C59" s="196" t="str">
        <f>+'Preliminar PT Id del Riesgo'!C94</f>
        <v>Prestar servicios de tecnologías de información y comunicaciones, y geografía y topografía oportunos para la operación y la toma de decisiones de la Agencia</v>
      </c>
      <c r="D59" s="196" t="str">
        <f>+'Preliminar PT Id del Riesgo'!D94</f>
        <v>Desde la conceptualización de los servicios de tecnología de información y comunicaciones, y gestión de la información de geografía y topografía de la Entidad hasta el uso, administración y soporte</v>
      </c>
      <c r="E59" s="197" t="str">
        <f>+'Preliminar PT Id del Riesgo'!F94</f>
        <v>SUBDIRECCIÓN DE SISTEMAS DE INFORMACIÓN DE TIERRAS</v>
      </c>
      <c r="F59" s="224" t="s">
        <v>1495</v>
      </c>
      <c r="G59" s="197" t="str">
        <f>+'Preliminar PT Id del Riesgo'!H94</f>
        <v>Incumplimiento en la entrega de productos y servicios en la construcción de soluciones de software</v>
      </c>
      <c r="H59" s="197" t="str">
        <f>+'Preliminar PT Id del Riesgo'!I94</f>
        <v>Afectación Económica o presupuestal</v>
      </c>
      <c r="I59" s="196" t="str">
        <f>+'Preliminar PT Id del Riesgo'!J94</f>
        <v>Posibilidad de afectación económica en los costos que han sido definidos en los rubros presupuestales para los proyectos de desarrollo de software debido a la estimación errada para cada una de las etapas del ciclo de desarrollo de la solución</v>
      </c>
      <c r="J59" s="302">
        <f>+'Preliminar PT Id del Riesgo'!O94</f>
        <v>44701</v>
      </c>
      <c r="K59" s="302" t="str">
        <f>+'Preliminar PT Id del Riesgo'!K94</f>
        <v>SATISFACCIÓN DEL CLIENTE</v>
      </c>
      <c r="L59" s="303" t="str">
        <f>+'Preliminar PT Id del Riesgo'!N94</f>
        <v>Ejecución y administración de procesos</v>
      </c>
      <c r="M59" s="198">
        <v>12</v>
      </c>
      <c r="N59" s="218" t="str">
        <f t="shared" si="12"/>
        <v>Baja</v>
      </c>
      <c r="O59" s="219">
        <f t="shared" si="13"/>
        <v>0.4</v>
      </c>
      <c r="P59" s="198" t="s">
        <v>720</v>
      </c>
      <c r="Q59" s="218" t="str">
        <f>IF(OR(P59=[1]Datos!$A$23,P59=[1]Datos!$B$23),"Leve",IF(OR(P59=[1]Datos!$A$24,P59=[1]Datos!$B$24),"Menor",IF(OR(P59=[1]Datos!$A$25,P59=[1]Datos!$B$25),"Moderado",IF(OR(P59=[1]Datos!$A$26,P59=[1]Datos!$B$26),"Mayor",IF(OR(P59=[1]Datos!$A$27,P59=[1]Datos!$B$27),"Catastrófico","")))))</f>
        <v>Catastrófico</v>
      </c>
      <c r="R59" s="219">
        <f t="shared" si="14"/>
        <v>1</v>
      </c>
      <c r="S59" s="218" t="str">
        <f t="shared" si="15"/>
        <v>Extremo</v>
      </c>
      <c r="T59" s="218" t="str">
        <f t="shared" si="16"/>
        <v>Reducir</v>
      </c>
      <c r="U59" s="224" t="s">
        <v>1377</v>
      </c>
      <c r="V59" s="196" t="str">
        <f>+'Preliminar PT. Control'!I95</f>
        <v>SUBDIRECCIÓN SISTEMAS INFORMACIÓN DE TIERRAS</v>
      </c>
      <c r="W59" s="196" t="str">
        <f>+'Preliminar PT. Control'!J95</f>
        <v>Subdirección Sistemas Información de Tierras realiza el seguimiento a las diferentes etapas del desarrollo de software a través del Informe del ciclo de vida mediante la aplicación DevOps donde se detallada las actividades de análisis, diseño, desarrollo, pruebas, implementación y despliegue</v>
      </c>
      <c r="X59" s="197" t="str">
        <f>+'Preliminar PT. Control'!K95</f>
        <v>Detectivo</v>
      </c>
      <c r="Y59" s="43" t="str">
        <f t="shared" si="20"/>
        <v>Impacto</v>
      </c>
      <c r="Z59" s="197" t="str">
        <f>+'Preliminar PT. Control'!M95</f>
        <v>Automático</v>
      </c>
      <c r="AA59" s="43" t="str">
        <f t="shared" si="21"/>
        <v>40%</v>
      </c>
      <c r="AB59" s="197" t="str">
        <f>+'Preliminar PT. Control'!O95</f>
        <v>Documentado</v>
      </c>
      <c r="AC59" s="197" t="s">
        <v>190</v>
      </c>
      <c r="AD59" s="197" t="str">
        <f>+'Preliminar PT. Control'!Q95</f>
        <v>Con registro</v>
      </c>
      <c r="AE59" s="142">
        <f>+'Preliminar PT. Control'!R95</f>
        <v>0.2</v>
      </c>
      <c r="AF59" s="218" t="str">
        <f>+'Preliminar PT. Control'!S95</f>
        <v>Muy Baja</v>
      </c>
      <c r="AG59" s="142">
        <f>+'Preliminar PT. Control'!T95</f>
        <v>0.6</v>
      </c>
      <c r="AH59" s="218" t="str">
        <f>+'Preliminar PT. Control'!U95</f>
        <v>Moderado</v>
      </c>
      <c r="AI59" s="218" t="str">
        <f>+'Preliminar PT. Control'!V95</f>
        <v>Moderado</v>
      </c>
      <c r="AJ59" s="218" t="str">
        <f>+'Preliminar PT. Control'!W95</f>
        <v>Reducir</v>
      </c>
      <c r="AK59" s="224" t="s">
        <v>1625</v>
      </c>
      <c r="AL59" s="283" t="s">
        <v>2107</v>
      </c>
      <c r="AM59" s="283" t="s">
        <v>1170</v>
      </c>
      <c r="AN59" s="283" t="s">
        <v>1173</v>
      </c>
      <c r="AO59" s="304">
        <v>3</v>
      </c>
      <c r="AP59" s="197"/>
      <c r="AQ59" s="305">
        <f t="shared" si="19"/>
        <v>0</v>
      </c>
      <c r="AR59" s="197" t="s">
        <v>436</v>
      </c>
      <c r="AS59" s="220"/>
      <c r="AT59" s="220" t="s">
        <v>2159</v>
      </c>
      <c r="AU59" s="197" t="s">
        <v>1960</v>
      </c>
      <c r="AV59" s="197">
        <f>+'7 - Materialización del Riesgo'!H105</f>
        <v>0</v>
      </c>
      <c r="AW59" s="197">
        <f>+'7 - Materialización del Riesgo'!I105</f>
        <v>0</v>
      </c>
      <c r="AX59" s="197" t="e">
        <f>+'7 - Materialización del Riesgo'!J105</f>
        <v>#DIV/0!</v>
      </c>
      <c r="AY59" s="197" t="e">
        <f>+'7 - Materialización del Riesgo'!K105</f>
        <v>#DIV/0!</v>
      </c>
      <c r="AZ59" s="197">
        <f>+'7 - Materialización del Riesgo'!L105</f>
        <v>0</v>
      </c>
      <c r="BA59" s="197">
        <f>+'7 - Materialización del Riesgo'!M105</f>
        <v>0</v>
      </c>
      <c r="BB59" s="197">
        <f>+'7 - Materialización del Riesgo'!N105</f>
        <v>0</v>
      </c>
      <c r="BC59" s="197">
        <f>+'7 - Materialización del Riesgo'!O105</f>
        <v>0</v>
      </c>
      <c r="BD59" s="197" t="e">
        <f>+'7 - Materialización del Riesgo'!P105</f>
        <v>#DIV/0!</v>
      </c>
      <c r="BE59" s="305">
        <f>+'7 - Materialización del Riesgo'!Q105</f>
        <v>1</v>
      </c>
    </row>
    <row r="60" spans="2:57" s="104" customFormat="1" ht="60" x14ac:dyDescent="0.25">
      <c r="B60" s="196" t="str">
        <f>+'Preliminar PT Id del Riesgo'!B96</f>
        <v>GESTIÓN DE LA INFORMACIÓN</v>
      </c>
      <c r="C60" s="196" t="str">
        <f>+'Preliminar PT Id del Riesgo'!C96</f>
        <v>Prestar servicios de tecnologías de información y comunicaciones, y geografía y topografía oportunos para la operación y la toma de decisiones de la Agencia</v>
      </c>
      <c r="D60" s="196" t="str">
        <f>+'Preliminar PT Id del Riesgo'!D96</f>
        <v>Desde la conceptualización de los servicios de tecnología de información y comunicaciones, y gestión de la información de geografía y topografía de la Entidad hasta el uso, administración y soporte</v>
      </c>
      <c r="E60" s="197" t="str">
        <f>+'Preliminar PT Id del Riesgo'!F96</f>
        <v>SUBDIRECCIÓN DE SISTEMAS DE INFORMACIÓN DE TIERRAS</v>
      </c>
      <c r="F60" s="224" t="s">
        <v>1496</v>
      </c>
      <c r="G60" s="197" t="str">
        <f>+'Preliminar PT Id del Riesgo'!H96</f>
        <v>Incumplir los tiempos de entrega de desarrollo y ajustes a las aplicaciones de la Agencia</v>
      </c>
      <c r="H60" s="197" t="str">
        <f>+'Preliminar PT Id del Riesgo'!I96</f>
        <v>Afectación Económica o presupuestal</v>
      </c>
      <c r="I60" s="196" t="str">
        <f>+'Preliminar PT Id del Riesgo'!J96</f>
        <v>Posibilidad de afectación económica en los costos que han sido definidos en los rubros presupuestales para los proyectos de desarrollo de software debido a la estimación errada para cada una de las etapas del ciclo de desarrollo de la solución</v>
      </c>
      <c r="J60" s="302">
        <f>+'Preliminar PT Id del Riesgo'!O96</f>
        <v>44701</v>
      </c>
      <c r="K60" s="302" t="str">
        <f>+'Preliminar PT Id del Riesgo'!K96</f>
        <v>OPERATIVOS</v>
      </c>
      <c r="L60" s="303" t="str">
        <f>+'Preliminar PT Id del Riesgo'!N96</f>
        <v>Ejecución y administración de procesos</v>
      </c>
      <c r="M60" s="198">
        <v>12</v>
      </c>
      <c r="N60" s="218" t="str">
        <f t="shared" si="12"/>
        <v>Baja</v>
      </c>
      <c r="O60" s="219">
        <f t="shared" si="13"/>
        <v>0.4</v>
      </c>
      <c r="P60" s="198" t="s">
        <v>720</v>
      </c>
      <c r="Q60" s="218" t="str">
        <f>IF(OR(P60=[1]Datos!$A$23,P60=[1]Datos!$B$23),"Leve",IF(OR(P60=[1]Datos!$A$24,P60=[1]Datos!$B$24),"Menor",IF(OR(P60=[1]Datos!$A$25,P60=[1]Datos!$B$25),"Moderado",IF(OR(P60=[1]Datos!$A$26,P60=[1]Datos!$B$26),"Mayor",IF(OR(P60=[1]Datos!$A$27,P60=[1]Datos!$B$27),"Catastrófico","")))))</f>
        <v>Catastrófico</v>
      </c>
      <c r="R60" s="219">
        <f t="shared" si="14"/>
        <v>1</v>
      </c>
      <c r="S60" s="218" t="str">
        <f t="shared" si="15"/>
        <v>Extremo</v>
      </c>
      <c r="T60" s="218" t="str">
        <f t="shared" si="16"/>
        <v>Reducir</v>
      </c>
      <c r="U60" s="224" t="s">
        <v>1379</v>
      </c>
      <c r="V60" s="196" t="str">
        <f>+'Preliminar PT. Control'!I97</f>
        <v>SUBDIRECCIÓN SISTEMAS INFORMACIÓN DE TIERRAS</v>
      </c>
      <c r="W60" s="196" t="str">
        <f>+'Preliminar PT. Control'!J97</f>
        <v>Subdirección Sistemas Información de Tierras ejecuta pruebas a través del informe de ciclo de vida de desarrollo de software (etapa de pruebas) realizando los ciclos de pruebas correspondientes a los componentes del software para su posterior paso a producción</v>
      </c>
      <c r="X60" s="197" t="str">
        <f>+'Preliminar PT. Control'!K97</f>
        <v>Preventivo</v>
      </c>
      <c r="Y60" s="43" t="str">
        <f t="shared" si="20"/>
        <v>Probabilidad</v>
      </c>
      <c r="Z60" s="197" t="str">
        <f>+'Preliminar PT. Control'!M97</f>
        <v>Automático</v>
      </c>
      <c r="AA60" s="43" t="str">
        <f t="shared" si="21"/>
        <v>50%</v>
      </c>
      <c r="AB60" s="197" t="str">
        <f>+'Preliminar PT. Control'!O97</f>
        <v>Documentado</v>
      </c>
      <c r="AC60" s="197" t="s">
        <v>190</v>
      </c>
      <c r="AD60" s="197" t="str">
        <f>+'Preliminar PT. Control'!Q97</f>
        <v>Con registro</v>
      </c>
      <c r="AE60" s="142">
        <f>+'Preliminar PT. Control'!R97</f>
        <v>0.2</v>
      </c>
      <c r="AF60" s="218" t="str">
        <f>+'Preliminar PT. Control'!S97</f>
        <v>Muy Baja</v>
      </c>
      <c r="AG60" s="142">
        <f>+'Preliminar PT. Control'!T97</f>
        <v>1</v>
      </c>
      <c r="AH60" s="218" t="str">
        <f>+'Preliminar PT. Control'!U97</f>
        <v>Catastrófico</v>
      </c>
      <c r="AI60" s="218" t="str">
        <f>+'Preliminar PT. Control'!V97</f>
        <v>Extremo</v>
      </c>
      <c r="AJ60" s="218" t="str">
        <f>+'Preliminar PT. Control'!W97</f>
        <v>Reducir</v>
      </c>
      <c r="AK60" s="224" t="s">
        <v>1627</v>
      </c>
      <c r="AL60" s="283" t="s">
        <v>1174</v>
      </c>
      <c r="AM60" s="283" t="s">
        <v>1170</v>
      </c>
      <c r="AN60" s="283" t="s">
        <v>1175</v>
      </c>
      <c r="AO60" s="304">
        <v>3</v>
      </c>
      <c r="AP60" s="197"/>
      <c r="AQ60" s="305">
        <f t="shared" si="19"/>
        <v>0</v>
      </c>
      <c r="AR60" s="197" t="s">
        <v>436</v>
      </c>
      <c r="AS60" s="220"/>
      <c r="AT60" s="220" t="s">
        <v>2160</v>
      </c>
      <c r="AU60" s="197" t="s">
        <v>95</v>
      </c>
      <c r="AV60" s="197">
        <f>+'7 - Materialización del Riesgo'!H107</f>
        <v>0</v>
      </c>
      <c r="AW60" s="197">
        <f>+'7 - Materialización del Riesgo'!I107</f>
        <v>0</v>
      </c>
      <c r="AX60" s="197" t="e">
        <f>+'7 - Materialización del Riesgo'!J107</f>
        <v>#DIV/0!</v>
      </c>
      <c r="AY60" s="197" t="e">
        <f>+'7 - Materialización del Riesgo'!K107</f>
        <v>#DIV/0!</v>
      </c>
      <c r="AZ60" s="197">
        <f>+'7 - Materialización del Riesgo'!L107</f>
        <v>0</v>
      </c>
      <c r="BA60" s="197">
        <f>+'7 - Materialización del Riesgo'!M107</f>
        <v>0</v>
      </c>
      <c r="BB60" s="197">
        <f>+'7 - Materialización del Riesgo'!N107</f>
        <v>0</v>
      </c>
      <c r="BC60" s="197">
        <f>+'7 - Materialización del Riesgo'!O107</f>
        <v>0</v>
      </c>
      <c r="BD60" s="197" t="e">
        <f>+'7 - Materialización del Riesgo'!P107</f>
        <v>#DIV/0!</v>
      </c>
      <c r="BE60" s="305">
        <f>+'7 - Materialización del Riesgo'!Q107</f>
        <v>1</v>
      </c>
    </row>
    <row r="61" spans="2:57" s="104" customFormat="1" ht="60" x14ac:dyDescent="0.25">
      <c r="B61" s="196" t="str">
        <f>+'Preliminar PT Id del Riesgo'!B98</f>
        <v>GESTIÓN DE LA INFORMACIÓN</v>
      </c>
      <c r="C61" s="196" t="str">
        <f>+'Preliminar PT Id del Riesgo'!C98</f>
        <v>Prestar servicios de tecnologías de información y comunicaciones, y geografía y topografía oportunos para la operación y la toma de decisiones de la Agencia</v>
      </c>
      <c r="D61" s="196" t="str">
        <f>+'Preliminar PT Id del Riesgo'!D98</f>
        <v>Desde la conceptualización de los servicios de tecnología de información y comunicaciones, y gestión de la información de geografía y topografía de la Entidad hasta el uso, administración y soporte</v>
      </c>
      <c r="E61" s="197" t="str">
        <f>+'Preliminar PT Id del Riesgo'!F98</f>
        <v>SUBDIRECCIÓN DE SISTEMAS DE INFORMACIÓN DE TIERRAS</v>
      </c>
      <c r="F61" s="224" t="s">
        <v>1497</v>
      </c>
      <c r="G61" s="197" t="str">
        <f>+'Preliminar PT Id del Riesgo'!H98</f>
        <v>Realizar actividades relacionadas con los procedimientos misionales fuera del sistema integrado de tierras (SIT), dispuesto  por la Entidad</v>
      </c>
      <c r="H61" s="197" t="str">
        <f>+'Preliminar PT Id del Riesgo'!I98</f>
        <v>Afectación Económica o presupuestal</v>
      </c>
      <c r="I61" s="196" t="str">
        <f>+'Preliminar PT Id del Riesgo'!J98</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J61" s="302">
        <f>+'Preliminar PT Id del Riesgo'!O98</f>
        <v>44701</v>
      </c>
      <c r="K61" s="302" t="str">
        <f>+'Preliminar PT Id del Riesgo'!K98</f>
        <v>TECNOLÓGICOS</v>
      </c>
      <c r="L61" s="303" t="str">
        <f>+'Preliminar PT Id del Riesgo'!N98</f>
        <v>Ejecución y administración de procesos</v>
      </c>
      <c r="M61" s="198">
        <v>2</v>
      </c>
      <c r="N61" s="218" t="str">
        <f t="shared" si="12"/>
        <v>Muy Baja</v>
      </c>
      <c r="O61" s="219">
        <f t="shared" si="13"/>
        <v>0.2</v>
      </c>
      <c r="P61" s="198" t="s">
        <v>720</v>
      </c>
      <c r="Q61" s="218" t="str">
        <f>IF(OR(P61=[1]Datos!$A$23,P61=[1]Datos!$B$23),"Leve",IF(OR(P61=[1]Datos!$A$24,P61=[1]Datos!$B$24),"Menor",IF(OR(P61=[1]Datos!$A$25,P61=[1]Datos!$B$25),"Moderado",IF(OR(P61=[1]Datos!$A$26,P61=[1]Datos!$B$26),"Mayor",IF(OR(P61=[1]Datos!$A$27,P61=[1]Datos!$B$27),"Catastrófico","")))))</f>
        <v>Catastrófico</v>
      </c>
      <c r="R61" s="219">
        <f t="shared" si="14"/>
        <v>1</v>
      </c>
      <c r="S61" s="218" t="str">
        <f t="shared" si="15"/>
        <v>Extremo</v>
      </c>
      <c r="T61" s="218" t="str">
        <f t="shared" si="16"/>
        <v>Reducir</v>
      </c>
      <c r="U61" s="224" t="s">
        <v>1381</v>
      </c>
      <c r="V61" s="196" t="str">
        <f>+'Preliminar PT. Control'!I99</f>
        <v>SUBDIRECCIÓN SISTEMAS INFORMACIÓN DE TIERRAS</v>
      </c>
      <c r="W61" s="196" t="str">
        <f>+'Preliminar PT. Control'!J99</f>
        <v>Subdirección Sistemas Información de Tierras Revisa y aprueba el  diseño de la solución de software a través de historias de usuario de la herramienta DevOps más presentaciones comité de cambios En conjunto con la dependencia solicitante y el equipo de construcción de software determinan si el diseño es adecuado, conveniente y eficaz</v>
      </c>
      <c r="X61" s="197" t="str">
        <f>+'Preliminar PT. Control'!K99</f>
        <v>Preventivo</v>
      </c>
      <c r="Y61" s="43" t="str">
        <f t="shared" si="20"/>
        <v>Probabilidad</v>
      </c>
      <c r="Z61" s="197" t="str">
        <f>+'Preliminar PT. Control'!M99</f>
        <v>Automático</v>
      </c>
      <c r="AA61" s="43" t="str">
        <f t="shared" si="21"/>
        <v>50%</v>
      </c>
      <c r="AB61" s="197" t="str">
        <f>+'Preliminar PT. Control'!O99</f>
        <v>Documentado</v>
      </c>
      <c r="AC61" s="197" t="s">
        <v>190</v>
      </c>
      <c r="AD61" s="197" t="str">
        <f>+'Preliminar PT. Control'!Q99</f>
        <v>Con registro</v>
      </c>
      <c r="AE61" s="142">
        <f>+'Preliminar PT. Control'!R99</f>
        <v>0.1</v>
      </c>
      <c r="AF61" s="218" t="str">
        <f>+'Preliminar PT. Control'!S99</f>
        <v>Muy Baja</v>
      </c>
      <c r="AG61" s="142">
        <f>+'Preliminar PT. Control'!T99</f>
        <v>1</v>
      </c>
      <c r="AH61" s="218" t="str">
        <f>+'Preliminar PT. Control'!U99</f>
        <v>Catastrófico</v>
      </c>
      <c r="AI61" s="218" t="str">
        <f>+'Preliminar PT. Control'!V99</f>
        <v>Extremo</v>
      </c>
      <c r="AJ61" s="218" t="str">
        <f>+'Preliminar PT. Control'!W99</f>
        <v>Reducir</v>
      </c>
      <c r="AK61" s="224" t="s">
        <v>1629</v>
      </c>
      <c r="AL61" s="283" t="s">
        <v>1176</v>
      </c>
      <c r="AM61" s="283" t="s">
        <v>1170</v>
      </c>
      <c r="AN61" s="283" t="s">
        <v>1177</v>
      </c>
      <c r="AO61" s="304">
        <v>1</v>
      </c>
      <c r="AP61" s="197"/>
      <c r="AQ61" s="305">
        <f t="shared" si="19"/>
        <v>0</v>
      </c>
      <c r="AR61" s="197" t="s">
        <v>436</v>
      </c>
      <c r="AS61" s="220"/>
      <c r="AT61" s="220" t="s">
        <v>2161</v>
      </c>
      <c r="AU61" s="197" t="s">
        <v>95</v>
      </c>
      <c r="AV61" s="197">
        <f>+'7 - Materialización del Riesgo'!H109</f>
        <v>0</v>
      </c>
      <c r="AW61" s="197">
        <f>+'7 - Materialización del Riesgo'!I109</f>
        <v>0</v>
      </c>
      <c r="AX61" s="197" t="e">
        <f>+'7 - Materialización del Riesgo'!J109</f>
        <v>#DIV/0!</v>
      </c>
      <c r="AY61" s="197" t="e">
        <f>+'7 - Materialización del Riesgo'!K109</f>
        <v>#DIV/0!</v>
      </c>
      <c r="AZ61" s="197">
        <f>+'7 - Materialización del Riesgo'!L109</f>
        <v>0</v>
      </c>
      <c r="BA61" s="197">
        <f>+'7 - Materialización del Riesgo'!M109</f>
        <v>0</v>
      </c>
      <c r="BB61" s="197">
        <f>+'7 - Materialización del Riesgo'!N109</f>
        <v>0</v>
      </c>
      <c r="BC61" s="197">
        <f>+'7 - Materialización del Riesgo'!O109</f>
        <v>0</v>
      </c>
      <c r="BD61" s="197" t="e">
        <f>+'7 - Materialización del Riesgo'!P109</f>
        <v>#DIV/0!</v>
      </c>
      <c r="BE61" s="305">
        <f>+'7 - Materialización del Riesgo'!Q109</f>
        <v>1</v>
      </c>
    </row>
    <row r="62" spans="2:57" s="104" customFormat="1" ht="90" x14ac:dyDescent="0.25">
      <c r="B62" s="196" t="str">
        <f>+'Preliminar PT Id del Riesgo'!B101</f>
        <v>GESTIÓN DEL TALENTO HUMANO</v>
      </c>
      <c r="C62" s="196" t="str">
        <f>+'Preliminar PT Id del Riesgo'!C101</f>
        <v>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v>
      </c>
      <c r="D62" s="196" t="str">
        <f>+'Preliminar PT Id del Riesgo'!D101</f>
        <v xml:space="preserve">Inicia con la planeación, selección y vinculación del personal idóneo, competente y con las habilidades requeridas; y termina con el retiro del servidor público </v>
      </c>
      <c r="E62" s="197" t="str">
        <f>+'Preliminar PT Id del Riesgo'!F101</f>
        <v>SUBDIRECCIÓN DE TALENTO HUMANO</v>
      </c>
      <c r="F62" s="224" t="s">
        <v>1498</v>
      </c>
      <c r="G62" s="197" t="str">
        <f>+'Preliminar PT Id del Riesgo'!H101</f>
        <v>Posibilidad de incumplir metas del Plan Estratégico de Talento Humano</v>
      </c>
      <c r="H62" s="197" t="str">
        <f>+'Preliminar PT Id del Riesgo'!I101</f>
        <v>Pérdida Reputacional</v>
      </c>
      <c r="I62" s="196" t="str">
        <f>+'Preliminar PT Id del Riesgo'!J101</f>
        <v>Posibilidad de pérdida reputacional en la imagen institucional debido  a falta de ejecución de las actividades y de recursos para el Plan Estratégico de Talento Humano</v>
      </c>
      <c r="J62" s="302">
        <f>+'Preliminar PT Id del Riesgo'!O101</f>
        <v>44701</v>
      </c>
      <c r="K62" s="302" t="str">
        <f>+'Preliminar PT Id del Riesgo'!K101</f>
        <v>ESTRATÉGICOS</v>
      </c>
      <c r="L62" s="303" t="str">
        <f>+'Preliminar PT Id del Riesgo'!N101</f>
        <v>Ejecución y administración de procesos</v>
      </c>
      <c r="M62" s="198">
        <v>1</v>
      </c>
      <c r="N62" s="218" t="str">
        <f t="shared" si="12"/>
        <v>Muy Baja</v>
      </c>
      <c r="O62" s="219">
        <f t="shared" si="13"/>
        <v>0.2</v>
      </c>
      <c r="P62" s="198" t="s">
        <v>162</v>
      </c>
      <c r="Q62" s="218" t="str">
        <f>IF(OR(P62=[1]Datos!$A$23,P62=[1]Datos!$B$23),"Leve",IF(OR(P62=[1]Datos!$A$24,P62=[1]Datos!$B$24),"Menor",IF(OR(P62=[1]Datos!$A$25,P62=[1]Datos!$B$25),"Moderado",IF(OR(P62=[1]Datos!$A$26,P62=[1]Datos!$B$26),"Mayor",IF(OR(P62=[1]Datos!$A$27,P62=[1]Datos!$B$27),"Catastrófico","")))))</f>
        <v>Moderado</v>
      </c>
      <c r="R62" s="219">
        <f t="shared" si="14"/>
        <v>0.6</v>
      </c>
      <c r="S62" s="218" t="str">
        <f t="shared" si="15"/>
        <v>Moderado</v>
      </c>
      <c r="T62" s="218" t="str">
        <f t="shared" si="16"/>
        <v>Reducir</v>
      </c>
      <c r="U62" s="224" t="s">
        <v>1384</v>
      </c>
      <c r="V62" s="196" t="str">
        <f>+'Preliminar PT. Control'!I102</f>
        <v>SUBDIRECCIÓN DE TALENTO HUMANO</v>
      </c>
      <c r="W62" s="196" t="str">
        <f>+'Preliminar PT. Control'!J102</f>
        <v>Subdirección de Talento Humano Revisa la formulación del Plan Estratégico de Talento Humano a través del Plan Estratégico de Talento Humano definitivo que cumpla con los lineamientos decreto 612 2018 y Función Pública</v>
      </c>
      <c r="X62" s="197" t="str">
        <f>+'Preliminar PT. Control'!K102</f>
        <v>Preventivo</v>
      </c>
      <c r="Y62" s="43" t="str">
        <f t="shared" si="20"/>
        <v>Probabilidad</v>
      </c>
      <c r="Z62" s="197" t="str">
        <f>+'Preliminar PT. Control'!M102</f>
        <v>Manual</v>
      </c>
      <c r="AA62" s="43" t="str">
        <f t="shared" si="21"/>
        <v>40%</v>
      </c>
      <c r="AB62" s="197" t="str">
        <f>+'Preliminar PT. Control'!O102</f>
        <v>Sin documentar</v>
      </c>
      <c r="AC62" s="197" t="s">
        <v>190</v>
      </c>
      <c r="AD62" s="197" t="str">
        <f>+'Preliminar PT. Control'!Q102</f>
        <v>Con registro</v>
      </c>
      <c r="AE62" s="142">
        <f>+'Preliminar PT. Control'!R102</f>
        <v>0.12</v>
      </c>
      <c r="AF62" s="218" t="str">
        <f>+'Preliminar PT. Control'!S102</f>
        <v>Muy Baja</v>
      </c>
      <c r="AG62" s="142">
        <f>+'Preliminar PT. Control'!T102</f>
        <v>0.6</v>
      </c>
      <c r="AH62" s="218" t="str">
        <f>+'Preliminar PT. Control'!U102</f>
        <v>Moderado</v>
      </c>
      <c r="AI62" s="218" t="str">
        <f>+'Preliminar PT. Control'!V102</f>
        <v>Moderado</v>
      </c>
      <c r="AJ62" s="218" t="str">
        <f>+'Preliminar PT. Control'!W102</f>
        <v>Reducir</v>
      </c>
      <c r="AK62" s="224" t="s">
        <v>1632</v>
      </c>
      <c r="AL62" s="196" t="str">
        <f>+'6 - Plan de Acciones Preventiva'!G110</f>
        <v>Realizar seguimiento de las actividades programadas en el Plan de Estratégico de la Subdirección de Talento Humano.</v>
      </c>
      <c r="AM62" s="196" t="str">
        <f>+'6 - Plan de Acciones Preventiva'!H110</f>
        <v>SUBDIRECCIÓN DE TALENTO HUMANO</v>
      </c>
      <c r="AN62" s="196" t="str">
        <f>+'6 - Plan de Acciones Preventiva'!I110</f>
        <v>Informe Seguimiento a las actividades Plan de Estratégico de la Subdirección de Talento Humano.</v>
      </c>
      <c r="AO62" s="304">
        <f>+'6 - Plan de Acciones Preventiva'!J110</f>
        <v>2</v>
      </c>
      <c r="AP62" s="197">
        <v>0</v>
      </c>
      <c r="AQ62" s="305">
        <f t="shared" si="19"/>
        <v>0</v>
      </c>
      <c r="AR62" s="197" t="s">
        <v>436</v>
      </c>
      <c r="AS62" s="220"/>
      <c r="AT62" s="220" t="s">
        <v>2194</v>
      </c>
      <c r="AU62" s="197" t="s">
        <v>95</v>
      </c>
      <c r="AV62" s="197">
        <f>+'7 - Materialización del Riesgo'!H112</f>
        <v>0</v>
      </c>
      <c r="AW62" s="197">
        <f>+'7 - Materialización del Riesgo'!I112</f>
        <v>0</v>
      </c>
      <c r="AX62" s="197" t="e">
        <f>+'7 - Materialización del Riesgo'!J112</f>
        <v>#DIV/0!</v>
      </c>
      <c r="AY62" s="197" t="e">
        <f>+'7 - Materialización del Riesgo'!K112</f>
        <v>#DIV/0!</v>
      </c>
      <c r="AZ62" s="197">
        <f>+'7 - Materialización del Riesgo'!L112</f>
        <v>0</v>
      </c>
      <c r="BA62" s="197">
        <f>+'7 - Materialización del Riesgo'!M112</f>
        <v>0</v>
      </c>
      <c r="BB62" s="197">
        <f>+'7 - Materialización del Riesgo'!N112</f>
        <v>0</v>
      </c>
      <c r="BC62" s="197">
        <f>+'7 - Materialización del Riesgo'!O112</f>
        <v>0</v>
      </c>
      <c r="BD62" s="197" t="e">
        <f>+'7 - Materialización del Riesgo'!P112</f>
        <v>#DIV/0!</v>
      </c>
      <c r="BE62" s="305">
        <f>+'7 - Materialización del Riesgo'!Q112</f>
        <v>1</v>
      </c>
    </row>
    <row r="63" spans="2:57" s="104" customFormat="1" ht="90" x14ac:dyDescent="0.25">
      <c r="B63" s="196" t="str">
        <f>+'Preliminar PT Id del Riesgo'!B104</f>
        <v>GESTIÓN DEL TALENTO HUMANO</v>
      </c>
      <c r="C63" s="196" t="str">
        <f>+'Preliminar PT Id del Riesgo'!C104</f>
        <v>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v>
      </c>
      <c r="D63" s="196" t="str">
        <f>+'Preliminar PT Id del Riesgo'!D104</f>
        <v xml:space="preserve">Inicia con la planeación, selección y vinculación del personal idóneo, competente y con las habilidades requeridas; y termina con el retiro del servidor público </v>
      </c>
      <c r="E63" s="197" t="str">
        <f>+'Preliminar PT Id del Riesgo'!F104</f>
        <v>SUBDIRECCIÓN DE TALENTO HUMANO</v>
      </c>
      <c r="F63" s="224" t="s">
        <v>1499</v>
      </c>
      <c r="G63" s="197" t="str">
        <f>+'Preliminar PT Id del Riesgo'!H104</f>
        <v>Inconsistencias en el reporte y liquidación de las novedades laborales y prestacionales</v>
      </c>
      <c r="H63" s="197" t="str">
        <f>+'Preliminar PT Id del Riesgo'!I104</f>
        <v>Afectación Económica o presupuestal</v>
      </c>
      <c r="I63" s="196" t="str">
        <f>+'Preliminar PT Id del Riesgo'!J104</f>
        <v>Posibilidad de afectación económica por errores en la liquidación de la nomina y presentando fallas en el pago debido al desconocimiento del reporte de novedades</v>
      </c>
      <c r="J63" s="302">
        <f>+'Preliminar PT Id del Riesgo'!O104</f>
        <v>44701</v>
      </c>
      <c r="K63" s="302" t="str">
        <f>+'Preliminar PT Id del Riesgo'!K104</f>
        <v>OPERATIVOS</v>
      </c>
      <c r="L63" s="303" t="str">
        <f>+'Preliminar PT Id del Riesgo'!N104</f>
        <v>Ejecución y administración de procesos</v>
      </c>
      <c r="M63" s="198">
        <v>1</v>
      </c>
      <c r="N63" s="218" t="str">
        <f t="shared" si="12"/>
        <v>Muy Baja</v>
      </c>
      <c r="O63" s="219">
        <f t="shared" si="13"/>
        <v>0.2</v>
      </c>
      <c r="P63" s="198" t="s">
        <v>720</v>
      </c>
      <c r="Q63" s="218" t="str">
        <f>IF(OR(P63=[1]Datos!$A$23,P63=[1]Datos!$B$23),"Leve",IF(OR(P63=[1]Datos!$A$24,P63=[1]Datos!$B$24),"Menor",IF(OR(P63=[1]Datos!$A$25,P63=[1]Datos!$B$25),"Moderado",IF(OR(P63=[1]Datos!$A$26,P63=[1]Datos!$B$26),"Mayor",IF(OR(P63=[1]Datos!$A$27,P63=[1]Datos!$B$27),"Catastrófico","")))))</f>
        <v>Catastrófico</v>
      </c>
      <c r="R63" s="219">
        <f t="shared" si="14"/>
        <v>1</v>
      </c>
      <c r="S63" s="218" t="str">
        <f t="shared" si="15"/>
        <v>Extremo</v>
      </c>
      <c r="T63" s="218" t="str">
        <f t="shared" si="16"/>
        <v>Reducir</v>
      </c>
      <c r="U63" s="224" t="s">
        <v>1387</v>
      </c>
      <c r="V63" s="196" t="str">
        <f>+'Preliminar PT. Control'!I105</f>
        <v>SUBDIRECCIÓN DE TALENTO HUMANO</v>
      </c>
      <c r="W63" s="196" t="str">
        <f>+'Preliminar PT. Control'!J105</f>
        <v>Subdirección de Talento Humano Gestiona el soporte y mantenimiento del aplicativo Meta4 - SIGEP Nómina a través de Informe de supervisión que presenta los ajustes en el presupuesto, las notificaciones a los interesados con inconsistencias y correcciones a que haya lugar</v>
      </c>
      <c r="X63" s="197" t="str">
        <f>+'Preliminar PT. Control'!K105</f>
        <v>Preventivo</v>
      </c>
      <c r="Y63" s="43" t="str">
        <f t="shared" si="20"/>
        <v>Probabilidad</v>
      </c>
      <c r="Z63" s="197" t="str">
        <f>+'Preliminar PT. Control'!M105</f>
        <v>Manual</v>
      </c>
      <c r="AA63" s="43" t="str">
        <f t="shared" si="21"/>
        <v>40%</v>
      </c>
      <c r="AB63" s="197" t="str">
        <f>+'Preliminar PT. Control'!O105</f>
        <v>Sin documentar</v>
      </c>
      <c r="AC63" s="197" t="s">
        <v>190</v>
      </c>
      <c r="AD63" s="197" t="str">
        <f>+'Preliminar PT. Control'!Q105</f>
        <v>Con registro</v>
      </c>
      <c r="AE63" s="142">
        <f>+'Preliminar PT. Control'!R105</f>
        <v>0.12</v>
      </c>
      <c r="AF63" s="218" t="str">
        <f>+'Preliminar PT. Control'!S105</f>
        <v>Muy Baja</v>
      </c>
      <c r="AG63" s="142">
        <f>+'Preliminar PT. Control'!T105</f>
        <v>1</v>
      </c>
      <c r="AH63" s="218" t="str">
        <f>+'Preliminar PT. Control'!U105</f>
        <v>Catastrófico</v>
      </c>
      <c r="AI63" s="218" t="str">
        <f>+'Preliminar PT. Control'!V105</f>
        <v>Extremo</v>
      </c>
      <c r="AJ63" s="218" t="str">
        <f>+'Preliminar PT. Control'!W105</f>
        <v>Reducir</v>
      </c>
      <c r="AK63" s="224" t="s">
        <v>1635</v>
      </c>
      <c r="AL63" s="196" t="str">
        <f>+'6 - Plan de Acciones Preventiva'!G113</f>
        <v>Realizar seguimiento al presupuesto de gastos de personal.</v>
      </c>
      <c r="AM63" s="196" t="str">
        <f>+'6 - Plan de Acciones Preventiva'!H113</f>
        <v>SUBDIRECCIÓN DE TALENTO HUMANO</v>
      </c>
      <c r="AN63" s="196" t="str">
        <f>+'6 - Plan de Acciones Preventiva'!I113</f>
        <v>Matriz de Seguimiento Gastos de Personal</v>
      </c>
      <c r="AO63" s="304">
        <f>+'6 - Plan de Acciones Preventiva'!J113</f>
        <v>2</v>
      </c>
      <c r="AP63" s="197">
        <v>0</v>
      </c>
      <c r="AQ63" s="305">
        <f t="shared" si="19"/>
        <v>0</v>
      </c>
      <c r="AR63" s="197" t="s">
        <v>436</v>
      </c>
      <c r="AS63" s="220"/>
      <c r="AT63" s="220" t="s">
        <v>2195</v>
      </c>
      <c r="AU63" s="197" t="s">
        <v>95</v>
      </c>
      <c r="AV63" s="197">
        <f>+'7 - Materialización del Riesgo'!H115</f>
        <v>0</v>
      </c>
      <c r="AW63" s="197">
        <f>+'7 - Materialización del Riesgo'!I115</f>
        <v>0</v>
      </c>
      <c r="AX63" s="197" t="e">
        <f>+'7 - Materialización del Riesgo'!J115</f>
        <v>#DIV/0!</v>
      </c>
      <c r="AY63" s="197" t="e">
        <f>+'7 - Materialización del Riesgo'!K115</f>
        <v>#DIV/0!</v>
      </c>
      <c r="AZ63" s="197">
        <f>+'7 - Materialización del Riesgo'!L115</f>
        <v>0</v>
      </c>
      <c r="BA63" s="197">
        <f>+'7 - Materialización del Riesgo'!M115</f>
        <v>0</v>
      </c>
      <c r="BB63" s="197">
        <f>+'7 - Materialización del Riesgo'!N115</f>
        <v>0</v>
      </c>
      <c r="BC63" s="197">
        <f>+'7 - Materialización del Riesgo'!O115</f>
        <v>0</v>
      </c>
      <c r="BD63" s="197" t="e">
        <f>+'7 - Materialización del Riesgo'!P115</f>
        <v>#DIV/0!</v>
      </c>
      <c r="BE63" s="305">
        <f>+'7 - Materialización del Riesgo'!Q115</f>
        <v>1</v>
      </c>
    </row>
    <row r="64" spans="2:57" s="104" customFormat="1" ht="90" x14ac:dyDescent="0.25">
      <c r="B64" s="196" t="str">
        <f>+'Preliminar PT Id del Riesgo'!B106</f>
        <v>GESTIÓN DEL TALENTO HUMANO</v>
      </c>
      <c r="C64" s="196" t="str">
        <f>+'Preliminar PT Id del Riesgo'!C106</f>
        <v>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v>
      </c>
      <c r="D64" s="196" t="str">
        <f>+'Preliminar PT Id del Riesgo'!D106</f>
        <v xml:space="preserve">Inicia con la planeación, selección y vinculación del personal idóneo, competente y con las habilidades requeridas; y termina con el retiro del servidor público </v>
      </c>
      <c r="E64" s="197" t="str">
        <f>+'Preliminar PT Id del Riesgo'!F106</f>
        <v>OFICINA JURÍDICA</v>
      </c>
      <c r="F64" s="224" t="s">
        <v>1500</v>
      </c>
      <c r="G64" s="197" t="str">
        <f>+'Preliminar PT Id del Riesgo'!H106</f>
        <v>Prescripción de la acción disciplinaria</v>
      </c>
      <c r="H64" s="197" t="str">
        <f>+'Preliminar PT Id del Riesgo'!I106</f>
        <v>Pérdida Reputacional</v>
      </c>
      <c r="I64" s="196" t="str">
        <f>+'Preliminar PT Id del Riesgo'!J106</f>
        <v>Posibilidad de pérdida reputacional en la imagen interna de Control Interno Disciplinario de la Oficina Jurídica por falta de impulso procesal en los expedientes a prescribir</v>
      </c>
      <c r="J64" s="302">
        <f>+'Preliminar PT Id del Riesgo'!O106</f>
        <v>44701</v>
      </c>
      <c r="K64" s="302" t="str">
        <f>+'Preliminar PT Id del Riesgo'!K106</f>
        <v>DE CUMPLIMIENTO</v>
      </c>
      <c r="L64" s="303" t="str">
        <f>+'Preliminar PT Id del Riesgo'!N106</f>
        <v>Ejecución y administración de procesos</v>
      </c>
      <c r="M64" s="198">
        <v>280</v>
      </c>
      <c r="N64" s="218" t="str">
        <f t="shared" si="12"/>
        <v>Media</v>
      </c>
      <c r="O64" s="219">
        <f t="shared" si="13"/>
        <v>0.6</v>
      </c>
      <c r="P64" s="198" t="s">
        <v>471</v>
      </c>
      <c r="Q64" s="218" t="str">
        <f>IF(OR(P64=[1]Datos!$A$23,P64=[1]Datos!$B$23),"Leve",IF(OR(P64=[1]Datos!$A$24,P64=[1]Datos!$B$24),"Menor",IF(OR(P64=[1]Datos!$A$25,P64=[1]Datos!$B$25),"Moderado",IF(OR(P64=[1]Datos!$A$26,P64=[1]Datos!$B$26),"Mayor",IF(OR(P64=[1]Datos!$A$27,P64=[1]Datos!$B$27),"Catastrófico","")))))</f>
        <v>Menor</v>
      </c>
      <c r="R64" s="219">
        <f t="shared" si="14"/>
        <v>0.4</v>
      </c>
      <c r="S64" s="218" t="str">
        <f t="shared" si="15"/>
        <v>Moderado</v>
      </c>
      <c r="T64" s="218" t="str">
        <f t="shared" si="16"/>
        <v>Reducir</v>
      </c>
      <c r="U64" s="224" t="s">
        <v>1389</v>
      </c>
      <c r="V64" s="196" t="str">
        <f>+'Preliminar PT. Control'!I107</f>
        <v>OFICINA JURÍDICA (CONTROL INTERNO DISCIPLINARIO)</v>
      </c>
      <c r="W64" s="196" t="str">
        <f>+'Preliminar PT. Control'!J107</f>
        <v>Oficina Jurídica (Control Interno Disciplinario) revisa el proceso a través de la matriz de procesos disciplinarios donde se verifica el cumplimiento términos procesales para evitar la prescripción del proceso</v>
      </c>
      <c r="X64" s="197" t="str">
        <f>+'Preliminar PT. Control'!K107</f>
        <v>Detectivo</v>
      </c>
      <c r="Y64" s="43" t="str">
        <f>IF(OR(X64="Correctivo",X64="Detectivo"),"Impacto",IF(X64="Preventivo","Probabilidad",""))</f>
        <v>Impacto</v>
      </c>
      <c r="Z64" s="197" t="str">
        <f>+'Preliminar PT. Control'!M107</f>
        <v>Manual</v>
      </c>
      <c r="AA64" s="43" t="str">
        <f>IF(AND(X64="Preventivo",Z64="Automático"),"50%",IF(AND(X64="Preventivo",Z64="Manual"),"40%",IF(AND(X64="Detectivo",Z64="Automático"),"40%",IF(AND(X64="Detectivo",Z64="Manual"),"30%",IF(AND(X64="Correctivo",Z64="Automático"),"35%",IF(AND(X64="Correctivo",Z64="Manual"),"25%",""))))))</f>
        <v>30%</v>
      </c>
      <c r="AB64" s="197" t="str">
        <f>+'Preliminar PT. Control'!O107</f>
        <v>Sin documentar</v>
      </c>
      <c r="AC64" s="197" t="s">
        <v>190</v>
      </c>
      <c r="AD64" s="197" t="str">
        <f>+'Preliminar PT. Control'!Q107</f>
        <v>Con registro</v>
      </c>
      <c r="AE64" s="142">
        <f>+'Preliminar PT. Control'!R107</f>
        <v>0.6</v>
      </c>
      <c r="AF64" s="218" t="str">
        <f>+'Preliminar PT. Control'!S107</f>
        <v>Media</v>
      </c>
      <c r="AG64" s="142">
        <f>+'Preliminar PT. Control'!T107</f>
        <v>0.28000000000000003</v>
      </c>
      <c r="AH64" s="218" t="str">
        <f>+'Preliminar PT. Control'!U107</f>
        <v>Menor</v>
      </c>
      <c r="AI64" s="218" t="str">
        <f>+'Preliminar PT. Control'!V107</f>
        <v>Moderado</v>
      </c>
      <c r="AJ64" s="218" t="str">
        <f>+'Preliminar PT. Control'!W107</f>
        <v>Reducir</v>
      </c>
      <c r="AK64" s="224" t="s">
        <v>1637</v>
      </c>
      <c r="AL64" s="196" t="str">
        <f>+'6 - Plan de Acciones Preventiva'!G115</f>
        <v>Realizar seguimiento a la Matriz de seguimiento y control de procesos disciplinarios de la dependencia para saber que procesos están en prescripción</v>
      </c>
      <c r="AM64" s="196" t="str">
        <f>+'6 - Plan de Acciones Preventiva'!H115</f>
        <v>OFICINA JURÍDICA (CONTROL INTERNO DISCIPLINARIO)</v>
      </c>
      <c r="AN64" s="196" t="s">
        <v>2113</v>
      </c>
      <c r="AO64" s="304">
        <v>3</v>
      </c>
      <c r="AP64" s="197">
        <v>0</v>
      </c>
      <c r="AQ64" s="305">
        <f t="shared" si="19"/>
        <v>0</v>
      </c>
      <c r="AR64" s="197" t="s">
        <v>436</v>
      </c>
      <c r="AS64" s="220"/>
      <c r="AT64" s="220" t="s">
        <v>2217</v>
      </c>
      <c r="AU64" s="197" t="s">
        <v>95</v>
      </c>
      <c r="AV64" s="197">
        <f>+'7 - Materialización del Riesgo'!H117</f>
        <v>0</v>
      </c>
      <c r="AW64" s="197">
        <f>+'7 - Materialización del Riesgo'!I117</f>
        <v>0</v>
      </c>
      <c r="AX64" s="197" t="e">
        <f>+'7 - Materialización del Riesgo'!J117</f>
        <v>#DIV/0!</v>
      </c>
      <c r="AY64" s="197" t="e">
        <f>+'7 - Materialización del Riesgo'!K117</f>
        <v>#DIV/0!</v>
      </c>
      <c r="AZ64" s="197">
        <f>+'7 - Materialización del Riesgo'!L117</f>
        <v>0</v>
      </c>
      <c r="BA64" s="197">
        <f>+'7 - Materialización del Riesgo'!M117</f>
        <v>0</v>
      </c>
      <c r="BB64" s="197">
        <f>+'7 - Materialización del Riesgo'!N117</f>
        <v>0</v>
      </c>
      <c r="BC64" s="197">
        <f>+'7 - Materialización del Riesgo'!O117</f>
        <v>0</v>
      </c>
      <c r="BD64" s="197" t="e">
        <f>+'7 - Materialización del Riesgo'!P117</f>
        <v>#DIV/0!</v>
      </c>
      <c r="BE64" s="305">
        <f>+'7 - Materialización del Riesgo'!Q117</f>
        <v>1</v>
      </c>
    </row>
    <row r="65" spans="2:57" s="104" customFormat="1" ht="90" x14ac:dyDescent="0.25">
      <c r="B65" s="196" t="str">
        <f>+'Preliminar PT Id del Riesgo'!B108</f>
        <v>GESTIÓN DEL TALENTO HUMANO</v>
      </c>
      <c r="C65" s="196" t="str">
        <f>+'Preliminar PT Id del Riesgo'!C108</f>
        <v>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v>
      </c>
      <c r="D65" s="196" t="str">
        <f>+'Preliminar PT Id del Riesgo'!D108</f>
        <v xml:space="preserve">Inicia con la planeación, selección y vinculación del personal idóneo, competente y con las habilidades requeridas; y termina con el retiro del servidor público </v>
      </c>
      <c r="E65" s="197" t="str">
        <f>+'Preliminar PT Id del Riesgo'!F108</f>
        <v>OFICINA JURÍDICA</v>
      </c>
      <c r="F65" s="224" t="s">
        <v>1501</v>
      </c>
      <c r="G65" s="197" t="str">
        <f>+'Preliminar PT Id del Riesgo'!H108</f>
        <v>Caducidad de la acción disciplinaria</v>
      </c>
      <c r="H65" s="197" t="str">
        <f>+'Preliminar PT Id del Riesgo'!I108</f>
        <v>Pérdida Reputacional</v>
      </c>
      <c r="I65" s="196" t="str">
        <f>+'Preliminar PT Id del Riesgo'!J108</f>
        <v>Posibilidad de pérdida reputacional en la imagen interna de Control Interno Disciplinario de la Oficina Jurídica por falta de impulso procesal en los expedientes a caducar</v>
      </c>
      <c r="J65" s="302">
        <f>+'Preliminar PT Id del Riesgo'!O108</f>
        <v>44701</v>
      </c>
      <c r="K65" s="302" t="str">
        <f>+'Preliminar PT Id del Riesgo'!K108</f>
        <v>DE CUMPLIMIENTO</v>
      </c>
      <c r="L65" s="303" t="str">
        <f>+'Preliminar PT Id del Riesgo'!N108</f>
        <v>Ejecución y administración de procesos</v>
      </c>
      <c r="M65" s="198">
        <v>280</v>
      </c>
      <c r="N65" s="218" t="str">
        <f t="shared" si="12"/>
        <v>Media</v>
      </c>
      <c r="O65" s="219">
        <f t="shared" si="13"/>
        <v>0.6</v>
      </c>
      <c r="P65" s="198" t="s">
        <v>471</v>
      </c>
      <c r="Q65" s="218" t="str">
        <f>IF(OR(P65=[1]Datos!$A$23,P65=[1]Datos!$B$23),"Leve",IF(OR(P65=[1]Datos!$A$24,P65=[1]Datos!$B$24),"Menor",IF(OR(P65=[1]Datos!$A$25,P65=[1]Datos!$B$25),"Moderado",IF(OR(P65=[1]Datos!$A$26,P65=[1]Datos!$B$26),"Mayor",IF(OR(P65=[1]Datos!$A$27,P65=[1]Datos!$B$27),"Catastrófico","")))))</f>
        <v>Menor</v>
      </c>
      <c r="R65" s="219">
        <f t="shared" si="14"/>
        <v>0.4</v>
      </c>
      <c r="S65" s="218" t="str">
        <f t="shared" si="15"/>
        <v>Moderado</v>
      </c>
      <c r="T65" s="218" t="str">
        <f t="shared" si="16"/>
        <v>Reducir</v>
      </c>
      <c r="U65" s="224" t="s">
        <v>1391</v>
      </c>
      <c r="V65" s="196" t="str">
        <f>+'Preliminar PT. Control'!I109</f>
        <v>OFICINA JURÍDICA (CONTROL INTERNO DISCIPLINARIO)</v>
      </c>
      <c r="W65" s="196" t="str">
        <f>+'Preliminar PT. Control'!J109</f>
        <v>Oficina Jurídica (Control Interno Disciplinario) revisa el proceso a través matriz de procesos disciplinarios donde se verifica el cumplimiento términos procesales para evitar la caducidad del proceso</v>
      </c>
      <c r="X65" s="197" t="str">
        <f>+'Preliminar PT. Control'!K109</f>
        <v>Detectivo</v>
      </c>
      <c r="Y65" s="43" t="str">
        <f>IF(OR(X65="Correctivo",X65="Detectivo"),"Impacto",IF(X65="Preventivo","Probabilidad",""))</f>
        <v>Impacto</v>
      </c>
      <c r="Z65" s="197" t="str">
        <f>+'Preliminar PT. Control'!M109</f>
        <v>Manual</v>
      </c>
      <c r="AA65" s="43" t="str">
        <f>IF(AND(X65="Preventivo",Z65="Automático"),"50%",IF(AND(X65="Preventivo",Z65="Manual"),"40%",IF(AND(X65="Detectivo",Z65="Automático"),"40%",IF(AND(X65="Detectivo",Z65="Manual"),"30%",IF(AND(X65="Correctivo",Z65="Automático"),"35%",IF(AND(X65="Correctivo",Z65="Manual"),"25%",""))))))</f>
        <v>30%</v>
      </c>
      <c r="AB65" s="197" t="str">
        <f>+'Preliminar PT. Control'!O109</f>
        <v>Sin documentar</v>
      </c>
      <c r="AC65" s="197" t="s">
        <v>190</v>
      </c>
      <c r="AD65" s="197" t="str">
        <f>+'Preliminar PT. Control'!Q109</f>
        <v>Con registro</v>
      </c>
      <c r="AE65" s="142">
        <f>+'Preliminar PT. Control'!R109</f>
        <v>0.6</v>
      </c>
      <c r="AF65" s="218" t="str">
        <f>+'Preliminar PT. Control'!S109</f>
        <v>Media</v>
      </c>
      <c r="AG65" s="142">
        <f>+'Preliminar PT. Control'!T109</f>
        <v>0.28000000000000003</v>
      </c>
      <c r="AH65" s="218" t="str">
        <f>+'Preliminar PT. Control'!U109</f>
        <v>Menor</v>
      </c>
      <c r="AI65" s="218" t="str">
        <f>+'Preliminar PT. Control'!V109</f>
        <v>Moderado</v>
      </c>
      <c r="AJ65" s="218" t="str">
        <f>+'Preliminar PT. Control'!W109</f>
        <v>Reducir</v>
      </c>
      <c r="AK65" s="224" t="s">
        <v>1639</v>
      </c>
      <c r="AL65" s="196" t="str">
        <f>+'6 - Plan de Acciones Preventiva'!G117</f>
        <v>Realizar seguimiento a la Matriz de seguimiento y control de procesos disciplinarios de la dependencia para saber que procesos están en caducidad</v>
      </c>
      <c r="AM65" s="196" t="str">
        <f>+'6 - Plan de Acciones Preventiva'!H117</f>
        <v>OFICINA JURÍDICA (CONTROL INTERNO DISCIPLINARIO)</v>
      </c>
      <c r="AN65" s="196" t="s">
        <v>2113</v>
      </c>
      <c r="AO65" s="304">
        <v>3</v>
      </c>
      <c r="AP65" s="197">
        <v>0</v>
      </c>
      <c r="AQ65" s="305">
        <f t="shared" si="19"/>
        <v>0</v>
      </c>
      <c r="AR65" s="197" t="s">
        <v>436</v>
      </c>
      <c r="AS65" s="220"/>
      <c r="AT65" s="220" t="s">
        <v>2217</v>
      </c>
      <c r="AU65" s="197" t="s">
        <v>95</v>
      </c>
      <c r="AV65" s="197">
        <f>+'7 - Materialización del Riesgo'!H119</f>
        <v>0</v>
      </c>
      <c r="AW65" s="197">
        <f>+'7 - Materialización del Riesgo'!I119</f>
        <v>0</v>
      </c>
      <c r="AX65" s="197" t="e">
        <f>+'7 - Materialización del Riesgo'!J119</f>
        <v>#DIV/0!</v>
      </c>
      <c r="AY65" s="197" t="e">
        <f>+'7 - Materialización del Riesgo'!K119</f>
        <v>#DIV/0!</v>
      </c>
      <c r="AZ65" s="197">
        <f>+'7 - Materialización del Riesgo'!L119</f>
        <v>0</v>
      </c>
      <c r="BA65" s="197">
        <f>+'7 - Materialización del Riesgo'!M119</f>
        <v>0</v>
      </c>
      <c r="BB65" s="197">
        <f>+'7 - Materialización del Riesgo'!N119</f>
        <v>0</v>
      </c>
      <c r="BC65" s="197">
        <f>+'7 - Materialización del Riesgo'!O119</f>
        <v>0</v>
      </c>
      <c r="BD65" s="197" t="e">
        <f>+'7 - Materialización del Riesgo'!P119</f>
        <v>#DIV/0!</v>
      </c>
      <c r="BE65" s="305">
        <f>+'7 - Materialización del Riesgo'!Q119</f>
        <v>1</v>
      </c>
    </row>
    <row r="66" spans="2:57" s="104" customFormat="1" ht="90" x14ac:dyDescent="0.25">
      <c r="B66" s="196" t="str">
        <f>+'Preliminar PT Id del Riesgo'!B112</f>
        <v>APOYO JURÍDICO</v>
      </c>
      <c r="C66" s="196" t="str">
        <f>+'Preliminar PT Id del Riesgo'!C112</f>
        <v>Asesorar y dar soporte jurídico a las diferentes dependencias, a través de la emisión de conceptos y demás soportes legales que sean necesarios, así como realizar todas las actuaciones tendientes a la debida defensa de los intereses de la entidad</v>
      </c>
      <c r="D66" s="196" t="str">
        <f>+'Preliminar PT Id del Riesgo'!D112</f>
        <v>Desde la asesoría jurídica al Director y demás dependencias, hasta las actuaciones judiciales tendientes a la debida defensa de los intereses de la entidad</v>
      </c>
      <c r="E66" s="197" t="str">
        <f>+'Preliminar PT Id del Riesgo'!F112</f>
        <v>OFICINA JURÍDICA</v>
      </c>
      <c r="F66" s="224" t="s">
        <v>1503</v>
      </c>
      <c r="G66" s="197" t="str">
        <f>+'Preliminar PT Id del Riesgo'!H112</f>
        <v>Emitir conceptos sobre el mismo tema con distinta interpretación</v>
      </c>
      <c r="H66" s="197" t="str">
        <f>+'Preliminar PT Id del Riesgo'!I112</f>
        <v>Pérdida Reputacional</v>
      </c>
      <c r="I66" s="196" t="str">
        <f>+'Preliminar PT Id del Riesgo'!J112</f>
        <v>Posibilidad de pérdida reputacional en la imagen institucional interna y externa por falta de razonabilidad y búsqueda de unificación de criterios o línea de interpretación para la toma de decisiones</v>
      </c>
      <c r="J66" s="302">
        <f>+'Preliminar PT Id del Riesgo'!O112</f>
        <v>44701</v>
      </c>
      <c r="K66" s="302" t="str">
        <f>+'Preliminar PT Id del Riesgo'!K112</f>
        <v>OPERATIVOS</v>
      </c>
      <c r="L66" s="303" t="str">
        <f>+'Preliminar PT Id del Riesgo'!N112</f>
        <v>Usuarios, productos y prácticas</v>
      </c>
      <c r="M66" s="198">
        <v>240</v>
      </c>
      <c r="N66" s="218" t="str">
        <f t="shared" si="12"/>
        <v>Media</v>
      </c>
      <c r="O66" s="219">
        <f t="shared" si="13"/>
        <v>0.6</v>
      </c>
      <c r="P66" s="198" t="s">
        <v>163</v>
      </c>
      <c r="Q66" s="218" t="str">
        <f>IF(OR(P66=[1]Datos!$A$23,P66=[1]Datos!$B$23),"Leve",IF(OR(P66=[1]Datos!$A$24,P66=[1]Datos!$B$24),"Menor",IF(OR(P66=[1]Datos!$A$25,P66=[1]Datos!$B$25),"Moderado",IF(OR(P66=[1]Datos!$A$26,P66=[1]Datos!$B$26),"Mayor",IF(OR(P66=[1]Datos!$A$27,P66=[1]Datos!$B$27),"Catastrófico","")))))</f>
        <v>Catastrófico</v>
      </c>
      <c r="R66" s="219">
        <f t="shared" si="14"/>
        <v>1</v>
      </c>
      <c r="S66" s="218" t="str">
        <f t="shared" si="15"/>
        <v>Extremo</v>
      </c>
      <c r="T66" s="218" t="str">
        <f t="shared" si="16"/>
        <v>Reducir</v>
      </c>
      <c r="U66" s="224" t="s">
        <v>1395</v>
      </c>
      <c r="V66" s="196" t="str">
        <f>+'Preliminar PT. Control'!I113</f>
        <v>OFICINA JURÍDICA</v>
      </c>
      <c r="W66" s="196" t="str">
        <f>+'Preliminar PT. Control'!J113</f>
        <v>Oficina Jurídica unifica los criterios jurídicos a través de la revisión del expediente y anexos donde revisa la viabilidad del documento y generar el visto bueno de los profesionales a cargo del tramite</v>
      </c>
      <c r="X66" s="197" t="str">
        <f>+'Preliminar PT. Control'!K113</f>
        <v>Preventivo</v>
      </c>
      <c r="Y66" s="43" t="str">
        <f t="shared" ref="Y66:Y69" si="22">IF(OR(X66="Correctivo",X66="Detectivo"),"Impacto",IF(X66="Preventivo","Probabilidad",""))</f>
        <v>Probabilidad</v>
      </c>
      <c r="Z66" s="197" t="str">
        <f>+'Preliminar PT. Control'!M113</f>
        <v>Manual</v>
      </c>
      <c r="AA66" s="43" t="str">
        <f t="shared" ref="AA66:AA69" si="23">IF(AND(X66="Preventivo",Z66="Automático"),"50%",IF(AND(X66="Preventivo",Z66="Manual"),"40%",IF(AND(X66="Detectivo",Z66="Automático"),"40%",IF(AND(X66="Detectivo",Z66="Manual"),"30%",IF(AND(X66="Correctivo",Z66="Automático"),"35%",IF(AND(X66="Correctivo",Z66="Manual"),"25%",""))))))</f>
        <v>40%</v>
      </c>
      <c r="AB66" s="197" t="str">
        <f>+'Preliminar PT. Control'!O113</f>
        <v>Sin documentar</v>
      </c>
      <c r="AC66" s="197" t="s">
        <v>1100</v>
      </c>
      <c r="AD66" s="197" t="str">
        <f>+'Preliminar PT. Control'!Q113</f>
        <v>Sin registro</v>
      </c>
      <c r="AE66" s="142">
        <f>+'Preliminar PT. Control'!R113</f>
        <v>0.36</v>
      </c>
      <c r="AF66" s="218" t="str">
        <f>+'Preliminar PT. Control'!S113</f>
        <v>Baja</v>
      </c>
      <c r="AG66" s="142">
        <f>+'Preliminar PT. Control'!T113</f>
        <v>1</v>
      </c>
      <c r="AH66" s="218" t="str">
        <f>+'Preliminar PT. Control'!U113</f>
        <v>Catastrófico</v>
      </c>
      <c r="AI66" s="218" t="str">
        <f>+'Preliminar PT. Control'!V113</f>
        <v>Extremo</v>
      </c>
      <c r="AJ66" s="218" t="str">
        <f>+'Preliminar PT. Control'!W113</f>
        <v>Reducir</v>
      </c>
      <c r="AK66" s="224" t="s">
        <v>1643</v>
      </c>
      <c r="AL66" s="196" t="str">
        <f>+'6 - Plan de Acciones Preventiva'!G121</f>
        <v>Reuniones de seguimiento para la emisión de los conceptos con distinta interpretación por la Oficina Jurídica.</v>
      </c>
      <c r="AM66" s="196" t="str">
        <f>+'6 - Plan de Acciones Preventiva'!H121</f>
        <v>OFICINA JURÍDICA</v>
      </c>
      <c r="AN66" s="196" t="str">
        <f>+'6 - Plan de Acciones Preventiva'!I121</f>
        <v>Acta de seguimiento a las emisiones de conceptos</v>
      </c>
      <c r="AO66" s="304">
        <f>+'6 - Plan de Acciones Preventiva'!J121</f>
        <v>11</v>
      </c>
      <c r="AP66" s="197">
        <v>2</v>
      </c>
      <c r="AQ66" s="305">
        <f t="shared" si="19"/>
        <v>0.18181818181818182</v>
      </c>
      <c r="AR66" s="197" t="s">
        <v>436</v>
      </c>
      <c r="AS66" s="220" t="s">
        <v>2219</v>
      </c>
      <c r="AT66" s="220" t="s">
        <v>2218</v>
      </c>
      <c r="AU66" s="197" t="s">
        <v>95</v>
      </c>
      <c r="AV66" s="197">
        <f>+'7 - Materialización del Riesgo'!H123</f>
        <v>0</v>
      </c>
      <c r="AW66" s="197">
        <f>+'7 - Materialización del Riesgo'!I123</f>
        <v>0</v>
      </c>
      <c r="AX66" s="197" t="e">
        <f>+'7 - Materialización del Riesgo'!J123</f>
        <v>#DIV/0!</v>
      </c>
      <c r="AY66" s="197" t="e">
        <f>+'7 - Materialización del Riesgo'!K123</f>
        <v>#DIV/0!</v>
      </c>
      <c r="AZ66" s="197">
        <f>+'7 - Materialización del Riesgo'!L123</f>
        <v>0</v>
      </c>
      <c r="BA66" s="197">
        <f>+'7 - Materialización del Riesgo'!M123</f>
        <v>0</v>
      </c>
      <c r="BB66" s="197">
        <f>+'7 - Materialización del Riesgo'!N123</f>
        <v>0</v>
      </c>
      <c r="BC66" s="197">
        <f>+'7 - Materialización del Riesgo'!O123</f>
        <v>0</v>
      </c>
      <c r="BD66" s="197" t="e">
        <f>+'7 - Materialización del Riesgo'!P123</f>
        <v>#DIV/0!</v>
      </c>
      <c r="BE66" s="305">
        <f>+'7 - Materialización del Riesgo'!Q123</f>
        <v>1</v>
      </c>
    </row>
    <row r="67" spans="2:57" s="104" customFormat="1" ht="150" x14ac:dyDescent="0.25">
      <c r="B67" s="196" t="str">
        <f>+'Preliminar PT Id del Riesgo'!B114</f>
        <v>APOYO JURÍDICO</v>
      </c>
      <c r="C67" s="196" t="str">
        <f>+'Preliminar PT Id del Riesgo'!C114</f>
        <v>Asesorar y dar soporte jurídico a las diferentes dependencias, a través de la emisión de conceptos y demás soportes legales que sean necesarios, así como realizar todas las actuaciones tendientes a la debida defensa de los intereses de la entidad</v>
      </c>
      <c r="D67" s="196" t="str">
        <f>+'Preliminar PT Id del Riesgo'!D114</f>
        <v>Desde la asesoría jurídica al Director y demás dependencias, hasta las actuaciones judiciales tendientes a la debida defensa de los intereses de la entidad</v>
      </c>
      <c r="E67" s="197" t="str">
        <f>+'Preliminar PT Id del Riesgo'!F114</f>
        <v>OFICINA JURÍDICA</v>
      </c>
      <c r="F67" s="224" t="s">
        <v>1504</v>
      </c>
      <c r="G67" s="197" t="str">
        <f>+'Preliminar PT Id del Riesgo'!H114</f>
        <v>Vencimiento de términos</v>
      </c>
      <c r="H67" s="197" t="str">
        <f>+'Preliminar PT Id del Riesgo'!I114</f>
        <v>Afectación Económica o presupuestal</v>
      </c>
      <c r="I67" s="196" t="str">
        <f>+'Preliminar PT Id del Riesgo'!J114</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J67" s="302">
        <f>+'Preliminar PT Id del Riesgo'!O114</f>
        <v>44701</v>
      </c>
      <c r="K67" s="302" t="str">
        <f>+'Preliminar PT Id del Riesgo'!K114</f>
        <v>DE CUMPLIMIENTO</v>
      </c>
      <c r="L67" s="303" t="str">
        <f>+'Preliminar PT Id del Riesgo'!N114</f>
        <v>Ejecución y administración de procesos</v>
      </c>
      <c r="M67" s="198">
        <v>3020</v>
      </c>
      <c r="N67" s="218" t="str">
        <f t="shared" si="12"/>
        <v>Alta</v>
      </c>
      <c r="O67" s="219">
        <f t="shared" si="13"/>
        <v>0.8</v>
      </c>
      <c r="P67" s="198" t="s">
        <v>163</v>
      </c>
      <c r="Q67" s="218" t="str">
        <f>IF(OR(P67=[1]Datos!$A$23,P67=[1]Datos!$B$23),"Leve",IF(OR(P67=[1]Datos!$A$24,P67=[1]Datos!$B$24),"Menor",IF(OR(P67=[1]Datos!$A$25,P67=[1]Datos!$B$25),"Moderado",IF(OR(P67=[1]Datos!$A$26,P67=[1]Datos!$B$26),"Mayor",IF(OR(P67=[1]Datos!$A$27,P67=[1]Datos!$B$27),"Catastrófico","")))))</f>
        <v>Catastrófico</v>
      </c>
      <c r="R67" s="219">
        <f t="shared" si="14"/>
        <v>1</v>
      </c>
      <c r="S67" s="218" t="str">
        <f t="shared" si="15"/>
        <v>Extremo</v>
      </c>
      <c r="T67" s="218" t="str">
        <f t="shared" si="16"/>
        <v>Reducir</v>
      </c>
      <c r="U67" s="224" t="s">
        <v>1397</v>
      </c>
      <c r="V67" s="196" t="str">
        <f>+'Preliminar PT. Control'!I115</f>
        <v>OFICINA JURÍDICA</v>
      </c>
      <c r="W67" s="196" t="str">
        <f>+'Preliminar PT. Control'!J115</f>
        <v>Oficina Jurídica consulta del estado procesal a través del correo oficial de notificaciones judiciales de la entidad para realizar el correspondiente reparto por ORFEO de la actuación judicial al grupo de abogados de la Oficina Jurídica</v>
      </c>
      <c r="X67" s="197" t="str">
        <f>+'Preliminar PT. Control'!K115</f>
        <v>Preventivo</v>
      </c>
      <c r="Y67" s="43" t="str">
        <f t="shared" si="22"/>
        <v>Probabilidad</v>
      </c>
      <c r="Z67" s="197" t="str">
        <f>+'Preliminar PT. Control'!M115</f>
        <v>Manual</v>
      </c>
      <c r="AA67" s="43" t="str">
        <f t="shared" si="23"/>
        <v>40%</v>
      </c>
      <c r="AB67" s="197" t="str">
        <f>+'Preliminar PT. Control'!O115</f>
        <v>Sin documentar</v>
      </c>
      <c r="AC67" s="197" t="s">
        <v>1100</v>
      </c>
      <c r="AD67" s="197" t="str">
        <f>+'Preliminar PT. Control'!Q115</f>
        <v>Sin registro</v>
      </c>
      <c r="AE67" s="142">
        <f>+'Preliminar PT. Control'!R115</f>
        <v>0.48</v>
      </c>
      <c r="AF67" s="218" t="str">
        <f>+'Preliminar PT. Control'!S115</f>
        <v>Media</v>
      </c>
      <c r="AG67" s="142">
        <f>+'Preliminar PT. Control'!T115</f>
        <v>1</v>
      </c>
      <c r="AH67" s="218" t="str">
        <f>+'Preliminar PT. Control'!U115</f>
        <v>Catastrófico</v>
      </c>
      <c r="AI67" s="218" t="str">
        <f>+'Preliminar PT. Control'!V115</f>
        <v>Extremo</v>
      </c>
      <c r="AJ67" s="218" t="str">
        <f>+'Preliminar PT. Control'!W115</f>
        <v>Reducir</v>
      </c>
      <c r="AK67" s="224" t="s">
        <v>1645</v>
      </c>
      <c r="AL67" s="196" t="s">
        <v>2116</v>
      </c>
      <c r="AM67" s="196" t="str">
        <f>+'6 - Plan de Acciones Preventiva'!H123</f>
        <v>Oficina Jurídica</v>
      </c>
      <c r="AN67" s="196" t="str">
        <f>+'6 - Plan de Acciones Preventiva'!I123</f>
        <v>Planilla de reporte al sistema de gestión de información del Estado E- Kogui.</v>
      </c>
      <c r="AO67" s="304">
        <v>12</v>
      </c>
      <c r="AP67" s="197">
        <v>3</v>
      </c>
      <c r="AQ67" s="305">
        <f t="shared" si="19"/>
        <v>0.25</v>
      </c>
      <c r="AR67" s="197" t="s">
        <v>436</v>
      </c>
      <c r="AS67" s="220" t="s">
        <v>2220</v>
      </c>
      <c r="AT67" s="220"/>
      <c r="AU67" s="197" t="s">
        <v>95</v>
      </c>
      <c r="AV67" s="197">
        <f>+'7 - Materialización del Riesgo'!H125</f>
        <v>0</v>
      </c>
      <c r="AW67" s="197">
        <f>+'7 - Materialización del Riesgo'!I125</f>
        <v>0</v>
      </c>
      <c r="AX67" s="197" t="e">
        <f>+'7 - Materialización del Riesgo'!J125</f>
        <v>#DIV/0!</v>
      </c>
      <c r="AY67" s="197" t="e">
        <f>+'7 - Materialización del Riesgo'!K125</f>
        <v>#DIV/0!</v>
      </c>
      <c r="AZ67" s="197">
        <f>+'7 - Materialización del Riesgo'!L125</f>
        <v>0</v>
      </c>
      <c r="BA67" s="197">
        <f>+'7 - Materialización del Riesgo'!M125</f>
        <v>0</v>
      </c>
      <c r="BB67" s="197">
        <f>+'7 - Materialización del Riesgo'!N125</f>
        <v>0</v>
      </c>
      <c r="BC67" s="197">
        <f>+'7 - Materialización del Riesgo'!O125</f>
        <v>0</v>
      </c>
      <c r="BD67" s="197" t="e">
        <f>+'7 - Materialización del Riesgo'!P125</f>
        <v>#DIV/0!</v>
      </c>
      <c r="BE67" s="305">
        <f>+'7 - Materialización del Riesgo'!Q125</f>
        <v>1</v>
      </c>
    </row>
    <row r="68" spans="2:57" s="104" customFormat="1" ht="75" x14ac:dyDescent="0.2">
      <c r="B68" s="196" t="str">
        <f>+'Preliminar PT Id del Riesgo'!B117</f>
        <v>APOYO JURÍDICO</v>
      </c>
      <c r="C68" s="196" t="str">
        <f>+'Preliminar PT Id del Riesgo'!C117</f>
        <v>Asesorar y dar soporte jurídico a las diferentes dependencias, a través de la emisión de conceptos y demás soportes legales que sean necesarios, así como realizar todas las actuaciones tendientes a la debida defensa de los intereses de la entidad</v>
      </c>
      <c r="D68" s="196" t="str">
        <f>+'Preliminar PT Id del Riesgo'!D117</f>
        <v>Desde la asesoría jurídica al Director y demás dependencias, hasta las actuaciones judiciales tendientes a la debida defensa de los intereses de la entidad</v>
      </c>
      <c r="E68" s="197" t="str">
        <f>+'Preliminar PT Id del Riesgo'!F117</f>
        <v>OFICINA JURÍDICA</v>
      </c>
      <c r="F68" s="224" t="s">
        <v>1505</v>
      </c>
      <c r="G68" s="197" t="str">
        <f>+'Preliminar PT Id del Riesgo'!H117</f>
        <v>Emisión de viabilidades positivas contrarias a la normatividad</v>
      </c>
      <c r="H68" s="197" t="str">
        <f>+'Preliminar PT Id del Riesgo'!I117</f>
        <v>Pérdida Reputacional</v>
      </c>
      <c r="I68" s="196" t="str">
        <f>+'Preliminar PT Id del Riesgo'!J117</f>
        <v>Posibilidad de pérdida reputacional en la imagen de entidad por interpretaciones variadas a la normatividad y vacíos jurídicos que podrían generar la toma de decisiones erróneas</v>
      </c>
      <c r="J68" s="302">
        <f>+'Preliminar PT Id del Riesgo'!O117</f>
        <v>44701</v>
      </c>
      <c r="K68" s="302" t="str">
        <f>+'Preliminar PT Id del Riesgo'!K117</f>
        <v>DE CUMPLIMIENTO</v>
      </c>
      <c r="L68" s="303" t="str">
        <f>+'Preliminar PT Id del Riesgo'!N117</f>
        <v>Ejecución y administración de procesos</v>
      </c>
      <c r="M68" s="198">
        <v>240</v>
      </c>
      <c r="N68" s="218" t="str">
        <f t="shared" si="12"/>
        <v>Media</v>
      </c>
      <c r="O68" s="219">
        <f t="shared" si="13"/>
        <v>0.6</v>
      </c>
      <c r="P68" s="198" t="s">
        <v>163</v>
      </c>
      <c r="Q68" s="218" t="str">
        <f>IF(OR(P68=[1]Datos!$A$23,P68=[1]Datos!$B$23),"Leve",IF(OR(P68=[1]Datos!$A$24,P68=[1]Datos!$B$24),"Menor",IF(OR(P68=[1]Datos!$A$25,P68=[1]Datos!$B$25),"Moderado",IF(OR(P68=[1]Datos!$A$26,P68=[1]Datos!$B$26),"Mayor",IF(OR(P68=[1]Datos!$A$27,P68=[1]Datos!$B$27),"Catastrófico","")))))</f>
        <v>Catastrófico</v>
      </c>
      <c r="R68" s="219">
        <f t="shared" si="14"/>
        <v>1</v>
      </c>
      <c r="S68" s="218" t="str">
        <f t="shared" si="15"/>
        <v>Extremo</v>
      </c>
      <c r="T68" s="218" t="str">
        <f t="shared" si="16"/>
        <v>Reducir</v>
      </c>
      <c r="U68" s="224" t="s">
        <v>1400</v>
      </c>
      <c r="V68" s="196" t="str">
        <f>+'Preliminar PT. Control'!I118</f>
        <v>OFICINA JURÍDICA</v>
      </c>
      <c r="W68" s="196" t="str">
        <f>+'Preliminar PT. Control'!J118</f>
        <v>Oficina Jurídica revisa la viabilidad del documento a través de la normativa vigente y aplicable donde se revisa que cumpla con los lineamientos y el contenido deseable para el documento y generar el visto bueno para su revisión y aprobación</v>
      </c>
      <c r="X68" s="197" t="str">
        <f>+'Preliminar PT. Control'!K118</f>
        <v>Preventivo</v>
      </c>
      <c r="Y68" s="43" t="str">
        <f t="shared" si="22"/>
        <v>Probabilidad</v>
      </c>
      <c r="Z68" s="197" t="str">
        <f>+'Preliminar PT. Control'!M118</f>
        <v>Manual</v>
      </c>
      <c r="AA68" s="43" t="str">
        <f t="shared" si="23"/>
        <v>40%</v>
      </c>
      <c r="AB68" s="197" t="str">
        <f>+'Preliminar PT. Control'!O118</f>
        <v>Sin documentar</v>
      </c>
      <c r="AC68" s="197" t="s">
        <v>1100</v>
      </c>
      <c r="AD68" s="197" t="str">
        <f>+'Preliminar PT. Control'!Q118</f>
        <v>Sin registro</v>
      </c>
      <c r="AE68" s="142">
        <f>+'Preliminar PT. Control'!R118</f>
        <v>0.36</v>
      </c>
      <c r="AF68" s="218" t="str">
        <f>+'Preliminar PT. Control'!S118</f>
        <v>Baja</v>
      </c>
      <c r="AG68" s="142">
        <f>+'Preliminar PT. Control'!T118</f>
        <v>1</v>
      </c>
      <c r="AH68" s="218" t="str">
        <f>+'Preliminar PT. Control'!U118</f>
        <v>Catastrófico</v>
      </c>
      <c r="AI68" s="218" t="str">
        <f>+'Preliminar PT. Control'!V118</f>
        <v>Extremo</v>
      </c>
      <c r="AJ68" s="218" t="str">
        <f>+'Preliminar PT. Control'!W118</f>
        <v>Reducir</v>
      </c>
      <c r="AK68" s="224" t="s">
        <v>1648</v>
      </c>
      <c r="AL68" s="196" t="str">
        <f>+'6 - Plan de Acciones Preventiva'!G126</f>
        <v>Contar con el personal que se encuentre a cargo de realizar la revisión y unificación de criterios, vigilancia y defensa judicial de la ANT.</v>
      </c>
      <c r="AM68" s="196" t="str">
        <f>+'6 - Plan de Acciones Preventiva'!H126</f>
        <v>Oficina Jurídica</v>
      </c>
      <c r="AN68" s="283" t="s">
        <v>2117</v>
      </c>
      <c r="AO68" s="304">
        <v>1</v>
      </c>
      <c r="AP68" s="197">
        <v>1</v>
      </c>
      <c r="AQ68" s="305">
        <f t="shared" si="19"/>
        <v>1</v>
      </c>
      <c r="AR68" s="197" t="s">
        <v>2132</v>
      </c>
      <c r="AS68" s="312" t="s">
        <v>2118</v>
      </c>
      <c r="AT68" s="220"/>
      <c r="AU68" s="197" t="s">
        <v>95</v>
      </c>
      <c r="AV68" s="197">
        <f>+'7 - Materialización del Riesgo'!H128</f>
        <v>0</v>
      </c>
      <c r="AW68" s="197">
        <f>+'7 - Materialización del Riesgo'!I128</f>
        <v>0</v>
      </c>
      <c r="AX68" s="197" t="e">
        <f>+'7 - Materialización del Riesgo'!J128</f>
        <v>#DIV/0!</v>
      </c>
      <c r="AY68" s="197" t="e">
        <f>+'7 - Materialización del Riesgo'!K128</f>
        <v>#DIV/0!</v>
      </c>
      <c r="AZ68" s="197">
        <f>+'7 - Materialización del Riesgo'!L128</f>
        <v>0</v>
      </c>
      <c r="BA68" s="197">
        <f>+'7 - Materialización del Riesgo'!M128</f>
        <v>0</v>
      </c>
      <c r="BB68" s="197">
        <f>+'7 - Materialización del Riesgo'!N128</f>
        <v>0</v>
      </c>
      <c r="BC68" s="197">
        <f>+'7 - Materialización del Riesgo'!O128</f>
        <v>0</v>
      </c>
      <c r="BD68" s="197" t="e">
        <f>+'7 - Materialización del Riesgo'!P128</f>
        <v>#DIV/0!</v>
      </c>
      <c r="BE68" s="305">
        <f>+'7 - Materialización del Riesgo'!Q128</f>
        <v>1</v>
      </c>
    </row>
    <row r="69" spans="2:57" s="104" customFormat="1" ht="75" x14ac:dyDescent="0.25">
      <c r="B69" s="196" t="str">
        <f>+'Preliminar PT Id del Riesgo'!B118</f>
        <v>APOYO JURÍDICO</v>
      </c>
      <c r="C69" s="196" t="str">
        <f>+'Preliminar PT Id del Riesgo'!C118</f>
        <v>Asesorar y dar soporte jurídico a las diferentes dependencias, a través de la emisión de conceptos y demás soportes legales que sean necesarios, así como realizar todas las actuaciones tendientes a la debida defensa de los intereses de la entidad</v>
      </c>
      <c r="D69" s="196" t="str">
        <f>+'Preliminar PT Id del Riesgo'!D118</f>
        <v>Desde la asesoría jurídica al Director y demás dependencias, hasta las actuaciones judiciales tendientes a la debida defensa de los intereses de la entidad</v>
      </c>
      <c r="E69" s="197" t="str">
        <f>+'Preliminar PT Id del Riesgo'!F118</f>
        <v>OFICINA JURÍDICA</v>
      </c>
      <c r="F69" s="224" t="s">
        <v>1505</v>
      </c>
      <c r="G69" s="197" t="str">
        <f>+'Preliminar PT Id del Riesgo'!H118</f>
        <v>Emisión de viabilidades positivas contrarias a la normatividad</v>
      </c>
      <c r="H69" s="197" t="str">
        <f>+'Preliminar PT Id del Riesgo'!I118</f>
        <v>Pérdida Reputacional</v>
      </c>
      <c r="I69" s="196" t="str">
        <f>+'Preliminar PT Id del Riesgo'!J118</f>
        <v>Posibilidad de pérdida reputacional en la imagen de entidad por interpretaciones variadas a la normatividad y vacíos jurídicos que podrían generar la toma de decisiones erróneas</v>
      </c>
      <c r="J69" s="302">
        <f>+'Preliminar PT Id del Riesgo'!O118</f>
        <v>44701</v>
      </c>
      <c r="K69" s="302" t="str">
        <f>+'Preliminar PT Id del Riesgo'!K118</f>
        <v>DE CUMPLIMIENTO</v>
      </c>
      <c r="L69" s="303" t="str">
        <f>+'Preliminar PT Id del Riesgo'!N118</f>
        <v>Ejecución y administración de procesos</v>
      </c>
      <c r="M69" s="198">
        <v>240</v>
      </c>
      <c r="N69" s="218" t="str">
        <f t="shared" si="12"/>
        <v>Media</v>
      </c>
      <c r="O69" s="219">
        <f t="shared" si="13"/>
        <v>0.6</v>
      </c>
      <c r="P69" s="198" t="s">
        <v>163</v>
      </c>
      <c r="Q69" s="218" t="str">
        <f>IF(OR(P69=[1]Datos!$A$23,P69=[1]Datos!$B$23),"Leve",IF(OR(P69=[1]Datos!$A$24,P69=[1]Datos!$B$24),"Menor",IF(OR(P69=[1]Datos!$A$25,P69=[1]Datos!$B$25),"Moderado",IF(OR(P69=[1]Datos!$A$26,P69=[1]Datos!$B$26),"Mayor",IF(OR(P69=[1]Datos!$A$27,P69=[1]Datos!$B$27),"Catastrófico","")))))</f>
        <v>Catastrófico</v>
      </c>
      <c r="R69" s="219">
        <f t="shared" si="14"/>
        <v>1</v>
      </c>
      <c r="S69" s="218" t="str">
        <f t="shared" si="15"/>
        <v>Extremo</v>
      </c>
      <c r="T69" s="218" t="str">
        <f t="shared" si="16"/>
        <v>Reducir</v>
      </c>
      <c r="U69" s="224" t="s">
        <v>1401</v>
      </c>
      <c r="V69" s="196" t="str">
        <f>+'Preliminar PT. Control'!I119</f>
        <v>OFICINA JURÍDICA</v>
      </c>
      <c r="W69" s="196" t="str">
        <f>+'Preliminar PT. Control'!J119</f>
        <v>Oficina Jurídica realiza la revocatoria a través de un acto administrativo donde es motivado y se expresa los argumentos del porque a la actuación administrativa</v>
      </c>
      <c r="X69" s="197" t="str">
        <f>+'Preliminar PT. Control'!K119</f>
        <v>Correctivo</v>
      </c>
      <c r="Y69" s="43" t="str">
        <f t="shared" si="22"/>
        <v>Impacto</v>
      </c>
      <c r="Z69" s="197" t="str">
        <f>+'Preliminar PT. Control'!M119</f>
        <v>Manual</v>
      </c>
      <c r="AA69" s="43" t="str">
        <f t="shared" si="23"/>
        <v>25%</v>
      </c>
      <c r="AB69" s="197" t="str">
        <f>+'Preliminar PT. Control'!O119</f>
        <v>Sin documentar</v>
      </c>
      <c r="AC69" s="197" t="s">
        <v>1100</v>
      </c>
      <c r="AD69" s="197" t="str">
        <f>+'Preliminar PT. Control'!Q119</f>
        <v>Con registro</v>
      </c>
      <c r="AE69" s="142">
        <f>+'Preliminar PT. Control'!R119</f>
        <v>0</v>
      </c>
      <c r="AF69" s="218" t="str">
        <f>+'Preliminar PT. Control'!S119</f>
        <v/>
      </c>
      <c r="AG69" s="142">
        <f>+'Preliminar PT. Control'!T119</f>
        <v>0</v>
      </c>
      <c r="AH69" s="218" t="str">
        <f>+'Preliminar PT. Control'!U119</f>
        <v/>
      </c>
      <c r="AI69" s="218" t="str">
        <f>+'Preliminar PT. Control'!V119</f>
        <v/>
      </c>
      <c r="AJ69" s="218"/>
      <c r="AK69" s="224" t="s">
        <v>1649</v>
      </c>
      <c r="AL69" s="196" t="str">
        <f>+'6 - Plan de Acciones Preventiva'!G127</f>
        <v>Reuniones de seguimiento para la emisión de viabilidades por la Oficina Jurídica.</v>
      </c>
      <c r="AM69" s="196" t="str">
        <f>+'6 - Plan de Acciones Preventiva'!H127</f>
        <v>Oficina Jurídica</v>
      </c>
      <c r="AN69" s="196" t="str">
        <f>+'6 - Plan de Acciones Preventiva'!I127</f>
        <v>Acta de seguimiento para la emisión de viabilidades</v>
      </c>
      <c r="AO69" s="304">
        <f>+'6 - Plan de Acciones Preventiva'!J127</f>
        <v>11</v>
      </c>
      <c r="AP69" s="197">
        <v>2</v>
      </c>
      <c r="AQ69" s="305">
        <f t="shared" si="19"/>
        <v>0.18181818181818182</v>
      </c>
      <c r="AR69" s="197" t="s">
        <v>436</v>
      </c>
      <c r="AS69" s="220" t="s">
        <v>2221</v>
      </c>
      <c r="AT69" s="220"/>
      <c r="AU69" s="197">
        <f>+'7 - Materialización del Riesgo'!G129</f>
        <v>0</v>
      </c>
      <c r="AV69" s="197">
        <f>+'7 - Materialización del Riesgo'!H129</f>
        <v>0</v>
      </c>
      <c r="AW69" s="197">
        <f>+'7 - Materialización del Riesgo'!I129</f>
        <v>0</v>
      </c>
      <c r="AX69" s="197" t="e">
        <f>+'7 - Materialización del Riesgo'!J129</f>
        <v>#DIV/0!</v>
      </c>
      <c r="AY69" s="197" t="e">
        <f>+'7 - Materialización del Riesgo'!K129</f>
        <v>#DIV/0!</v>
      </c>
      <c r="AZ69" s="197">
        <f>+'7 - Materialización del Riesgo'!L129</f>
        <v>0</v>
      </c>
      <c r="BA69" s="197">
        <f>+'7 - Materialización del Riesgo'!M129</f>
        <v>0</v>
      </c>
      <c r="BB69" s="197">
        <f>+'7 - Materialización del Riesgo'!N129</f>
        <v>0</v>
      </c>
      <c r="BC69" s="197">
        <f>+'7 - Materialización del Riesgo'!O129</f>
        <v>0</v>
      </c>
      <c r="BD69" s="197" t="e">
        <f>+'7 - Materialización del Riesgo'!P129</f>
        <v>#DIV/0!</v>
      </c>
      <c r="BE69" s="305">
        <f>+'7 - Materialización del Riesgo'!Q129</f>
        <v>1</v>
      </c>
    </row>
    <row r="70" spans="2:57" s="104" customFormat="1" ht="60" x14ac:dyDescent="0.25">
      <c r="B70" s="196" t="str">
        <f>+'Preliminar PT Id del Riesgo'!B119</f>
        <v>ADQUISICIÓN DE BIENES Y SERVICIOS</v>
      </c>
      <c r="C70" s="196" t="str">
        <f>+'Preliminar PT Id del Riesgo'!C119</f>
        <v>Adelantar la adquisición de bienes y/o servicios de la Agencia a través de los mecanismos definidos para la selección, elaboración, celebración, formalización, ejecución, terminación y/o liquidación de los contratos</v>
      </c>
      <c r="D70" s="196" t="str">
        <f>+'Preliminar PT Id del Riesgo'!D119</f>
        <v xml:space="preserve">Desde la verificación de los documentos de liquidación, hasta la liquidación del contrato </v>
      </c>
      <c r="E70" s="197" t="str">
        <f>+'Preliminar PT Id del Riesgo'!F119</f>
        <v>GRUPO CONTRATOS</v>
      </c>
      <c r="F70" s="224" t="str">
        <f>+'Preliminar PT Id del Riesgo'!G119</f>
        <v>R 50</v>
      </c>
      <c r="G70" s="197" t="str">
        <f>+'Preliminar PT Id del Riesgo'!H119</f>
        <v>Liquidación de contratos y/o convenios fuera del plazo previsto.</v>
      </c>
      <c r="H70" s="197" t="str">
        <f>+'Preliminar PT Id del Riesgo'!I119</f>
        <v>Pérdida Reputacional</v>
      </c>
      <c r="I70" s="196" t="str">
        <f>+'Preliminar PT Id del Riesgo'!J119</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J70" s="302">
        <f>+'Preliminar PT Id del Riesgo'!O119</f>
        <v>44701</v>
      </c>
      <c r="K70" s="302" t="str">
        <f>+'Preliminar PT Id del Riesgo'!K119</f>
        <v>DE CUMPLIMIENTO</v>
      </c>
      <c r="L70" s="303" t="str">
        <f>+'Preliminar PT Id del Riesgo'!N119</f>
        <v>Ejecución y administración de procesos</v>
      </c>
      <c r="M70" s="198">
        <v>30</v>
      </c>
      <c r="N70" s="218" t="str">
        <f t="shared" si="12"/>
        <v>Media</v>
      </c>
      <c r="O70" s="219">
        <f t="shared" si="13"/>
        <v>0.6</v>
      </c>
      <c r="P70" s="198" t="s">
        <v>162</v>
      </c>
      <c r="Q70" s="218" t="str">
        <f>IF(OR(P70=[1]Datos!$A$23,P70=[1]Datos!$B$23),"Leve",IF(OR(P70=[1]Datos!$A$24,P70=[1]Datos!$B$24),"Menor",IF(OR(P70=[1]Datos!$A$25,P70=[1]Datos!$B$25),"Moderado",IF(OR(P70=[1]Datos!$A$26,P70=[1]Datos!$B$26),"Mayor",IF(OR(P70=[1]Datos!$A$27,P70=[1]Datos!$B$27),"Catastrófico","")))))</f>
        <v>Moderado</v>
      </c>
      <c r="R70" s="219">
        <f t="shared" si="14"/>
        <v>0.6</v>
      </c>
      <c r="S70" s="218" t="str">
        <f t="shared" si="15"/>
        <v>Moderado</v>
      </c>
      <c r="T70" s="218" t="str">
        <f t="shared" si="16"/>
        <v>Reducir</v>
      </c>
      <c r="U70" s="224" t="str">
        <f>+'Preliminar PT. Control'!H120</f>
        <v>C 50.1</v>
      </c>
      <c r="V70" s="196" t="str">
        <f>+'Preliminar PT. Control'!I120</f>
        <v>SUPERVISOR DEL CONTRATO Y/O CONVENIO</v>
      </c>
      <c r="W70" s="196" t="str">
        <f>+'Preliminar PT. Control'!J120</f>
        <v>Supervisor del contrato y/o convenio solicita al Grupo de contratos  a través de un memorando en ORFEO para adelantar el tramite de liquidación con el cumplimiento total de la documentación contractual (expediente del contrato)</v>
      </c>
      <c r="X70" s="197" t="str">
        <f>+'Preliminar PT. Control'!K120</f>
        <v>Preventivo</v>
      </c>
      <c r="Y70" s="43" t="str">
        <f t="shared" ref="Y70:Y73" si="24">IF(OR(X70="Correctivo",X70="Detectivo"),"Impacto",IF(X70="Preventivo","Probabilidad",""))</f>
        <v>Probabilidad</v>
      </c>
      <c r="Z70" s="197" t="str">
        <f>+'Preliminar PT. Control'!M120</f>
        <v>Manual</v>
      </c>
      <c r="AA70" s="43" t="str">
        <f t="shared" ref="AA70:AA73" si="25">IF(AND(X70="Preventivo",Z70="Automático"),"50%",IF(AND(X70="Preventivo",Z70="Manual"),"40%",IF(AND(X70="Detectivo",Z70="Automático"),"40%",IF(AND(X70="Detectivo",Z70="Manual"),"30%",IF(AND(X70="Correctivo",Z70="Automático"),"35%",IF(AND(X70="Correctivo",Z70="Manual"),"25%",""))))))</f>
        <v>40%</v>
      </c>
      <c r="AB70" s="197" t="str">
        <f>+'Preliminar PT. Control'!O120</f>
        <v>Documentado</v>
      </c>
      <c r="AC70" s="197" t="s">
        <v>190</v>
      </c>
      <c r="AD70" s="197" t="str">
        <f>+'Preliminar PT. Control'!Q120</f>
        <v>Con registro</v>
      </c>
      <c r="AE70" s="142">
        <f>+'Preliminar PT. Control'!R120</f>
        <v>0.36</v>
      </c>
      <c r="AF70" s="218" t="str">
        <f>+'Preliminar PT. Control'!S120</f>
        <v>Baja</v>
      </c>
      <c r="AG70" s="142">
        <f>+'Preliminar PT. Control'!T120</f>
        <v>0.6</v>
      </c>
      <c r="AH70" s="218" t="str">
        <f>+'Preliminar PT. Control'!U120</f>
        <v>Moderado</v>
      </c>
      <c r="AI70" s="218" t="str">
        <f>+'Preliminar PT. Control'!V120</f>
        <v>Moderado</v>
      </c>
      <c r="AJ70" s="218" t="str">
        <f>+'Preliminar PT. Control'!W120</f>
        <v>Reducir</v>
      </c>
      <c r="AK70" s="224" t="str">
        <f>+'6 - Plan de Acciones Preventiva'!F128</f>
        <v>P 50.1</v>
      </c>
      <c r="AL70" s="196" t="str">
        <f>+'6 - Plan de Acciones Preventiva'!G128</f>
        <v>Registro de todos los contratos que estén en términos para liquidación</v>
      </c>
      <c r="AM70" s="196" t="str">
        <f>+'6 - Plan de Acciones Preventiva'!H128</f>
        <v>GRUPO CONTRATOS</v>
      </c>
      <c r="AN70" s="196" t="str">
        <f>+'6 - Plan de Acciones Preventiva'!I128</f>
        <v>Bases de datos (Liquidaciones) actualizada cuatrimestralmente</v>
      </c>
      <c r="AO70" s="304">
        <f>+'6 - Plan de Acciones Preventiva'!J128</f>
        <v>3</v>
      </c>
      <c r="AP70" s="197">
        <v>1</v>
      </c>
      <c r="AQ70" s="305">
        <f t="shared" si="19"/>
        <v>0.33333333333333326</v>
      </c>
      <c r="AR70" s="197" t="s">
        <v>436</v>
      </c>
      <c r="AS70" s="220" t="s">
        <v>2196</v>
      </c>
      <c r="AT70" s="220" t="s">
        <v>2197</v>
      </c>
      <c r="AU70" s="197" t="s">
        <v>95</v>
      </c>
      <c r="AV70" s="197">
        <f>+'7 - Materialización del Riesgo'!H130</f>
        <v>0</v>
      </c>
      <c r="AW70" s="197">
        <f>+'7 - Materialización del Riesgo'!I130</f>
        <v>0</v>
      </c>
      <c r="AX70" s="197" t="e">
        <f>+'7 - Materialización del Riesgo'!J130</f>
        <v>#DIV/0!</v>
      </c>
      <c r="AY70" s="197" t="e">
        <f>+'7 - Materialización del Riesgo'!K130</f>
        <v>#DIV/0!</v>
      </c>
      <c r="AZ70" s="197">
        <f>+'7 - Materialización del Riesgo'!L130</f>
        <v>0</v>
      </c>
      <c r="BA70" s="197">
        <f>+'7 - Materialización del Riesgo'!M130</f>
        <v>0</v>
      </c>
      <c r="BB70" s="197">
        <f>+'7 - Materialización del Riesgo'!N130</f>
        <v>0</v>
      </c>
      <c r="BC70" s="197">
        <f>+'7 - Materialización del Riesgo'!O130</f>
        <v>0</v>
      </c>
      <c r="BD70" s="197" t="e">
        <f>+'7 - Materialización del Riesgo'!P130</f>
        <v>#DIV/0!</v>
      </c>
      <c r="BE70" s="305">
        <f>+'7 - Materialización del Riesgo'!Q130</f>
        <v>1</v>
      </c>
    </row>
    <row r="71" spans="2:57" s="104" customFormat="1" ht="60" x14ac:dyDescent="0.2">
      <c r="B71" s="196" t="str">
        <f>+'Preliminar PT Id del Riesgo'!B122</f>
        <v>ADQUISICIÓN DE BIENES Y SERVICIOS</v>
      </c>
      <c r="C71" s="196" t="str">
        <f>+'Preliminar PT Id del Riesgo'!C122</f>
        <v>Adelantar la adquisición de bienes y/o servicios de la Agencia a través de los mecanismos definidos para la selección, elaboración, celebración, formalización, ejecución, terminación y/o liquidación de los contratos</v>
      </c>
      <c r="D71" s="196" t="str">
        <f>+'Preliminar PT Id del Riesgo'!D122</f>
        <v xml:space="preserve">Desde la verificación de los documentos de liquidación, hasta la liquidación del contrato </v>
      </c>
      <c r="E71" s="197" t="str">
        <f>+'Preliminar PT Id del Riesgo'!F122</f>
        <v>GRUPO CONTRATOS</v>
      </c>
      <c r="F71" s="224" t="str">
        <f>+'Preliminar PT Id del Riesgo'!G122</f>
        <v>R 51</v>
      </c>
      <c r="G71" s="197" t="str">
        <f>+'Preliminar PT Id del Riesgo'!H122</f>
        <v>Configuración del contrato realidad.</v>
      </c>
      <c r="H71" s="197" t="str">
        <f>+'Preliminar PT Id del Riesgo'!I122</f>
        <v>Afectación Económica o presupuestal</v>
      </c>
      <c r="I71" s="196" t="str">
        <f>+'Preliminar PT Id del Riesgo'!J122</f>
        <v>Posibilidad de afectación económica por costos en liquidación de contrato y pago de prestaciones de ley debido a demandas o reclamaciones judiciales por la constitución de dependencia, subordinación y horarios de la labor por parte del supervisor del contrato</v>
      </c>
      <c r="J71" s="302">
        <f>+'Preliminar PT Id del Riesgo'!O122</f>
        <v>44701</v>
      </c>
      <c r="K71" s="302" t="str">
        <f>+'Preliminar PT Id del Riesgo'!K122</f>
        <v>DE CUMPLIMIENTO</v>
      </c>
      <c r="L71" s="303" t="str">
        <f>+'Preliminar PT Id del Riesgo'!N122</f>
        <v>Relaciones laborales</v>
      </c>
      <c r="M71" s="198">
        <v>12</v>
      </c>
      <c r="N71" s="218" t="str">
        <f t="shared" si="12"/>
        <v>Baja</v>
      </c>
      <c r="O71" s="219">
        <f t="shared" si="13"/>
        <v>0.4</v>
      </c>
      <c r="P71" s="198" t="s">
        <v>723</v>
      </c>
      <c r="Q71" s="218" t="str">
        <f>IF(OR(P71=[1]Datos!$A$23,P71=[1]Datos!$B$23),"Leve",IF(OR(P71=[1]Datos!$A$24,P71=[1]Datos!$B$24),"Menor",IF(OR(P71=[1]Datos!$A$25,P71=[1]Datos!$B$25),"Moderado",IF(OR(P71=[1]Datos!$A$26,P71=[1]Datos!$B$26),"Mayor",IF(OR(P71=[1]Datos!$A$27,P71=[1]Datos!$B$27),"Catastrófico","")))))</f>
        <v>Menor</v>
      </c>
      <c r="R71" s="219">
        <f t="shared" si="14"/>
        <v>0.4</v>
      </c>
      <c r="S71" s="218" t="str">
        <f t="shared" si="15"/>
        <v>Moderado</v>
      </c>
      <c r="T71" s="218" t="str">
        <f t="shared" si="16"/>
        <v>Reducir</v>
      </c>
      <c r="U71" s="224" t="str">
        <f>+'Preliminar PT. Control'!H123</f>
        <v>C 51.1</v>
      </c>
      <c r="V71" s="196" t="str">
        <f>+'Preliminar PT. Control'!I123</f>
        <v>SUPERVISOR DEL CONTRATO</v>
      </c>
      <c r="W71" s="196" t="str">
        <f>+'Preliminar PT. Control'!J123</f>
        <v>Supervisor del contrato realiza seguimiento a las obligaciones de los contratistas en el marco de sus competencias a través del informe en la plataforma KLIC donde valida las actividades reportadas en sus informes mensuales y que no exista constitución de dependencia, subordinación y horarios de la labor por parte del supervisor del contrato</v>
      </c>
      <c r="X71" s="197" t="str">
        <f>+'Preliminar PT. Control'!K123</f>
        <v>Detectivo</v>
      </c>
      <c r="Y71" s="43" t="str">
        <f t="shared" si="24"/>
        <v>Impacto</v>
      </c>
      <c r="Z71" s="197" t="str">
        <f>+'Preliminar PT. Control'!M123</f>
        <v>Manual</v>
      </c>
      <c r="AA71" s="43" t="str">
        <f t="shared" si="25"/>
        <v>30%</v>
      </c>
      <c r="AB71" s="197" t="str">
        <f>+'Preliminar PT. Control'!O123</f>
        <v>Documentado</v>
      </c>
      <c r="AC71" s="197" t="s">
        <v>190</v>
      </c>
      <c r="AD71" s="197" t="str">
        <f>+'Preliminar PT. Control'!Q123</f>
        <v>Con Registro</v>
      </c>
      <c r="AE71" s="142">
        <f>+'Preliminar PT. Control'!R123</f>
        <v>0.4</v>
      </c>
      <c r="AF71" s="218" t="str">
        <f>+'Preliminar PT. Control'!S123</f>
        <v>Baja</v>
      </c>
      <c r="AG71" s="142">
        <f>+'Preliminar PT. Control'!T123</f>
        <v>0.28000000000000003</v>
      </c>
      <c r="AH71" s="218" t="str">
        <f>+'Preliminar PT. Control'!U123</f>
        <v>Menor</v>
      </c>
      <c r="AI71" s="218" t="str">
        <f>+'Preliminar PT. Control'!V123</f>
        <v>Moderado</v>
      </c>
      <c r="AJ71" s="218" t="str">
        <f>+'Preliminar PT. Control'!W123</f>
        <v>Reducir</v>
      </c>
      <c r="AK71" s="224" t="str">
        <f>+'6 - Plan de Acciones Preventiva'!F131</f>
        <v>P 51.1</v>
      </c>
      <c r="AL71" s="196" t="str">
        <f>+'6 - Plan de Acciones Preventiva'!G131</f>
        <v>Realizar capacitaciones a los supervisores de contratos</v>
      </c>
      <c r="AM71" s="196" t="str">
        <f>+'6 - Plan de Acciones Preventiva'!H131</f>
        <v>GRUPO CONTRATOS</v>
      </c>
      <c r="AN71" s="196" t="str">
        <f>+'6 - Plan de Acciones Preventiva'!I131</f>
        <v>Lista de asistencia de la capacitación</v>
      </c>
      <c r="AO71" s="304">
        <v>2</v>
      </c>
      <c r="AP71" s="197">
        <v>0</v>
      </c>
      <c r="AQ71" s="305">
        <f>+((AP71/AO71)*100)/100</f>
        <v>0</v>
      </c>
      <c r="AR71" s="197" t="s">
        <v>436</v>
      </c>
      <c r="AS71" s="312"/>
      <c r="AT71" s="220" t="s">
        <v>2198</v>
      </c>
      <c r="AU71" s="197" t="s">
        <v>95</v>
      </c>
      <c r="AV71" s="197">
        <f>+'7 - Materialización del Riesgo'!H133</f>
        <v>0</v>
      </c>
      <c r="AW71" s="197">
        <f>+'7 - Materialización del Riesgo'!I133</f>
        <v>0</v>
      </c>
      <c r="AX71" s="197" t="e">
        <f>+'7 - Materialización del Riesgo'!J133</f>
        <v>#DIV/0!</v>
      </c>
      <c r="AY71" s="197" t="e">
        <f>+'7 - Materialización del Riesgo'!K133</f>
        <v>#DIV/0!</v>
      </c>
      <c r="AZ71" s="197">
        <f>+'7 - Materialización del Riesgo'!L133</f>
        <v>0</v>
      </c>
      <c r="BA71" s="197">
        <f>+'7 - Materialización del Riesgo'!M133</f>
        <v>0</v>
      </c>
      <c r="BB71" s="197">
        <f>+'7 - Materialización del Riesgo'!N133</f>
        <v>0</v>
      </c>
      <c r="BC71" s="197">
        <f>+'7 - Materialización del Riesgo'!O133</f>
        <v>0</v>
      </c>
      <c r="BD71" s="197" t="e">
        <f>+'7 - Materialización del Riesgo'!P133</f>
        <v>#DIV/0!</v>
      </c>
      <c r="BE71" s="305">
        <f>+'7 - Materialización del Riesgo'!Q133</f>
        <v>1</v>
      </c>
    </row>
    <row r="72" spans="2:57" s="104" customFormat="1" ht="90" x14ac:dyDescent="0.25">
      <c r="B72" s="196" t="str">
        <f>+'Preliminar PT Id del Riesgo'!B124</f>
        <v>ADMINISTRACIÓN DE BIENES Y SERVICIOS</v>
      </c>
      <c r="C72" s="196" t="str">
        <f>+'Preliminar PT Id del Riesgo'!C124</f>
        <v>Administrar los recursos e información financiera con base en las necesidades de las dependencias de la Agencia y organismos estatales requirentes, a través de mecanismos de dirección, registro, ejecución, control y seguimiento de los recursos</v>
      </c>
      <c r="D72" s="196" t="str">
        <f>+'Preliminar PT Id del Riesgo'!D124</f>
        <v>Desde la recepción de los bienes y servicios, hasta la disposición final de los bienes y el recibido a satisfacción de los servicios</v>
      </c>
      <c r="E72" s="197" t="str">
        <f>+'Preliminar PT Id del Riesgo'!F124</f>
        <v>SUBDIRECCIÓN ADMINISTRATIVA Y FINANCIERA</v>
      </c>
      <c r="F72" s="224" t="str">
        <f>+'Preliminar PT Id del Riesgo'!G124</f>
        <v>R 52</v>
      </c>
      <c r="G72" s="197" t="str">
        <f>+'Preliminar PT Id del Riesgo'!H124</f>
        <v>Perdidas o daños en los bienes de la Entidad</v>
      </c>
      <c r="H72" s="197" t="str">
        <f>+'Preliminar PT Id del Riesgo'!I124</f>
        <v>Afectación Económica o presupuestal</v>
      </c>
      <c r="I72" s="196" t="str">
        <f>+'Preliminar PT Id del Riesgo'!J124</f>
        <v>Posibilidad de afectación económica por generar incertidumbre en los estados financieros y/o posible apertura a procesos disciplinarios y/o sancionatorios debido falta de control y lineamientos en el manejo de los bienes de la Entidad</v>
      </c>
      <c r="J72" s="302">
        <f>+'Preliminar PT Id del Riesgo'!O124</f>
        <v>44701</v>
      </c>
      <c r="K72" s="302" t="str">
        <f>+'Preliminar PT Id del Riesgo'!K124</f>
        <v>OPERATIVOS</v>
      </c>
      <c r="L72" s="303" t="str">
        <f>+'Preliminar PT Id del Riesgo'!N124</f>
        <v>Ejecución y administración de procesos</v>
      </c>
      <c r="M72" s="198">
        <v>260</v>
      </c>
      <c r="N72" s="218" t="str">
        <f t="shared" si="12"/>
        <v>Media</v>
      </c>
      <c r="O72" s="219">
        <f t="shared" si="13"/>
        <v>0.6</v>
      </c>
      <c r="P72" s="198" t="s">
        <v>720</v>
      </c>
      <c r="Q72" s="218" t="str">
        <f>IF(OR(P72=[1]Datos!$A$23,P72=[1]Datos!$B$23),"Leve",IF(OR(P72=[1]Datos!$A$24,P72=[1]Datos!$B$24),"Menor",IF(OR(P72=[1]Datos!$A$25,P72=[1]Datos!$B$25),"Moderado",IF(OR(P72=[1]Datos!$A$26,P72=[1]Datos!$B$26),"Mayor",IF(OR(P72=[1]Datos!$A$27,P72=[1]Datos!$B$27),"Catastrófico","")))))</f>
        <v>Catastrófico</v>
      </c>
      <c r="R72" s="219">
        <f t="shared" si="14"/>
        <v>1</v>
      </c>
      <c r="S72" s="218" t="str">
        <f t="shared" si="15"/>
        <v>Extremo</v>
      </c>
      <c r="T72" s="218" t="str">
        <f t="shared" si="16"/>
        <v>Reducir</v>
      </c>
      <c r="U72" s="224" t="str">
        <f>+'Preliminar PT. Control'!H125</f>
        <v>C 52.1</v>
      </c>
      <c r="V72" s="196" t="str">
        <f>+'Preliminar PT. Control'!I125</f>
        <v xml:space="preserve">PERSONA ENCARGADA DEL ALMACÉN </v>
      </c>
      <c r="W72" s="196" t="str">
        <f>+'Preliminar PT. Control'!J125</f>
        <v xml:space="preserve">Persona encargada del Almacén verifica la existencia de los bienes de la entidad a través de los formatos  ADMBS-F-032 FORMA SALIDA INDIVIDUAL DE ELEMENTOS y ADMBS-F-084  REINTEGRO INDIVIDUAL DE BIENES Y/O ELEMENTOS donde se realiza la toma física de inventarios, para la respectiva actualización de ubicación y funcionario. Con base a eso las acciones  enunciadas, le permiten al Almacén analizar la base de datos que se tiene de inventarios vs el reporte de activos fijos del sistema APOTEOSYS, para evidenciar novedades y gestionar los respectivos ajustes. </v>
      </c>
      <c r="X72" s="197" t="str">
        <f>+'Preliminar PT. Control'!K125</f>
        <v>Detectivo</v>
      </c>
      <c r="Y72" s="43" t="str">
        <f t="shared" si="24"/>
        <v>Impacto</v>
      </c>
      <c r="Z72" s="197" t="str">
        <f>+'Preliminar PT. Control'!M125</f>
        <v>Manual</v>
      </c>
      <c r="AA72" s="43" t="str">
        <f t="shared" si="25"/>
        <v>30%</v>
      </c>
      <c r="AB72" s="197" t="str">
        <f>+'Preliminar PT. Control'!O125</f>
        <v>Sin documentar</v>
      </c>
      <c r="AC72" s="197" t="s">
        <v>1101</v>
      </c>
      <c r="AD72" s="197" t="str">
        <f>+'Preliminar PT. Control'!Q125</f>
        <v>Con registro</v>
      </c>
      <c r="AE72" s="142">
        <f>+'Preliminar PT. Control'!R125</f>
        <v>0.6</v>
      </c>
      <c r="AF72" s="218" t="str">
        <f>+'Preliminar PT. Control'!S125</f>
        <v>Media</v>
      </c>
      <c r="AG72" s="142">
        <f>+'Preliminar PT. Control'!T125</f>
        <v>0.7</v>
      </c>
      <c r="AH72" s="218" t="str">
        <f>+'Preliminar PT. Control'!U125</f>
        <v>Mayor</v>
      </c>
      <c r="AI72" s="218" t="str">
        <f>+'Preliminar PT. Control'!V125</f>
        <v>Alto</v>
      </c>
      <c r="AJ72" s="218" t="str">
        <f>+'Preliminar PT. Control'!W125</f>
        <v>Reducir</v>
      </c>
      <c r="AK72" s="224" t="str">
        <f>+'6 - Plan de Acciones Preventiva'!F133</f>
        <v>P 52.1</v>
      </c>
      <c r="AL72" s="196" t="s">
        <v>2135</v>
      </c>
      <c r="AM72" s="196" t="str">
        <f>+'6 - Plan de Acciones Preventiva'!H133</f>
        <v>SUBDIRECCIÓN ADMINISTRATIVA Y FINANCIERA (ALMACÉN)</v>
      </c>
      <c r="AN72" s="196" t="s">
        <v>2134</v>
      </c>
      <c r="AO72" s="304">
        <v>1</v>
      </c>
      <c r="AP72" s="43">
        <v>0</v>
      </c>
      <c r="AQ72" s="305">
        <f t="shared" si="19"/>
        <v>0</v>
      </c>
      <c r="AR72" s="197" t="s">
        <v>2132</v>
      </c>
      <c r="AS72" s="220" t="s">
        <v>2200</v>
      </c>
      <c r="AT72" s="220" t="s">
        <v>2224</v>
      </c>
      <c r="AU72" s="197">
        <v>0</v>
      </c>
      <c r="AV72" s="197">
        <f>+'7 - Materialización del Riesgo'!H136</f>
        <v>0</v>
      </c>
      <c r="AW72" s="197">
        <f>+'7 - Materialización del Riesgo'!I136</f>
        <v>0</v>
      </c>
      <c r="AX72" s="197" t="e">
        <f>+'7 - Materialización del Riesgo'!J136</f>
        <v>#DIV/0!</v>
      </c>
      <c r="AY72" s="197" t="e">
        <f>+'7 - Materialización del Riesgo'!K136</f>
        <v>#DIV/0!</v>
      </c>
      <c r="AZ72" s="197">
        <f>+'7 - Materialización del Riesgo'!L136</f>
        <v>0</v>
      </c>
      <c r="BA72" s="197">
        <f>+'7 - Materialización del Riesgo'!M136</f>
        <v>0</v>
      </c>
      <c r="BB72" s="197">
        <f>+'7 - Materialización del Riesgo'!N136</f>
        <v>0</v>
      </c>
      <c r="BC72" s="197">
        <f>+'7 - Materialización del Riesgo'!O136</f>
        <v>0</v>
      </c>
      <c r="BD72" s="197" t="e">
        <f>+'7 - Materialización del Riesgo'!P136</f>
        <v>#DIV/0!</v>
      </c>
      <c r="BE72" s="305">
        <f>+'7 - Materialización del Riesgo'!Q136</f>
        <v>1</v>
      </c>
    </row>
    <row r="73" spans="2:57" s="104" customFormat="1" ht="75" x14ac:dyDescent="0.25">
      <c r="B73" s="196" t="str">
        <f>+'Preliminar PT Id del Riesgo'!B127</f>
        <v>ADMINISTRACIÓN DE BIENES Y SERVICIOS</v>
      </c>
      <c r="C73" s="196" t="str">
        <f>+'Preliminar PT Id del Riesgo'!C127</f>
        <v>Administrar los recursos e información financiera con base en las necesidades de las dependencias de la Agencia y organismos estatales requirentes, a través de mecanismos de dirección, registro, ejecución, control y seguimiento de los recursos</v>
      </c>
      <c r="D73" s="196" t="str">
        <f>+'Preliminar PT Id del Riesgo'!D127</f>
        <v>Desde la recepción de los bienes y servicios, hasta la disposición final de los bienes y el recibido a satisfacción de los servicios</v>
      </c>
      <c r="E73" s="197" t="str">
        <f>+'Preliminar PT Id del Riesgo'!F127</f>
        <v>SUBDIRECCIÓN ADMINISTRATIVA Y FINANCIERA</v>
      </c>
      <c r="F73" s="224" t="str">
        <f>+'Preliminar PT Id del Riesgo'!G127</f>
        <v>R 53</v>
      </c>
      <c r="G73" s="197" t="str">
        <f>+'Preliminar PT Id del Riesgo'!H127</f>
        <v>Incumplimiento en la aplicación de los mantenimientos preventivos a los bienes de la Entidad</v>
      </c>
      <c r="H73" s="197" t="str">
        <f>+'Preliminar PT Id del Riesgo'!I127</f>
        <v>Afectación Económica o presupuestal</v>
      </c>
      <c r="I73" s="196" t="str">
        <f>+'Preliminar PT Id del Riesgo'!J127</f>
        <v>Posibilidad de afectación económica por sobrecostos en mantenimientos debido a la falta de control en la implementación de mantenimientos de acuerdo a sus fichas técnicas</v>
      </c>
      <c r="J73" s="302">
        <f>+'Preliminar PT Id del Riesgo'!O127</f>
        <v>44701</v>
      </c>
      <c r="K73" s="302" t="str">
        <f>+'Preliminar PT Id del Riesgo'!K127</f>
        <v>OPERATIVOS</v>
      </c>
      <c r="L73" s="303" t="str">
        <f>+'Preliminar PT Id del Riesgo'!N127</f>
        <v>Ejecución y administración de procesos</v>
      </c>
      <c r="M73" s="198">
        <v>260</v>
      </c>
      <c r="N73" s="218" t="str">
        <f t="shared" si="12"/>
        <v>Media</v>
      </c>
      <c r="O73" s="219">
        <f t="shared" si="13"/>
        <v>0.6</v>
      </c>
      <c r="P73" s="198" t="s">
        <v>725</v>
      </c>
      <c r="Q73" s="218" t="str">
        <f>IF(OR(P73=[1]Datos!$A$23,P73=[1]Datos!$B$23),"Leve",IF(OR(P73=[1]Datos!$A$24,P73=[1]Datos!$B$24),"Menor",IF(OR(P73=[1]Datos!$A$25,P73=[1]Datos!$B$25),"Moderado",IF(OR(P73=[1]Datos!$A$26,P73=[1]Datos!$B$26),"Mayor",IF(OR(P73=[1]Datos!$A$27,P73=[1]Datos!$B$27),"Catastrófico","")))))</f>
        <v>Mayor</v>
      </c>
      <c r="R73" s="219">
        <f t="shared" si="14"/>
        <v>0.8</v>
      </c>
      <c r="S73" s="218" t="str">
        <f t="shared" si="15"/>
        <v>Alto</v>
      </c>
      <c r="T73" s="218" t="str">
        <f t="shared" si="16"/>
        <v>Reducir</v>
      </c>
      <c r="U73" s="224" t="str">
        <f>+'Preliminar PT. Control'!H128</f>
        <v>C 53.1</v>
      </c>
      <c r="V73" s="196" t="str">
        <f>+'Preliminar PT. Control'!I128</f>
        <v>SUBDIRECCIÓN ADMINISTRATIVA Y FINANCIERA</v>
      </c>
      <c r="W73" s="196" t="str">
        <f>+'Preliminar PT. Control'!J128</f>
        <v>Subdirección Administrativa y Financiera realiza el seguimiento a la implementación del programa de mantenimientos preventivos a través del informe en la gestión del contrato con base al desarrollo de ejecución del cronograma en el contrato suscrito y celebrado para las adecuaciones, mantenimiento y reparaciones de las sedes</v>
      </c>
      <c r="X73" s="197" t="str">
        <f>+'Preliminar PT. Control'!K128</f>
        <v>Detectivo</v>
      </c>
      <c r="Y73" s="43" t="str">
        <f t="shared" si="24"/>
        <v>Impacto</v>
      </c>
      <c r="Z73" s="197" t="str">
        <f>+'Preliminar PT. Control'!M128</f>
        <v>Manual</v>
      </c>
      <c r="AA73" s="43" t="str">
        <f t="shared" si="25"/>
        <v>30%</v>
      </c>
      <c r="AB73" s="197" t="str">
        <f>+'Preliminar PT. Control'!O128</f>
        <v>Documentado</v>
      </c>
      <c r="AC73" s="43" t="s">
        <v>190</v>
      </c>
      <c r="AD73" s="197" t="str">
        <f>+'Preliminar PT. Control'!Q128</f>
        <v>Con registro</v>
      </c>
      <c r="AE73" s="142">
        <f>+'Preliminar PT. Control'!R128</f>
        <v>0.6</v>
      </c>
      <c r="AF73" s="218" t="str">
        <f>+'Preliminar PT. Control'!S128</f>
        <v>Media</v>
      </c>
      <c r="AG73" s="142">
        <f>+'Preliminar PT. Control'!T128</f>
        <v>0.56000000000000005</v>
      </c>
      <c r="AH73" s="218" t="str">
        <f>+'Preliminar PT. Control'!U128</f>
        <v>Moderado</v>
      </c>
      <c r="AI73" s="218" t="str">
        <f>+'Preliminar PT. Control'!V128</f>
        <v>Moderado</v>
      </c>
      <c r="AJ73" s="218" t="str">
        <f>+'Preliminar PT. Control'!W128</f>
        <v>Reducir</v>
      </c>
      <c r="AK73" s="224" t="str">
        <f>+'6 - Plan de Acciones Preventiva'!F136</f>
        <v>P 53.1</v>
      </c>
      <c r="AL73" s="196" t="str">
        <f>+'6 - Plan de Acciones Preventiva'!G136</f>
        <v>Celebrar contrato de adecuaciones y mantenimiento de las sedes</v>
      </c>
      <c r="AM73" s="196" t="str">
        <f>+'6 - Plan de Acciones Preventiva'!H136</f>
        <v>SUBDIRECCIÓN ADMINISTRATIVA Y FINANCIERA</v>
      </c>
      <c r="AN73" s="196" t="str">
        <f>+'6 - Plan de Acciones Preventiva'!I136</f>
        <v>Contrato suscrito</v>
      </c>
      <c r="AO73" s="304">
        <v>1</v>
      </c>
      <c r="AP73" s="43">
        <v>0</v>
      </c>
      <c r="AQ73" s="305">
        <f t="shared" si="19"/>
        <v>0</v>
      </c>
      <c r="AR73" s="197" t="s">
        <v>2132</v>
      </c>
      <c r="AS73" s="220" t="s">
        <v>2200</v>
      </c>
      <c r="AT73" s="220" t="s">
        <v>2199</v>
      </c>
      <c r="AU73" s="197">
        <v>0</v>
      </c>
      <c r="AV73" s="197">
        <f>+'7 - Materialización del Riesgo'!H137</f>
        <v>0</v>
      </c>
      <c r="AW73" s="197">
        <f>+'7 - Materialización del Riesgo'!I137</f>
        <v>0</v>
      </c>
      <c r="AX73" s="197" t="e">
        <f>+'7 - Materialización del Riesgo'!J137</f>
        <v>#DIV/0!</v>
      </c>
      <c r="AY73" s="197" t="e">
        <f>+'7 - Materialización del Riesgo'!K137</f>
        <v>#DIV/0!</v>
      </c>
      <c r="AZ73" s="197">
        <f>+'7 - Materialización del Riesgo'!L137</f>
        <v>0</v>
      </c>
      <c r="BA73" s="197">
        <f>+'7 - Materialización del Riesgo'!M137</f>
        <v>0</v>
      </c>
      <c r="BB73" s="197">
        <f>+'7 - Materialización del Riesgo'!N137</f>
        <v>0</v>
      </c>
      <c r="BC73" s="197">
        <f>+'7 - Materialización del Riesgo'!O137</f>
        <v>0</v>
      </c>
      <c r="BD73" s="197" t="e">
        <f>+'7 - Materialización del Riesgo'!P137</f>
        <v>#DIV/0!</v>
      </c>
      <c r="BE73" s="305">
        <f>+'7 - Materialización del Riesgo'!Q137</f>
        <v>1</v>
      </c>
    </row>
    <row r="74" spans="2:57" s="104" customFormat="1" ht="75" x14ac:dyDescent="0.25">
      <c r="B74" s="196" t="str">
        <f>+'Preliminar PT Id del Riesgo'!B129</f>
        <v>ADMINISTRACIÓN DE BIENES Y SERVICIOS</v>
      </c>
      <c r="C74" s="196" t="str">
        <f>+'Preliminar PT Id del Riesgo'!C129</f>
        <v>Administrar los recursos e información financiera con base en las necesidades de las dependencias de la Agencia y organismos estatales requirentes, a través de mecanismos de dirección, registro, ejecución, control y seguimiento de los recursos</v>
      </c>
      <c r="D74" s="196" t="str">
        <f>+'Preliminar PT Id del Riesgo'!D129</f>
        <v>Desde la recepción de los bienes y servicios, hasta la disposición final de los bienes y el recibido a satisfacción de los servicios</v>
      </c>
      <c r="E74" s="197" t="str">
        <f>+'Preliminar PT Id del Riesgo'!F129</f>
        <v>SUBDIRECCIÓN ADMINISTRATIVA Y FINANCIERA</v>
      </c>
      <c r="F74" s="224" t="str">
        <f>+'Preliminar PT Id del Riesgo'!G129</f>
        <v>R 54</v>
      </c>
      <c r="G74" s="197" t="str">
        <f>+'Preliminar PT Id del Riesgo'!H129</f>
        <v>Legalización de comisión o viáticos sin el cumplimiento de requisitos</v>
      </c>
      <c r="H74" s="197" t="str">
        <f>+'Preliminar PT Id del Riesgo'!I129</f>
        <v>Afectación Económica o presupuestal</v>
      </c>
      <c r="I74" s="196" t="str">
        <f>+'Preliminar PT Id del Riesgo'!J129</f>
        <v xml:space="preserve">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v>
      </c>
      <c r="J74" s="302">
        <f>+'Preliminar PT Id del Riesgo'!O129</f>
        <v>44701</v>
      </c>
      <c r="K74" s="302" t="str">
        <f>+'Preliminar PT Id del Riesgo'!K129</f>
        <v>OPERATIVOS</v>
      </c>
      <c r="L74" s="303" t="str">
        <f>+'Preliminar PT Id del Riesgo'!N129</f>
        <v>Ejecución y administración de procesos</v>
      </c>
      <c r="M74" s="198">
        <v>365</v>
      </c>
      <c r="N74" s="218" t="str">
        <f t="shared" ref="N74:N107" si="26">IF(M74&lt;=0,"",IF(M74&lt;=2,"Muy Baja",IF(M74&lt;=24,"Baja",IF(M74&lt;=500,"Media",IF(M74&lt;=5000,"Alta","Muy Alta")))))</f>
        <v>Media</v>
      </c>
      <c r="O74" s="219">
        <f t="shared" ref="O74:O107" si="27">IF(N74="","",IF(N74="Muy Baja",0.2,IF(N74="Baja",0.4,IF(N74="Media",0.6,IF(N74="Alta",0.8,IF(N74="Muy Alta",1,))))))</f>
        <v>0.6</v>
      </c>
      <c r="P74" s="198" t="s">
        <v>723</v>
      </c>
      <c r="Q74" s="218" t="str">
        <f>IF(OR(P74=[1]Datos!$A$23,P74=[1]Datos!$B$23),"Leve",IF(OR(P74=[1]Datos!$A$24,P74=[1]Datos!$B$24),"Menor",IF(OR(P74=[1]Datos!$A$25,P74=[1]Datos!$B$25),"Moderado",IF(OR(P74=[1]Datos!$A$26,P74=[1]Datos!$B$26),"Mayor",IF(OR(P74=[1]Datos!$A$27,P74=[1]Datos!$B$27),"Catastrófico","")))))</f>
        <v>Menor</v>
      </c>
      <c r="R74" s="219">
        <f t="shared" ref="R74:R107" si="28">IF(Q74="","",IF(Q74="Leve",0.2,IF(Q74="Menor",0.4,IF(Q74="Moderado",0.6,IF(Q74="Mayor",0.8,IF(Q74="Catastrófico",1,))))))</f>
        <v>0.4</v>
      </c>
      <c r="S74" s="218" t="str">
        <f t="shared" ref="S74:S107" si="29">IF(OR(AND(N74="Muy Baja",Q74="Leve"),AND(N74="Muy Baja",Q74="Menor"),AND(N74="Baja",Q74="Leve")),"Bajo",IF(OR(AND(N74="Muy baja",Q74="Moderado"),AND(N74="Baja",Q74="Menor"),AND(N74="Baja",Q74="Moderado"),AND(N74="Media",Q74="Leve"),AND(N74="Media",Q74="Menor"),AND(N74="Media",Q74="Moderado"),AND(N74="Alta",Q74="Leve"),AND(N74="Alta",Q74="Menor")),"Moderado",IF(OR(AND(N74="Muy Baja",Q74="Mayor"),AND(N74="Baja",Q74="Mayor"),AND(N74="Media",Q74="Mayor"),AND(N74="Alta",Q74="Moderado"),AND(N74="Alta",Q74="Mayor"),AND(N74="Muy Alta",Q74="Leve"),AND(N74="Muy Alta",Q74="Menor"),AND(N74="Muy Alta",Q74="Moderado"),AND(N74="Muy Alta",Q74="Mayor")),"Alto",IF(OR(AND(N74="Muy Baja",Q74="Catastrófico"),AND(N74="Baja",Q74="Catastrófico"),AND(N74="Media",Q74="Catastrófico"),AND(N74="Alta",Q74="Catastrófico"),AND(N74="Muy Alta",Q74="Catastrófico")),"Extremo",""))))</f>
        <v>Moderado</v>
      </c>
      <c r="T74" s="218" t="str">
        <f t="shared" ref="T74:T107" si="30">_xlfn.IFS(S74="Bajo","Aceptar",S74="Moderado","Reducir",S74="Alto","Reducir",S74="Extremo","Reducir")</f>
        <v>Reducir</v>
      </c>
      <c r="U74" s="224" t="str">
        <f>+'Preliminar PT. Control'!H130</f>
        <v>C 54.1</v>
      </c>
      <c r="V74" s="196" t="str">
        <f>+'Preliminar PT. Control'!I130</f>
        <v>SUBDIRECCIÓN ADMINISTRATIVA Y FINANCIERA</v>
      </c>
      <c r="W74" s="196" t="str">
        <f>+'Preliminar PT. Control'!J130</f>
        <v>Subdirección Administrativa y Financiera verifica el cumplimiento de las aprobaciones realizadas por el Jefe directo o supervisor de contrato del solicitante y ordenador de gasto a través del aplicativo KLIC las solicitudes de comisión o viáticos que están cargadas para la generar la legalización de estas</v>
      </c>
      <c r="X74" s="197" t="str">
        <f>+'Preliminar PT. Control'!K130</f>
        <v>Preventivo</v>
      </c>
      <c r="Y74" s="43" t="str">
        <f t="shared" ref="Y74:Y100" si="31">IF(OR(X74="Correctivo",X74="Detectivo"),"Impacto",IF(X74="Preventivo","Probabilidad",""))</f>
        <v>Probabilidad</v>
      </c>
      <c r="Z74" s="197" t="str">
        <f>+'Preliminar PT. Control'!M130</f>
        <v>Manual</v>
      </c>
      <c r="AA74" s="43" t="str">
        <f t="shared" ref="AA74:AA100" si="32">IF(AND(X74="Preventivo",Z74="Automático"),"50%",IF(AND(X74="Preventivo",Z74="Manual"),"40%",IF(AND(X74="Detectivo",Z74="Automático"),"40%",IF(AND(X74="Detectivo",Z74="Manual"),"30%",IF(AND(X74="Correctivo",Z74="Automático"),"35%",IF(AND(X74="Correctivo",Z74="Manual"),"25%",""))))))</f>
        <v>40%</v>
      </c>
      <c r="AB74" s="197" t="str">
        <f>+'Preliminar PT. Control'!O130</f>
        <v>Documentado</v>
      </c>
      <c r="AC74" s="197" t="s">
        <v>190</v>
      </c>
      <c r="AD74" s="197" t="str">
        <f>+'Preliminar PT. Control'!Q130</f>
        <v>Con registro</v>
      </c>
      <c r="AE74" s="142">
        <f>+'Preliminar PT. Control'!R130</f>
        <v>0.36</v>
      </c>
      <c r="AF74" s="218" t="str">
        <f>+'Preliminar PT. Control'!S130</f>
        <v>Baja</v>
      </c>
      <c r="AG74" s="142">
        <f>+'Preliminar PT. Control'!T130</f>
        <v>0.4</v>
      </c>
      <c r="AH74" s="218" t="str">
        <f>+'Preliminar PT. Control'!U130</f>
        <v>Menor</v>
      </c>
      <c r="AI74" s="218" t="str">
        <f>+'Preliminar PT. Control'!V130</f>
        <v>Moderado</v>
      </c>
      <c r="AJ74" s="218" t="str">
        <f>+'Preliminar PT. Control'!W130</f>
        <v>Reducir</v>
      </c>
      <c r="AK74" s="224" t="str">
        <f>+'6 - Plan de Acciones Preventiva'!F138</f>
        <v>P 54.1</v>
      </c>
      <c r="AL74" s="196" t="str">
        <f>+'6 - Plan de Acciones Preventiva'!G138</f>
        <v xml:space="preserve">Identificar las solicitudes de comisiones o viáticos que no cumplan con los requisitos dentro de las revisiones que realiza la Secretaría General, antes de su aprobación </v>
      </c>
      <c r="AM74" s="196" t="str">
        <f>+'6 - Plan de Acciones Preventiva'!H138</f>
        <v>SUBDIRECCIÓN ADMINISTRATIVA Y FINANCIERA</v>
      </c>
      <c r="AN74" s="196" t="str">
        <f>+'6 - Plan de Acciones Preventiva'!I138</f>
        <v>Reporte de KLIC con las devoluciones de solicitudes</v>
      </c>
      <c r="AO74" s="304">
        <v>4</v>
      </c>
      <c r="AP74" s="43">
        <v>1</v>
      </c>
      <c r="AQ74" s="305">
        <f t="shared" si="19"/>
        <v>0.25</v>
      </c>
      <c r="AR74" s="197" t="s">
        <v>436</v>
      </c>
      <c r="AS74" s="220" t="s">
        <v>2202</v>
      </c>
      <c r="AT74" s="220" t="s">
        <v>2201</v>
      </c>
      <c r="AU74" s="197" t="s">
        <v>95</v>
      </c>
      <c r="AV74" s="197">
        <f>+'7 - Materialización del Riesgo'!H139</f>
        <v>0</v>
      </c>
      <c r="AW74" s="197">
        <f>+'7 - Materialización del Riesgo'!I139</f>
        <v>0</v>
      </c>
      <c r="AX74" s="197" t="e">
        <f>+'7 - Materialización del Riesgo'!J139</f>
        <v>#DIV/0!</v>
      </c>
      <c r="AY74" s="197" t="e">
        <f>+'7 - Materialización del Riesgo'!K139</f>
        <v>#DIV/0!</v>
      </c>
      <c r="AZ74" s="197">
        <f>+'7 - Materialización del Riesgo'!L139</f>
        <v>0</v>
      </c>
      <c r="BA74" s="197">
        <f>+'7 - Materialización del Riesgo'!M139</f>
        <v>0</v>
      </c>
      <c r="BB74" s="197">
        <f>+'7 - Materialización del Riesgo'!N139</f>
        <v>0</v>
      </c>
      <c r="BC74" s="197">
        <f>+'7 - Materialización del Riesgo'!O139</f>
        <v>0</v>
      </c>
      <c r="BD74" s="197" t="e">
        <f>+'7 - Materialización del Riesgo'!P139</f>
        <v>#DIV/0!</v>
      </c>
      <c r="BE74" s="305">
        <f>+'7 - Materialización del Riesgo'!Q139</f>
        <v>1</v>
      </c>
    </row>
    <row r="75" spans="2:57" s="104" customFormat="1" ht="75" x14ac:dyDescent="0.25">
      <c r="B75" s="196" t="str">
        <f>+'Preliminar PT Id del Riesgo'!B130</f>
        <v>ADMINISTRACIÓN DE BIENES Y SERVICIOS</v>
      </c>
      <c r="C75" s="196" t="str">
        <f>+'Preliminar PT Id del Riesgo'!C130</f>
        <v>Administrar los recursos e información financiera con base en las necesidades de las dependencias de la Agencia y organismos estatales requirentes, a través de mecanismos de dirección, registro, ejecución, control y seguimiento de los recursos</v>
      </c>
      <c r="D75" s="196" t="str">
        <f>+'Preliminar PT Id del Riesgo'!D130</f>
        <v>Desde la recepción de los bienes y servicios, hasta la disposición final de los bienes y el recibido a satisfacción de los servicios</v>
      </c>
      <c r="E75" s="197" t="str">
        <f>+'Preliminar PT Id del Riesgo'!F130</f>
        <v>SUBDIRECCIÓN ADMINISTRATIVA Y FINANCIERA</v>
      </c>
      <c r="F75" s="224" t="str">
        <f>+'Preliminar PT Id del Riesgo'!G130</f>
        <v>R 54</v>
      </c>
      <c r="G75" s="197" t="str">
        <f>+'Preliminar PT Id del Riesgo'!H130</f>
        <v>Legalización de comisión o viáticos sin el cumplimiento de requisitos</v>
      </c>
      <c r="H75" s="197" t="str">
        <f>+'Preliminar PT Id del Riesgo'!I130</f>
        <v>Afectación Económica o presupuestal</v>
      </c>
      <c r="I75" s="196" t="str">
        <f>+'Preliminar PT Id del Riesgo'!J130</f>
        <v xml:space="preserve">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v>
      </c>
      <c r="J75" s="302">
        <f>+'Preliminar PT Id del Riesgo'!O130</f>
        <v>44701</v>
      </c>
      <c r="K75" s="302" t="str">
        <f>+'Preliminar PT Id del Riesgo'!K130</f>
        <v>OPERATIVOS</v>
      </c>
      <c r="L75" s="303" t="str">
        <f>+'Preliminar PT Id del Riesgo'!N130</f>
        <v>Ejecución y administración de procesos</v>
      </c>
      <c r="M75" s="198">
        <v>365</v>
      </c>
      <c r="N75" s="218" t="str">
        <f t="shared" si="26"/>
        <v>Media</v>
      </c>
      <c r="O75" s="219">
        <f t="shared" si="27"/>
        <v>0.6</v>
      </c>
      <c r="P75" s="198" t="s">
        <v>723</v>
      </c>
      <c r="Q75" s="218" t="str">
        <f>IF(OR(P75=[1]Datos!$A$23,P75=[1]Datos!$B$23),"Leve",IF(OR(P75=[1]Datos!$A$24,P75=[1]Datos!$B$24),"Menor",IF(OR(P75=[1]Datos!$A$25,P75=[1]Datos!$B$25),"Moderado",IF(OR(P75=[1]Datos!$A$26,P75=[1]Datos!$B$26),"Mayor",IF(OR(P75=[1]Datos!$A$27,P75=[1]Datos!$B$27),"Catastrófico","")))))</f>
        <v>Menor</v>
      </c>
      <c r="R75" s="219">
        <f t="shared" si="28"/>
        <v>0.4</v>
      </c>
      <c r="S75" s="218" t="str">
        <f t="shared" si="29"/>
        <v>Moderado</v>
      </c>
      <c r="T75" s="218" t="str">
        <f t="shared" si="30"/>
        <v>Reducir</v>
      </c>
      <c r="U75" s="224" t="str">
        <f>+'Preliminar PT. Control'!H131</f>
        <v>C 54.2</v>
      </c>
      <c r="V75" s="196" t="str">
        <f>+'Preliminar PT. Control'!I131</f>
        <v>SUBDIRECCIÓN ADMINISTRATIVA Y FINANCIERA</v>
      </c>
      <c r="W75" s="196" t="str">
        <f>+'Preliminar PT. Control'!J131</f>
        <v>Subdirección Administrativa y Financiera devuelve la legalización de comisión o viatico a través del rechazo en el aplicativo KLIC para que el funcionario o contratista que presenta los soportes y actualice en cumplimiento de los requisitos para la legalización</v>
      </c>
      <c r="X75" s="197" t="str">
        <f>+'Preliminar PT. Control'!K131</f>
        <v>Correctivo</v>
      </c>
      <c r="Y75" s="43" t="str">
        <f t="shared" si="31"/>
        <v>Impacto</v>
      </c>
      <c r="Z75" s="197" t="str">
        <f>+'Preliminar PT. Control'!M131</f>
        <v>Manual</v>
      </c>
      <c r="AA75" s="43" t="str">
        <f t="shared" si="32"/>
        <v>25%</v>
      </c>
      <c r="AB75" s="197" t="str">
        <f>+'Preliminar PT. Control'!O131</f>
        <v>Documentado</v>
      </c>
      <c r="AC75" s="197" t="s">
        <v>190</v>
      </c>
      <c r="AD75" s="197" t="str">
        <f>+'Preliminar PT. Control'!Q131</f>
        <v>Con registro</v>
      </c>
      <c r="AE75" s="142">
        <f>+'Preliminar PT. Control'!R131</f>
        <v>0</v>
      </c>
      <c r="AF75" s="218" t="str">
        <f>+'Preliminar PT. Control'!S131</f>
        <v/>
      </c>
      <c r="AG75" s="142">
        <f>+'Preliminar PT. Control'!T131</f>
        <v>0</v>
      </c>
      <c r="AH75" s="218" t="str">
        <f>+'Preliminar PT. Control'!U131</f>
        <v/>
      </c>
      <c r="AI75" s="218" t="str">
        <f>+'Preliminar PT. Control'!V131</f>
        <v/>
      </c>
      <c r="AJ75" s="218"/>
      <c r="AK75" s="224" t="str">
        <f>+'6 - Plan de Acciones Preventiva'!F139</f>
        <v>P 54.2</v>
      </c>
      <c r="AL75" s="196" t="str">
        <f>+'6 - Plan de Acciones Preventiva'!G139</f>
        <v>Capacitar en el procedimiento de solicitud, autorización, legalización y pago de desplazamientos al interior</v>
      </c>
      <c r="AM75" s="196" t="str">
        <f>+'6 - Plan de Acciones Preventiva'!H139</f>
        <v>SUBDIRECCIÓN ADMINISTRATIVA Y FINANCIERA</v>
      </c>
      <c r="AN75" s="196" t="str">
        <f>+'6 - Plan de Acciones Preventiva'!I139</f>
        <v>Listado de asistencia a capacitación</v>
      </c>
      <c r="AO75" s="304">
        <v>1</v>
      </c>
      <c r="AP75" s="43">
        <v>0</v>
      </c>
      <c r="AQ75" s="305">
        <f t="shared" si="19"/>
        <v>0</v>
      </c>
      <c r="AR75" s="197" t="s">
        <v>436</v>
      </c>
      <c r="AS75" s="220" t="s">
        <v>2200</v>
      </c>
      <c r="AT75" s="220" t="s">
        <v>2225</v>
      </c>
      <c r="AU75" s="197" t="s">
        <v>1960</v>
      </c>
      <c r="AV75" s="197">
        <f>+'7 - Materialización del Riesgo'!H140</f>
        <v>0</v>
      </c>
      <c r="AW75" s="197">
        <f>+'7 - Materialización del Riesgo'!I140</f>
        <v>0</v>
      </c>
      <c r="AX75" s="197" t="e">
        <f>+'7 - Materialización del Riesgo'!J140</f>
        <v>#DIV/0!</v>
      </c>
      <c r="AY75" s="197" t="e">
        <f>+'7 - Materialización del Riesgo'!K140</f>
        <v>#DIV/0!</v>
      </c>
      <c r="AZ75" s="197">
        <f>+'7 - Materialización del Riesgo'!L140</f>
        <v>0</v>
      </c>
      <c r="BA75" s="197">
        <f>+'7 - Materialización del Riesgo'!M140</f>
        <v>0</v>
      </c>
      <c r="BB75" s="197">
        <f>+'7 - Materialización del Riesgo'!N140</f>
        <v>0</v>
      </c>
      <c r="BC75" s="197">
        <f>+'7 - Materialización del Riesgo'!O140</f>
        <v>0</v>
      </c>
      <c r="BD75" s="197" t="e">
        <f>+'7 - Materialización del Riesgo'!P140</f>
        <v>#DIV/0!</v>
      </c>
      <c r="BE75" s="305">
        <f>+'7 - Materialización del Riesgo'!Q140</f>
        <v>1</v>
      </c>
    </row>
    <row r="76" spans="2:57" s="104" customFormat="1" ht="75" x14ac:dyDescent="0.25">
      <c r="B76" s="196" t="str">
        <f>+'Preliminar PT Id del Riesgo'!B131</f>
        <v>ADMINISTRACIÓN DE BIENES Y SERVICIOS</v>
      </c>
      <c r="C76" s="196" t="str">
        <f>+'Preliminar PT Id del Riesgo'!C131</f>
        <v>Administrar los recursos e información financiera con base en las necesidades de las dependencias de la Agencia y organismos estatales requirentes, a través de mecanismos de dirección, registro, ejecución, control y seguimiento de los recursos</v>
      </c>
      <c r="D76" s="196" t="str">
        <f>+'Preliminar PT Id del Riesgo'!D131</f>
        <v>Desde la recepción de los bienes y servicios, hasta la disposición final de los bienes y el recibido a satisfacción de los servicios</v>
      </c>
      <c r="E76" s="197" t="str">
        <f>+'Preliminar PT Id del Riesgo'!F131</f>
        <v>SUBDIRECCIÓN ADMINISTRATIVA Y FINANCIERA</v>
      </c>
      <c r="F76" s="224" t="str">
        <f>+'Preliminar PT Id del Riesgo'!G131</f>
        <v>R 54</v>
      </c>
      <c r="G76" s="197" t="str">
        <f>+'Preliminar PT Id del Riesgo'!H131</f>
        <v>Legalización de comisión o viáticos sin el cumplimiento de requisitos</v>
      </c>
      <c r="H76" s="197" t="str">
        <f>+'Preliminar PT Id del Riesgo'!I131</f>
        <v>Afectación Económica o presupuestal</v>
      </c>
      <c r="I76" s="196" t="str">
        <f>+'Preliminar PT Id del Riesgo'!J131</f>
        <v xml:space="preserve">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v>
      </c>
      <c r="J76" s="302">
        <f>+'Preliminar PT Id del Riesgo'!O131</f>
        <v>44701</v>
      </c>
      <c r="K76" s="302" t="str">
        <f>+'Preliminar PT Id del Riesgo'!K131</f>
        <v>OPERATIVOS</v>
      </c>
      <c r="L76" s="303" t="str">
        <f>+'Preliminar PT Id del Riesgo'!N131</f>
        <v>Ejecución y administración de procesos</v>
      </c>
      <c r="M76" s="198">
        <v>365</v>
      </c>
      <c r="N76" s="218" t="str">
        <f t="shared" si="26"/>
        <v>Media</v>
      </c>
      <c r="O76" s="219">
        <f t="shared" si="27"/>
        <v>0.6</v>
      </c>
      <c r="P76" s="198" t="s">
        <v>723</v>
      </c>
      <c r="Q76" s="218" t="str">
        <f>IF(OR(P76=[1]Datos!$A$23,P76=[1]Datos!$B$23),"Leve",IF(OR(P76=[1]Datos!$A$24,P76=[1]Datos!$B$24),"Menor",IF(OR(P76=[1]Datos!$A$25,P76=[1]Datos!$B$25),"Moderado",IF(OR(P76=[1]Datos!$A$26,P76=[1]Datos!$B$26),"Mayor",IF(OR(P76=[1]Datos!$A$27,P76=[1]Datos!$B$27),"Catastrófico","")))))</f>
        <v>Menor</v>
      </c>
      <c r="R76" s="219">
        <f t="shared" si="28"/>
        <v>0.4</v>
      </c>
      <c r="S76" s="218" t="str">
        <f t="shared" si="29"/>
        <v>Moderado</v>
      </c>
      <c r="T76" s="218" t="str">
        <f t="shared" si="30"/>
        <v>Reducir</v>
      </c>
      <c r="U76" s="224" t="str">
        <f>+'Preliminar PT. Control'!H132</f>
        <v>C 54.3</v>
      </c>
      <c r="V76" s="196"/>
      <c r="W76" s="196"/>
      <c r="X76" s="197"/>
      <c r="Y76" s="43" t="str">
        <f t="shared" si="31"/>
        <v/>
      </c>
      <c r="Z76" s="197"/>
      <c r="AA76" s="43" t="str">
        <f t="shared" si="32"/>
        <v/>
      </c>
      <c r="AB76" s="197"/>
      <c r="AC76" s="197"/>
      <c r="AD76" s="197"/>
      <c r="AE76" s="142" t="str">
        <f>+'Preliminar PT. Control'!R132</f>
        <v/>
      </c>
      <c r="AF76" s="218" t="str">
        <f>+'Preliminar PT. Control'!S132</f>
        <v/>
      </c>
      <c r="AG76" s="142" t="str">
        <f>+'Preliminar PT. Control'!T132</f>
        <v/>
      </c>
      <c r="AH76" s="218" t="str">
        <f>+'Preliminar PT. Control'!U132</f>
        <v/>
      </c>
      <c r="AI76" s="218" t="str">
        <f>+'Preliminar PT. Control'!V132</f>
        <v/>
      </c>
      <c r="AJ76" s="218"/>
      <c r="AK76" s="224" t="str">
        <f>+'6 - Plan de Acciones Preventiva'!F140</f>
        <v>P 54.3</v>
      </c>
      <c r="AL76" s="196" t="str">
        <f>+'6 - Plan de Acciones Preventiva'!G140</f>
        <v>Enviar alertas trimestrales informando los requisitos de solicitudes de comisión a los funcionarios y contratistas de la Entidad</v>
      </c>
      <c r="AM76" s="196" t="str">
        <f>+'6 - Plan de Acciones Preventiva'!H140</f>
        <v>SUBDIRECCIÓN ADMINISTRATIVA Y FINANCIERA</v>
      </c>
      <c r="AN76" s="196" t="str">
        <f>+'6 - Plan de Acciones Preventiva'!I140</f>
        <v>Banners enviados</v>
      </c>
      <c r="AO76" s="304">
        <v>3</v>
      </c>
      <c r="AP76" s="43">
        <v>1</v>
      </c>
      <c r="AQ76" s="305">
        <f t="shared" si="19"/>
        <v>0.33333333333333326</v>
      </c>
      <c r="AR76" s="197" t="s">
        <v>436</v>
      </c>
      <c r="AS76" s="220" t="s">
        <v>2226</v>
      </c>
      <c r="AT76" s="220" t="s">
        <v>2227</v>
      </c>
      <c r="AU76" s="197" t="s">
        <v>1960</v>
      </c>
      <c r="AV76" s="197">
        <f>+'7 - Materialización del Riesgo'!H141</f>
        <v>0</v>
      </c>
      <c r="AW76" s="197">
        <f>+'7 - Materialización del Riesgo'!I141</f>
        <v>0</v>
      </c>
      <c r="AX76" s="197" t="e">
        <f>+'7 - Materialización del Riesgo'!J141</f>
        <v>#DIV/0!</v>
      </c>
      <c r="AY76" s="197" t="e">
        <f>+'7 - Materialización del Riesgo'!K141</f>
        <v>#DIV/0!</v>
      </c>
      <c r="AZ76" s="197">
        <f>+'7 - Materialización del Riesgo'!L141</f>
        <v>0</v>
      </c>
      <c r="BA76" s="197">
        <f>+'7 - Materialización del Riesgo'!M141</f>
        <v>0</v>
      </c>
      <c r="BB76" s="197">
        <f>+'7 - Materialización del Riesgo'!N141</f>
        <v>0</v>
      </c>
      <c r="BC76" s="197">
        <f>+'7 - Materialización del Riesgo'!O141</f>
        <v>0</v>
      </c>
      <c r="BD76" s="197" t="e">
        <f>+'7 - Materialización del Riesgo'!P141</f>
        <v>#DIV/0!</v>
      </c>
      <c r="BE76" s="305">
        <f>+'7 - Materialización del Riesgo'!Q141</f>
        <v>1</v>
      </c>
    </row>
    <row r="77" spans="2:57" s="104" customFormat="1" ht="60" x14ac:dyDescent="0.2">
      <c r="B77" s="196" t="str">
        <f>+'Preliminar PT Id del Riesgo'!B132</f>
        <v>ADMINISTRACIÓN DE BIENES Y SERVICIOS</v>
      </c>
      <c r="C77" s="196" t="str">
        <f>+'Preliminar PT Id del Riesgo'!C132</f>
        <v>Gestionar la Administración y mantenimiento de bienes y servicios necesarios para la ejecución de los procesos de la
entidad</v>
      </c>
      <c r="D77" s="196" t="str">
        <f>+'Preliminar PT Id del Riesgo'!D132</f>
        <v xml:space="preserve">Desde la recepción de los bienes y servicios, hasta la disposición final de los bienes y el recibido a satisfacción de los servicios
</v>
      </c>
      <c r="E77" s="197" t="str">
        <f>+'Preliminar PT Id del Riesgo'!F132</f>
        <v>SUBDIRECCIÓN ADMINISTRATIVA Y FINANCIERA</v>
      </c>
      <c r="F77" s="224" t="str">
        <f>+'Preliminar PT Id del Riesgo'!G132</f>
        <v>R 55</v>
      </c>
      <c r="G77" s="197" t="str">
        <f>+'Preliminar PT Id del Riesgo'!H132</f>
        <v>Pérdida o daño en la documentación de la Agencia</v>
      </c>
      <c r="H77" s="197" t="str">
        <f>+'Preliminar PT Id del Riesgo'!I132</f>
        <v>Pérdida Reputacional</v>
      </c>
      <c r="I77" s="196" t="str">
        <f>+'Preliminar PT Id del Riesgo'!J132</f>
        <v>Posibilidad de pérdida reputacional en la imagen institucional ante los grupos de interés debido a la falta de control para los lineamientos de manejo y de conservación en documentos</v>
      </c>
      <c r="J77" s="302">
        <f>+'Preliminar PT Id del Riesgo'!O132</f>
        <v>44701</v>
      </c>
      <c r="K77" s="302" t="str">
        <f>+'Preliminar PT Id del Riesgo'!K132</f>
        <v>OPERATIVOS</v>
      </c>
      <c r="L77" s="303" t="str">
        <f>+'Preliminar PT Id del Riesgo'!N132</f>
        <v>Ejecución y administración de procesos</v>
      </c>
      <c r="M77" s="198">
        <v>8155</v>
      </c>
      <c r="N77" s="218" t="str">
        <f t="shared" si="26"/>
        <v>Muy Alta</v>
      </c>
      <c r="O77" s="219">
        <f t="shared" si="27"/>
        <v>1</v>
      </c>
      <c r="P77" s="198" t="s">
        <v>162</v>
      </c>
      <c r="Q77" s="218" t="str">
        <f>IF(OR(P77=[1]Datos!$A$23,P77=[1]Datos!$B$23),"Leve",IF(OR(P77=[1]Datos!$A$24,P77=[1]Datos!$B$24),"Menor",IF(OR(P77=[1]Datos!$A$25,P77=[1]Datos!$B$25),"Moderado",IF(OR(P77=[1]Datos!$A$26,P77=[1]Datos!$B$26),"Mayor",IF(OR(P77=[1]Datos!$A$27,P77=[1]Datos!$B$27),"Catastrófico","")))))</f>
        <v>Moderado</v>
      </c>
      <c r="R77" s="219">
        <f t="shared" si="28"/>
        <v>0.6</v>
      </c>
      <c r="S77" s="218" t="str">
        <f t="shared" si="29"/>
        <v>Alto</v>
      </c>
      <c r="T77" s="218" t="str">
        <f t="shared" si="30"/>
        <v>Reducir</v>
      </c>
      <c r="U77" s="224" t="str">
        <f>+'Preliminar PT. Control'!H133</f>
        <v>C 55.1</v>
      </c>
      <c r="V77" s="196" t="str">
        <f>+'Preliminar PT. Control'!I133</f>
        <v>EQUIPO DE GESTIÓN DOCUMENTAL DE LA SUBDIRECCIÓN ADMINISTRATIVA Y FINANCIERA</v>
      </c>
      <c r="W77" s="196" t="str">
        <f>+'Preliminar PT. Control'!J133</f>
        <v>Equipo de gestión documental de la Subdirección Administrativa y Financiera realiza actividades establecidas en el Sistema Integrado de conservación a través de la adquisición del servicio de Saneamiento ambiental en los depósitos de archivo de Américas y CAN, con el animo de evitar el deterioro de la documentación custodiada por la Agencia</v>
      </c>
      <c r="X77" s="197" t="str">
        <f>+'Preliminar PT. Control'!K133</f>
        <v>Preventivo</v>
      </c>
      <c r="Y77" s="43" t="str">
        <f t="shared" si="31"/>
        <v>Probabilidad</v>
      </c>
      <c r="Z77" s="197" t="str">
        <f>+'Preliminar PT. Control'!M133</f>
        <v>Manual</v>
      </c>
      <c r="AA77" s="43" t="str">
        <f t="shared" si="32"/>
        <v>40%</v>
      </c>
      <c r="AB77" s="197" t="str">
        <f>+'Preliminar PT. Control'!O133</f>
        <v>Documentado</v>
      </c>
      <c r="AC77" s="197" t="s">
        <v>1099</v>
      </c>
      <c r="AD77" s="197" t="str">
        <f>+'Preliminar PT. Control'!Q133</f>
        <v>Con registro</v>
      </c>
      <c r="AE77" s="142">
        <f>+'Preliminar PT. Control'!R133</f>
        <v>0.6</v>
      </c>
      <c r="AF77" s="218" t="str">
        <f>+'Preliminar PT. Control'!S133</f>
        <v>Media</v>
      </c>
      <c r="AG77" s="142">
        <f>+'Preliminar PT. Control'!T133</f>
        <v>0.6</v>
      </c>
      <c r="AH77" s="218" t="str">
        <f>+'Preliminar PT. Control'!U133</f>
        <v>Moderado</v>
      </c>
      <c r="AI77" s="218" t="str">
        <f>+'Preliminar PT. Control'!V133</f>
        <v>Moderado</v>
      </c>
      <c r="AJ77" s="218" t="str">
        <f>+'Preliminar PT. Control'!W133</f>
        <v>Reducir</v>
      </c>
      <c r="AK77" s="224" t="str">
        <f>+'6 - Plan de Acciones Preventiva'!F141</f>
        <v>P 55.1</v>
      </c>
      <c r="AL77" s="286" t="s">
        <v>2126</v>
      </c>
      <c r="AM77" s="287" t="s">
        <v>1199</v>
      </c>
      <c r="AN77" s="287" t="s">
        <v>2127</v>
      </c>
      <c r="AO77" s="313">
        <v>3</v>
      </c>
      <c r="AP77" s="43">
        <v>0</v>
      </c>
      <c r="AQ77" s="305">
        <f t="shared" si="19"/>
        <v>0</v>
      </c>
      <c r="AR77" s="197" t="s">
        <v>436</v>
      </c>
      <c r="AS77" s="220" t="s">
        <v>2200</v>
      </c>
      <c r="AT77" s="220" t="s">
        <v>2228</v>
      </c>
      <c r="AU77" s="197" t="s">
        <v>1960</v>
      </c>
      <c r="AV77" s="197">
        <f>+'7 - Materialización del Riesgo'!H142</f>
        <v>0</v>
      </c>
      <c r="AW77" s="197">
        <f>+'7 - Materialización del Riesgo'!I142</f>
        <v>0</v>
      </c>
      <c r="AX77" s="197" t="e">
        <f>+'7 - Materialización del Riesgo'!J142</f>
        <v>#DIV/0!</v>
      </c>
      <c r="AY77" s="197" t="e">
        <f>+'7 - Materialización del Riesgo'!K142</f>
        <v>#DIV/0!</v>
      </c>
      <c r="AZ77" s="197">
        <f>+'7 - Materialización del Riesgo'!L142</f>
        <v>0</v>
      </c>
      <c r="BA77" s="197">
        <f>+'7 - Materialización del Riesgo'!M142</f>
        <v>0</v>
      </c>
      <c r="BB77" s="197">
        <f>+'7 - Materialización del Riesgo'!N142</f>
        <v>0</v>
      </c>
      <c r="BC77" s="197">
        <f>+'7 - Materialización del Riesgo'!O142</f>
        <v>0</v>
      </c>
      <c r="BD77" s="197" t="e">
        <f>+'7 - Materialización del Riesgo'!P142</f>
        <v>#DIV/0!</v>
      </c>
      <c r="BE77" s="305">
        <f>+'7 - Materialización del Riesgo'!Q142</f>
        <v>1</v>
      </c>
    </row>
    <row r="78" spans="2:57" s="104" customFormat="1" ht="60" customHeight="1" x14ac:dyDescent="0.2">
      <c r="B78" s="196" t="str">
        <f>+'Preliminar PT Id del Riesgo'!B133</f>
        <v>ADMINISTRACIÓN DE BIENES Y SERVICIOS</v>
      </c>
      <c r="C78" s="196" t="str">
        <f>+'Preliminar PT Id del Riesgo'!C133</f>
        <v>Gestionar la Administración y mantenimiento de bienes y servicios necesarios para la ejecución de los procesos de la
entidad</v>
      </c>
      <c r="D78" s="196" t="str">
        <f>+'Preliminar PT Id del Riesgo'!D133</f>
        <v xml:space="preserve">Desde la recepción de los bienes y servicios, hasta la disposición final de los bienes y el recibido a satisfacción de los servicios
</v>
      </c>
      <c r="E78" s="197" t="str">
        <f>+'Preliminar PT Id del Riesgo'!F133</f>
        <v>SUBDIRECCIÓN ADMINISTRATIVA Y FINANCIERA</v>
      </c>
      <c r="F78" s="224" t="str">
        <f>+'Preliminar PT Id del Riesgo'!G133</f>
        <v>R 55</v>
      </c>
      <c r="G78" s="197" t="str">
        <f>+'Preliminar PT Id del Riesgo'!H133</f>
        <v>Pérdida o daño en la documentación de la Agencia</v>
      </c>
      <c r="H78" s="197" t="str">
        <f>+'Preliminar PT Id del Riesgo'!I133</f>
        <v>Pérdida Reputacional</v>
      </c>
      <c r="I78" s="196" t="str">
        <f>+'Preliminar PT Id del Riesgo'!J133</f>
        <v>Posibilidad de pérdida reputacional en la imagen institucional ante los grupos de interés debido a la falta de control para los lineamientos de manejo y de conservación en documentos</v>
      </c>
      <c r="J78" s="302">
        <f>+'Preliminar PT Id del Riesgo'!O133</f>
        <v>44701</v>
      </c>
      <c r="K78" s="302" t="str">
        <f>+'Preliminar PT Id del Riesgo'!K133</f>
        <v>OPERATIVOS</v>
      </c>
      <c r="L78" s="303" t="str">
        <f>+'Preliminar PT Id del Riesgo'!N133</f>
        <v>Ejecución y administración de procesos</v>
      </c>
      <c r="M78" s="198">
        <v>8155</v>
      </c>
      <c r="N78" s="218" t="str">
        <f t="shared" si="26"/>
        <v>Muy Alta</v>
      </c>
      <c r="O78" s="219">
        <f t="shared" si="27"/>
        <v>1</v>
      </c>
      <c r="P78" s="198" t="s">
        <v>162</v>
      </c>
      <c r="Q78" s="218" t="str">
        <f>IF(OR(P78=[1]Datos!$A$23,P78=[1]Datos!$B$23),"Leve",IF(OR(P78=[1]Datos!$A$24,P78=[1]Datos!$B$24),"Menor",IF(OR(P78=[1]Datos!$A$25,P78=[1]Datos!$B$25),"Moderado",IF(OR(P78=[1]Datos!$A$26,P78=[1]Datos!$B$26),"Mayor",IF(OR(P78=[1]Datos!$A$27,P78=[1]Datos!$B$27),"Catastrófico","")))))</f>
        <v>Moderado</v>
      </c>
      <c r="R78" s="219">
        <f t="shared" si="28"/>
        <v>0.6</v>
      </c>
      <c r="S78" s="218" t="str">
        <f t="shared" si="29"/>
        <v>Alto</v>
      </c>
      <c r="T78" s="218" t="str">
        <f t="shared" si="30"/>
        <v>Reducir</v>
      </c>
      <c r="U78" s="224" t="str">
        <f>+'Preliminar PT. Control'!H134</f>
        <v>C 55.2</v>
      </c>
      <c r="V78" s="196" t="str">
        <f>+'Preliminar PT. Control'!I134</f>
        <v>EQUIPO DE GESTIÓN DOCUMENTAL DE LA SUBDIRECCIÓN ADMINISTRATIVA Y FINANCIERA</v>
      </c>
      <c r="W78" s="196" t="str">
        <f>+'Preliminar PT. Control'!J134</f>
        <v>Equipo de gestión documental de la Subdirección Administrativa y Financiera revisa inmediatamente a través de la forma ADMBS-F-029-Forma PRÉSTAMO Y DEVOLUCIÓN DE DOCUMENTOS que los documentos devueltos por la dependencia correspondan al inventario inicial entregado, esta devolución puede ser parcial o total y debe cumplir con la calidad del documento en su entrega</v>
      </c>
      <c r="X78" s="197" t="str">
        <f>+'Preliminar PT. Control'!K134</f>
        <v>Detectivo</v>
      </c>
      <c r="Y78" s="43" t="str">
        <f t="shared" si="31"/>
        <v>Impacto</v>
      </c>
      <c r="Z78" s="197" t="str">
        <f>+'Preliminar PT. Control'!M134</f>
        <v>Manual</v>
      </c>
      <c r="AA78" s="43" t="str">
        <f t="shared" si="32"/>
        <v>30%</v>
      </c>
      <c r="AB78" s="197" t="str">
        <f>+'Preliminar PT. Control'!O134</f>
        <v>Documentado</v>
      </c>
      <c r="AC78" s="197" t="s">
        <v>1099</v>
      </c>
      <c r="AD78" s="197" t="str">
        <f>+'Preliminar PT. Control'!Q134</f>
        <v>Con registro</v>
      </c>
      <c r="AE78" s="142">
        <f>+'Preliminar PT. Control'!R134</f>
        <v>0.6</v>
      </c>
      <c r="AF78" s="218" t="str">
        <f>+'Preliminar PT. Control'!S134</f>
        <v>Media</v>
      </c>
      <c r="AG78" s="142">
        <f>+'Preliminar PT. Control'!T134</f>
        <v>0.42</v>
      </c>
      <c r="AH78" s="218" t="str">
        <f>+'Preliminar PT. Control'!U134</f>
        <v>Moderado</v>
      </c>
      <c r="AI78" s="218" t="str">
        <f>+'Preliminar PT. Control'!V134</f>
        <v>Moderado</v>
      </c>
      <c r="AJ78" s="218" t="str">
        <f>+'Preliminar PT. Control'!W134</f>
        <v>Reducir</v>
      </c>
      <c r="AK78" s="224" t="str">
        <f>+'6 - Plan de Acciones Preventiva'!F142</f>
        <v>P 55.2</v>
      </c>
      <c r="AL78" s="289" t="s">
        <v>2128</v>
      </c>
      <c r="AM78" s="290" t="s">
        <v>1199</v>
      </c>
      <c r="AN78" s="290" t="s">
        <v>2129</v>
      </c>
      <c r="AO78" s="314">
        <v>2</v>
      </c>
      <c r="AP78" s="43">
        <v>0</v>
      </c>
      <c r="AQ78" s="305">
        <f t="shared" si="19"/>
        <v>0</v>
      </c>
      <c r="AR78" s="197" t="s">
        <v>436</v>
      </c>
      <c r="AS78" s="220" t="s">
        <v>2200</v>
      </c>
      <c r="AT78" s="220" t="s">
        <v>2229</v>
      </c>
      <c r="AU78" s="197" t="s">
        <v>1960</v>
      </c>
      <c r="AV78" s="197">
        <f>+'7 - Materialización del Riesgo'!H143</f>
        <v>0</v>
      </c>
      <c r="AW78" s="197">
        <f>+'7 - Materialización del Riesgo'!I143</f>
        <v>0</v>
      </c>
      <c r="AX78" s="197" t="e">
        <f>+'7 - Materialización del Riesgo'!J143</f>
        <v>#DIV/0!</v>
      </c>
      <c r="AY78" s="197" t="e">
        <f>+'7 - Materialización del Riesgo'!K143</f>
        <v>#DIV/0!</v>
      </c>
      <c r="AZ78" s="197">
        <f>+'7 - Materialización del Riesgo'!L143</f>
        <v>0</v>
      </c>
      <c r="BA78" s="197">
        <f>+'7 - Materialización del Riesgo'!M143</f>
        <v>0</v>
      </c>
      <c r="BB78" s="197">
        <f>+'7 - Materialización del Riesgo'!N143</f>
        <v>0</v>
      </c>
      <c r="BC78" s="197">
        <f>+'7 - Materialización del Riesgo'!O143</f>
        <v>0</v>
      </c>
      <c r="BD78" s="197" t="e">
        <f>+'7 - Materialización del Riesgo'!P143</f>
        <v>#DIV/0!</v>
      </c>
      <c r="BE78" s="305">
        <f>+'7 - Materialización del Riesgo'!Q143</f>
        <v>1</v>
      </c>
    </row>
    <row r="79" spans="2:57" s="104" customFormat="1" ht="120" x14ac:dyDescent="0.25">
      <c r="B79" s="196" t="str">
        <f>+'Preliminar PT Id del Riesgo'!B136</f>
        <v>ADMINISTRACIÓN DE BIENES Y SERVICIOS</v>
      </c>
      <c r="C79" s="196" t="str">
        <f>+'Preliminar PT Id del Riesgo'!C136</f>
        <v>Gestionar la Administración y mantenimiento de bienes y servicios necesarios para la ejecución de los procesos de la
entidad</v>
      </c>
      <c r="D79" s="196" t="str">
        <f>+'Preliminar PT Id del Riesgo'!D136</f>
        <v xml:space="preserve">Desde la recepción de los bienes y servicios, hasta la disposición final de los bienes y el recibido a satisfacción de los servicios
</v>
      </c>
      <c r="E79" s="197" t="str">
        <f>+'Preliminar PT Id del Riesgo'!F136</f>
        <v>SUBDIRECCIÓN ADMINISTRATIVA Y FINANCIERA</v>
      </c>
      <c r="F79" s="224" t="str">
        <f>+'Preliminar PT Id del Riesgo'!G136</f>
        <v>R 56</v>
      </c>
      <c r="G79" s="197" t="str">
        <f>+'Preliminar PT Id del Riesgo'!H136</f>
        <v xml:space="preserve">Asignación incorrecta de comunicaciones oficiales recibidas (documentos) en el momento de la radicación. </v>
      </c>
      <c r="H79" s="197" t="str">
        <f>+'Preliminar PT Id del Riesgo'!I136</f>
        <v>Pérdida Reputacional</v>
      </c>
      <c r="I79" s="196" t="str">
        <f>+'Preliminar PT Id del Riesgo'!J136</f>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v>
      </c>
      <c r="J79" s="302">
        <f>+'Preliminar PT Id del Riesgo'!O136</f>
        <v>44701</v>
      </c>
      <c r="K79" s="302" t="str">
        <f>+'Preliminar PT Id del Riesgo'!K136</f>
        <v>OPERATIVOS</v>
      </c>
      <c r="L79" s="303" t="str">
        <f>+'Preliminar PT Id del Riesgo'!N136</f>
        <v>Usuarios, productos y prácticas</v>
      </c>
      <c r="M79" s="198">
        <v>154477</v>
      </c>
      <c r="N79" s="218" t="str">
        <f t="shared" si="26"/>
        <v>Muy Alta</v>
      </c>
      <c r="O79" s="219">
        <f t="shared" si="27"/>
        <v>1</v>
      </c>
      <c r="P79" s="198" t="s">
        <v>162</v>
      </c>
      <c r="Q79" s="218" t="str">
        <f>IF(OR(P79=[1]Datos!$A$23,P79=[1]Datos!$B$23),"Leve",IF(OR(P79=[1]Datos!$A$24,P79=[1]Datos!$B$24),"Menor",IF(OR(P79=[1]Datos!$A$25,P79=[1]Datos!$B$25),"Moderado",IF(OR(P79=[1]Datos!$A$26,P79=[1]Datos!$B$26),"Mayor",IF(OR(P79=[1]Datos!$A$27,P79=[1]Datos!$B$27),"Catastrófico","")))))</f>
        <v>Moderado</v>
      </c>
      <c r="R79" s="219">
        <f t="shared" si="28"/>
        <v>0.6</v>
      </c>
      <c r="S79" s="218" t="str">
        <f t="shared" si="29"/>
        <v>Alto</v>
      </c>
      <c r="T79" s="218" t="str">
        <f t="shared" si="30"/>
        <v>Reducir</v>
      </c>
      <c r="U79" s="224" t="str">
        <f>+'Preliminar PT. Control'!H137</f>
        <v>C 56.1</v>
      </c>
      <c r="V79" s="196" t="str">
        <f>+'Preliminar PT. Control'!I137</f>
        <v>EQUIPO DE GESTIÓN DOCUMENTAL DE LA SUBDIRECCIÓN ADMINISTRATIVA Y FINANCIERA</v>
      </c>
      <c r="W79" s="196" t="str">
        <f>+'Preliminar PT. Control'!J137</f>
        <v>Equipo de gestión documental de la Subdirección Administrativa y Financiera valida que los parámetros de clasificación a través del instructivo que permita identificar la asignación correcta de las comunicaciones oficiales recibidas, de acuerdo con las funciones de las dependencias de la Agencia</v>
      </c>
      <c r="X79" s="197" t="str">
        <f>+'Preliminar PT. Control'!K137</f>
        <v>Preventivo</v>
      </c>
      <c r="Y79" s="43" t="str">
        <f t="shared" si="31"/>
        <v>Probabilidad</v>
      </c>
      <c r="Z79" s="197" t="str">
        <f>+'Preliminar PT. Control'!M137</f>
        <v>Manual</v>
      </c>
      <c r="AA79" s="43" t="str">
        <f t="shared" si="32"/>
        <v>40%</v>
      </c>
      <c r="AB79" s="197" t="str">
        <f>+'Preliminar PT. Control'!O137</f>
        <v>Sin documentar</v>
      </c>
      <c r="AC79" s="197" t="s">
        <v>1099</v>
      </c>
      <c r="AD79" s="197" t="str">
        <f>+'Preliminar PT. Control'!Q137</f>
        <v>Con registro</v>
      </c>
      <c r="AE79" s="142">
        <f>+'Preliminar PT. Control'!R137</f>
        <v>0.6</v>
      </c>
      <c r="AF79" s="218" t="str">
        <f>+'Preliminar PT. Control'!S137</f>
        <v>Media</v>
      </c>
      <c r="AG79" s="142">
        <f>+'Preliminar PT. Control'!T137</f>
        <v>0.6</v>
      </c>
      <c r="AH79" s="218" t="str">
        <f>+'Preliminar PT. Control'!U137</f>
        <v>Moderado</v>
      </c>
      <c r="AI79" s="218" t="str">
        <f>+'Preliminar PT. Control'!V137</f>
        <v>Moderado</v>
      </c>
      <c r="AJ79" s="218" t="str">
        <f>+'Preliminar PT. Control'!W137</f>
        <v>Reducir</v>
      </c>
      <c r="AK79" s="224" t="str">
        <f>+'6 - Plan de Acciones Preventiva'!F145</f>
        <v>P 56.1</v>
      </c>
      <c r="AL79" s="196" t="str">
        <f>+'6 - Plan de Acciones Preventiva'!G145</f>
        <v>Realizar capacitaciones para fortalecer los conocimientos establecidos en el instructivo y dar claridad frente a las competencias y funciones asignadas a la Agencia y sus dependencias (Decreto 2363) y el Acuerdo 060 del 2001.</v>
      </c>
      <c r="AM79" s="196" t="str">
        <f>+'6 - Plan de Acciones Preventiva'!H145</f>
        <v>SUBDIRECCIÓN ADMINISTRATIVA Y FINANCIERA - EQUIPO DE GESTIÓN DOCUMENTAL</v>
      </c>
      <c r="AN79" s="196" t="str">
        <f>+'6 - Plan de Acciones Preventiva'!I145</f>
        <v>Listados de asistencia</v>
      </c>
      <c r="AO79" s="304">
        <v>5</v>
      </c>
      <c r="AP79" s="43">
        <v>3</v>
      </c>
      <c r="AQ79" s="305">
        <f t="shared" si="19"/>
        <v>0.6</v>
      </c>
      <c r="AR79" s="197" t="s">
        <v>436</v>
      </c>
      <c r="AS79" s="220" t="s">
        <v>1204</v>
      </c>
      <c r="AT79" s="220" t="s">
        <v>2203</v>
      </c>
      <c r="AU79" s="197" t="s">
        <v>95</v>
      </c>
      <c r="AV79" s="197">
        <f>+'7 - Materialización del Riesgo'!H146</f>
        <v>0</v>
      </c>
      <c r="AW79" s="197">
        <f>+'7 - Materialización del Riesgo'!I146</f>
        <v>0</v>
      </c>
      <c r="AX79" s="197" t="e">
        <f>+'7 - Materialización del Riesgo'!J146</f>
        <v>#DIV/0!</v>
      </c>
      <c r="AY79" s="197" t="e">
        <f>+'7 - Materialización del Riesgo'!K146</f>
        <v>#DIV/0!</v>
      </c>
      <c r="AZ79" s="197">
        <f>+'7 - Materialización del Riesgo'!L146</f>
        <v>0</v>
      </c>
      <c r="BA79" s="197">
        <f>+'7 - Materialización del Riesgo'!M146</f>
        <v>0</v>
      </c>
      <c r="BB79" s="197">
        <f>+'7 - Materialización del Riesgo'!N146</f>
        <v>0</v>
      </c>
      <c r="BC79" s="197">
        <f>+'7 - Materialización del Riesgo'!O146</f>
        <v>0</v>
      </c>
      <c r="BD79" s="197" t="e">
        <f>+'7 - Materialización del Riesgo'!P146</f>
        <v>#DIV/0!</v>
      </c>
      <c r="BE79" s="305">
        <f>+'7 - Materialización del Riesgo'!Q146</f>
        <v>1</v>
      </c>
    </row>
    <row r="80" spans="2:57" s="104" customFormat="1" ht="60" x14ac:dyDescent="0.25">
      <c r="B80" s="196" t="str">
        <f>+'Preliminar PT Id del Riesgo'!B137</f>
        <v>ADMINISTRACIÓN DE BIENES Y SERVICIOS</v>
      </c>
      <c r="C80" s="196" t="str">
        <f>+'Preliminar PT Id del Riesgo'!C137</f>
        <v>Gestionar la Administración y mantenimiento de bienes y servicios necesarios para la ejecución de los procesos de la
entidad</v>
      </c>
      <c r="D80" s="196" t="str">
        <f>+'Preliminar PT Id del Riesgo'!D137</f>
        <v xml:space="preserve">Desde la recepción de los bienes y servicios, hasta la disposición final de los bienes y el recibido a satisfacción de los servicios
</v>
      </c>
      <c r="E80" s="197" t="str">
        <f>+'Preliminar PT Id del Riesgo'!F137</f>
        <v>SUBDIRECCIÓN ADMINISTRATIVA Y FINANCIERA</v>
      </c>
      <c r="F80" s="224" t="str">
        <f>+'Preliminar PT Id del Riesgo'!G137</f>
        <v>R 56</v>
      </c>
      <c r="G80" s="197" t="str">
        <f>+'Preliminar PT Id del Riesgo'!H137</f>
        <v xml:space="preserve">Asignación incorrecta de comunicaciones oficiales recibidas (documentos) en el momento de la radicación. </v>
      </c>
      <c r="H80" s="197" t="str">
        <f>+'Preliminar PT Id del Riesgo'!I137</f>
        <v>Pérdida Reputacional</v>
      </c>
      <c r="I80" s="196" t="str">
        <f>+'Preliminar PT Id del Riesgo'!J137</f>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v>
      </c>
      <c r="J80" s="302">
        <f>+'Preliminar PT Id del Riesgo'!O137</f>
        <v>44701</v>
      </c>
      <c r="K80" s="302" t="str">
        <f>+'Preliminar PT Id del Riesgo'!K137</f>
        <v>OPERATIVOS</v>
      </c>
      <c r="L80" s="303" t="str">
        <f>+'Preliminar PT Id del Riesgo'!N137</f>
        <v>Usuarios, productos y prácticas</v>
      </c>
      <c r="M80" s="198">
        <v>154477</v>
      </c>
      <c r="N80" s="218" t="str">
        <f t="shared" si="26"/>
        <v>Muy Alta</v>
      </c>
      <c r="O80" s="219">
        <f t="shared" si="27"/>
        <v>1</v>
      </c>
      <c r="P80" s="198" t="s">
        <v>162</v>
      </c>
      <c r="Q80" s="218" t="str">
        <f>IF(OR(P80=[1]Datos!$A$23,P80=[1]Datos!$B$23),"Leve",IF(OR(P80=[1]Datos!$A$24,P80=[1]Datos!$B$24),"Menor",IF(OR(P80=[1]Datos!$A$25,P80=[1]Datos!$B$25),"Moderado",IF(OR(P80=[1]Datos!$A$26,P80=[1]Datos!$B$26),"Mayor",IF(OR(P80=[1]Datos!$A$27,P80=[1]Datos!$B$27),"Catastrófico","")))))</f>
        <v>Moderado</v>
      </c>
      <c r="R80" s="219">
        <f t="shared" si="28"/>
        <v>0.6</v>
      </c>
      <c r="S80" s="218" t="str">
        <f t="shared" si="29"/>
        <v>Alto</v>
      </c>
      <c r="T80" s="218" t="str">
        <f t="shared" si="30"/>
        <v>Reducir</v>
      </c>
      <c r="U80" s="224" t="str">
        <f>+'Preliminar PT. Control'!H138</f>
        <v>C 56.2</v>
      </c>
      <c r="V80" s="196" t="str">
        <f>+'Preliminar PT. Control'!I138</f>
        <v>EQUIPO DE GESTIÓN DOCUMENTAL DE LA SUBDIRECCIÓN ADMINISTRATIVA Y FINANCIERA</v>
      </c>
      <c r="W80" s="196" t="str">
        <f>+'Preliminar PT. Control'!J138</f>
        <v>líder del Equipo de gestión documental de la Subdirección Administrativa y Financiera verifica la productividad y el margen de error a través del reporte del sistema ORFEO donde se evidencia la cantidad de comunicaciones oficiales asignadas a las dependencias por el personal de correspondencia</v>
      </c>
      <c r="X80" s="197" t="str">
        <f>+'Preliminar PT. Control'!K138</f>
        <v>Detectivo</v>
      </c>
      <c r="Y80" s="43" t="str">
        <f t="shared" si="31"/>
        <v>Impacto</v>
      </c>
      <c r="Z80" s="197" t="str">
        <f>+'Preliminar PT. Control'!M138</f>
        <v>Manual</v>
      </c>
      <c r="AA80" s="43" t="str">
        <f t="shared" si="32"/>
        <v>30%</v>
      </c>
      <c r="AB80" s="197" t="str">
        <f>+'Preliminar PT. Control'!O138</f>
        <v>Sin documentar</v>
      </c>
      <c r="AC80" s="197" t="s">
        <v>1099</v>
      </c>
      <c r="AD80" s="197" t="str">
        <f>+'Preliminar PT. Control'!Q138</f>
        <v>Con registro</v>
      </c>
      <c r="AE80" s="142">
        <f>+'Preliminar PT. Control'!R138</f>
        <v>0.6</v>
      </c>
      <c r="AF80" s="218" t="str">
        <f>+'Preliminar PT. Control'!S138</f>
        <v>Media</v>
      </c>
      <c r="AG80" s="142">
        <f>+'Preliminar PT. Control'!T138</f>
        <v>0.42</v>
      </c>
      <c r="AH80" s="218" t="str">
        <f>+'Preliminar PT. Control'!U138</f>
        <v>Moderado</v>
      </c>
      <c r="AI80" s="218" t="str">
        <f>+'Preliminar PT. Control'!V138</f>
        <v>Moderado</v>
      </c>
      <c r="AJ80" s="218" t="str">
        <f>+'Preliminar PT. Control'!W138</f>
        <v>Reducir</v>
      </c>
      <c r="AK80" s="224" t="str">
        <f>+'6 - Plan de Acciones Preventiva'!F146</f>
        <v>P 56.2</v>
      </c>
      <c r="AL80" s="196" t="str">
        <f>+'6 - Plan de Acciones Preventiva'!G146</f>
        <v xml:space="preserve">Realizar informe de seguimiento a la productividad y el margen de error del personal de correspondencia </v>
      </c>
      <c r="AM80" s="196" t="str">
        <f>+'6 - Plan de Acciones Preventiva'!H146</f>
        <v>SUBDIRECCIÓN ADMINISTRATIVA Y FINANCIERA - EQUIPO DE GESTIÓN DOCUMENTAL</v>
      </c>
      <c r="AN80" s="196" t="str">
        <f>+'6 - Plan de Acciones Preventiva'!I146</f>
        <v>Informe de seguimiento a la productividad y el margen de error</v>
      </c>
      <c r="AO80" s="304">
        <v>2</v>
      </c>
      <c r="AP80" s="43">
        <v>0</v>
      </c>
      <c r="AQ80" s="305">
        <f t="shared" ref="AQ80:AQ107" si="33">+((AP80/AO80)*100)/100</f>
        <v>0</v>
      </c>
      <c r="AR80" s="197" t="s">
        <v>436</v>
      </c>
      <c r="AS80" s="220" t="s">
        <v>2200</v>
      </c>
      <c r="AT80" s="220" t="s">
        <v>2230</v>
      </c>
      <c r="AU80" s="197" t="s">
        <v>1960</v>
      </c>
      <c r="AV80" s="197">
        <f>+'7 - Materialización del Riesgo'!H147</f>
        <v>0</v>
      </c>
      <c r="AW80" s="197">
        <f>+'7 - Materialización del Riesgo'!I147</f>
        <v>0</v>
      </c>
      <c r="AX80" s="197" t="e">
        <f>+'7 - Materialización del Riesgo'!J147</f>
        <v>#DIV/0!</v>
      </c>
      <c r="AY80" s="197" t="e">
        <f>+'7 - Materialización del Riesgo'!K147</f>
        <v>#DIV/0!</v>
      </c>
      <c r="AZ80" s="197">
        <f>+'7 - Materialización del Riesgo'!L147</f>
        <v>0</v>
      </c>
      <c r="BA80" s="197">
        <f>+'7 - Materialización del Riesgo'!M147</f>
        <v>0</v>
      </c>
      <c r="BB80" s="197">
        <f>+'7 - Materialización del Riesgo'!N147</f>
        <v>0</v>
      </c>
      <c r="BC80" s="197">
        <f>+'7 - Materialización del Riesgo'!O147</f>
        <v>0</v>
      </c>
      <c r="BD80" s="197" t="e">
        <f>+'7 - Materialización del Riesgo'!P147</f>
        <v>#DIV/0!</v>
      </c>
      <c r="BE80" s="305">
        <f>+'7 - Materialización del Riesgo'!Q147</f>
        <v>1</v>
      </c>
    </row>
    <row r="81" spans="2:57" s="104" customFormat="1" ht="60" x14ac:dyDescent="0.25">
      <c r="B81" s="196" t="str">
        <f>+'Preliminar PT Id del Riesgo'!B139</f>
        <v>ADMINISTRACIÓN DE BIENES Y SERVICIOS</v>
      </c>
      <c r="C81" s="196" t="str">
        <f>+'Preliminar PT Id del Riesgo'!C139</f>
        <v>Gestionar la Administración y mantenimiento de bienes y servicios necesarios para la ejecución de los procesos de la
entidad</v>
      </c>
      <c r="D81" s="196" t="str">
        <f>+'Preliminar PT Id del Riesgo'!D139</f>
        <v xml:space="preserve">Desde la recepción de los bienes y servicios, hasta la disposición final de los bienes y el recibido a satisfacción de los servicios
</v>
      </c>
      <c r="E81" s="197" t="str">
        <f>+'Preliminar PT Id del Riesgo'!F139</f>
        <v>SUBDIRECCIÓN ADMINISTRATIVA Y FINANCIERA</v>
      </c>
      <c r="F81" s="224" t="str">
        <f>+'Preliminar PT Id del Riesgo'!G139</f>
        <v>R 57</v>
      </c>
      <c r="G81" s="197" t="str">
        <f>+'Preliminar PT Id del Riesgo'!H139</f>
        <v>Demoras en la respuesta a solicitudes internas de documentos en atención de los requerimientos de expedientes por parte de las dependencias</v>
      </c>
      <c r="H81" s="197" t="str">
        <f>+'Preliminar PT Id del Riesgo'!I139</f>
        <v>Pérdida Reputacional</v>
      </c>
      <c r="I81" s="196" t="str">
        <f>+'Preliminar PT Id del Riesgo'!J139</f>
        <v>Posibilidad de pérdida reputacional derivando en acciones jurídicas en contra de la entidad debido a los vencimientos de términos debido a personal insuficiente para atender la alta demanda y la inexactitud o complejidad de la solicitud del expediente o información por parte de la dependencia</v>
      </c>
      <c r="J81" s="302">
        <f>+'Preliminar PT Id del Riesgo'!O139</f>
        <v>44701</v>
      </c>
      <c r="K81" s="302" t="str">
        <f>+'Preliminar PT Id del Riesgo'!K139</f>
        <v>OPERATIVOS</v>
      </c>
      <c r="L81" s="303" t="str">
        <f>+'Preliminar PT Id del Riesgo'!N139</f>
        <v>Usuarios, productos y prácticas</v>
      </c>
      <c r="M81" s="198">
        <v>8715</v>
      </c>
      <c r="N81" s="218" t="str">
        <f t="shared" si="26"/>
        <v>Muy Alta</v>
      </c>
      <c r="O81" s="219">
        <f t="shared" si="27"/>
        <v>1</v>
      </c>
      <c r="P81" s="198" t="s">
        <v>162</v>
      </c>
      <c r="Q81" s="218" t="str">
        <f>IF(OR(P81=[1]Datos!$A$23,P81=[1]Datos!$B$23),"Leve",IF(OR(P81=[1]Datos!$A$24,P81=[1]Datos!$B$24),"Menor",IF(OR(P81=[1]Datos!$A$25,P81=[1]Datos!$B$25),"Moderado",IF(OR(P81=[1]Datos!$A$26,P81=[1]Datos!$B$26),"Mayor",IF(OR(P81=[1]Datos!$A$27,P81=[1]Datos!$B$27),"Catastrófico","")))))</f>
        <v>Moderado</v>
      </c>
      <c r="R81" s="219">
        <f t="shared" si="28"/>
        <v>0.6</v>
      </c>
      <c r="S81" s="218" t="str">
        <f t="shared" si="29"/>
        <v>Alto</v>
      </c>
      <c r="T81" s="218" t="str">
        <f t="shared" si="30"/>
        <v>Reducir</v>
      </c>
      <c r="U81" s="224" t="str">
        <f>+'Preliminar PT. Control'!H140</f>
        <v>C 57.1</v>
      </c>
      <c r="V81" s="196" t="str">
        <f>+'Preliminar PT. Control'!I140</f>
        <v>LÍDER DEL EQUIPO DE GESTIÓN DOCUMENTAL DE LA SUBDIRECCIÓN ADMINISTRATIVA Y FINANCIERA</v>
      </c>
      <c r="W81" s="196" t="str">
        <f>+'Preliminar PT. Control'!J140</f>
        <v>líder del Equipo de gestión documental de la Subdirección Administrativa y Financiera valida las solicitudes de información y/o expedientes a través del reporte generado por el aplicativo CAS donde se evidencia la cantidad de solicitudes recibidas o asignadas a gestión documental y las demoras en respuesta por parte de gestión documental</v>
      </c>
      <c r="X81" s="197" t="str">
        <f>+'Preliminar PT. Control'!K140</f>
        <v>Detectivo</v>
      </c>
      <c r="Y81" s="43" t="str">
        <f t="shared" si="31"/>
        <v>Impacto</v>
      </c>
      <c r="Z81" s="197" t="str">
        <f>+'Preliminar PT. Control'!M140</f>
        <v>Manual</v>
      </c>
      <c r="AA81" s="43" t="str">
        <f t="shared" si="32"/>
        <v>30%</v>
      </c>
      <c r="AB81" s="197" t="str">
        <f>+'Preliminar PT. Control'!O140</f>
        <v>Sin documentar</v>
      </c>
      <c r="AC81" s="197" t="s">
        <v>1099</v>
      </c>
      <c r="AD81" s="197" t="str">
        <f>+'Preliminar PT. Control'!Q140</f>
        <v>Con registro</v>
      </c>
      <c r="AE81" s="142">
        <f>+'Preliminar PT. Control'!R140</f>
        <v>1</v>
      </c>
      <c r="AF81" s="218" t="str">
        <f>+'Preliminar PT. Control'!S140</f>
        <v>Muy Alta</v>
      </c>
      <c r="AG81" s="142">
        <f>+'Preliminar PT. Control'!T140</f>
        <v>0.42</v>
      </c>
      <c r="AH81" s="218" t="str">
        <f>+'Preliminar PT. Control'!U140</f>
        <v>Moderado</v>
      </c>
      <c r="AI81" s="218" t="str">
        <f>+'Preliminar PT. Control'!V140</f>
        <v>Alto</v>
      </c>
      <c r="AJ81" s="218" t="str">
        <f>+'Preliminar PT. Control'!W140</f>
        <v>Reducir</v>
      </c>
      <c r="AK81" s="224" t="str">
        <f>+'6 - Plan de Acciones Preventiva'!F148</f>
        <v>P 57.1</v>
      </c>
      <c r="AL81" s="283" t="s">
        <v>2136</v>
      </c>
      <c r="AM81" s="287" t="s">
        <v>1199</v>
      </c>
      <c r="AN81" s="287" t="s">
        <v>2137</v>
      </c>
      <c r="AO81" s="315">
        <v>1</v>
      </c>
      <c r="AP81" s="43">
        <v>0</v>
      </c>
      <c r="AQ81" s="305">
        <f t="shared" si="33"/>
        <v>0</v>
      </c>
      <c r="AR81" s="197" t="s">
        <v>436</v>
      </c>
      <c r="AS81" s="220" t="s">
        <v>2200</v>
      </c>
      <c r="AT81" s="220" t="s">
        <v>2231</v>
      </c>
      <c r="AU81" s="197" t="s">
        <v>1960</v>
      </c>
      <c r="AV81" s="197">
        <f>+'7 - Materialización del Riesgo'!H148</f>
        <v>0</v>
      </c>
      <c r="AW81" s="197">
        <f>+'7 - Materialización del Riesgo'!I148</f>
        <v>0</v>
      </c>
      <c r="AX81" s="197" t="e">
        <f>+'7 - Materialización del Riesgo'!J148</f>
        <v>#DIV/0!</v>
      </c>
      <c r="AY81" s="197" t="e">
        <f>+'7 - Materialización del Riesgo'!K148</f>
        <v>#DIV/0!</v>
      </c>
      <c r="AZ81" s="197">
        <f>+'7 - Materialización del Riesgo'!L148</f>
        <v>0</v>
      </c>
      <c r="BA81" s="197">
        <f>+'7 - Materialización del Riesgo'!M148</f>
        <v>0</v>
      </c>
      <c r="BB81" s="197">
        <f>+'7 - Materialización del Riesgo'!N148</f>
        <v>0</v>
      </c>
      <c r="BC81" s="197">
        <f>+'7 - Materialización del Riesgo'!O148</f>
        <v>0</v>
      </c>
      <c r="BD81" s="197" t="e">
        <f>+'7 - Materialización del Riesgo'!P148</f>
        <v>#DIV/0!</v>
      </c>
      <c r="BE81" s="305">
        <f>+'7 - Materialización del Riesgo'!Q148</f>
        <v>1</v>
      </c>
    </row>
    <row r="82" spans="2:57" s="104" customFormat="1" ht="75" x14ac:dyDescent="0.25">
      <c r="B82" s="196" t="str">
        <f>+'Preliminar PT Id del Riesgo'!B141</f>
        <v>ADMINISTRACIÓN DE BIENES Y SERVICIOS</v>
      </c>
      <c r="C82" s="196" t="str">
        <f>+'Preliminar PT Id del Riesgo'!C141</f>
        <v>Administrar los recursos e información financiera con base en las necesidades de las dependencias de la Agencia y organismos estatales requirentes, a través de mecanismos de dirección, registro, ejecución, control y seguimiento de los recursos</v>
      </c>
      <c r="D82" s="196" t="str">
        <f>+'Preliminar PT Id del Riesgo'!D141</f>
        <v>Desde la recepción de los bienes y servicios, hasta la disposición final de los bienes y el recibido a satisfacción de los servicios</v>
      </c>
      <c r="E82" s="197" t="str">
        <f>+'Preliminar PT Id del Riesgo'!F141</f>
        <v>SUBDIRECCIÓN ADMINISTRATIVA Y FINANCIERA</v>
      </c>
      <c r="F82" s="224" t="str">
        <f>+'Preliminar PT Id del Riesgo'!G141</f>
        <v>R 58</v>
      </c>
      <c r="G82" s="197" t="str">
        <f>+'Preliminar PT Id del Riesgo'!H141</f>
        <v>Incumplimiento del Plan de Gestión Integral de Residuos Peligrosos (PGIRESPEL)</v>
      </c>
      <c r="H82" s="197" t="str">
        <f>+'Preliminar PT Id del Riesgo'!I141</f>
        <v>Afectación Económica o presupuestal</v>
      </c>
      <c r="I82" s="196" t="str">
        <f>+'Preliminar PT Id del Riesgo'!J141</f>
        <v>Posibilidad de afectación económica por sanciones legales por entes de control debido al desconocimiento en la normatividad ambiental aplicable</v>
      </c>
      <c r="J82" s="302">
        <f>+'Preliminar PT Id del Riesgo'!O141</f>
        <v>44701</v>
      </c>
      <c r="K82" s="302" t="str">
        <f>+'Preliminar PT Id del Riesgo'!K141</f>
        <v>OPERATIVOS</v>
      </c>
      <c r="L82" s="303" t="str">
        <f>+'Preliminar PT Id del Riesgo'!N141</f>
        <v>Ejecución y administración de procesos</v>
      </c>
      <c r="M82" s="198">
        <v>1</v>
      </c>
      <c r="N82" s="218" t="str">
        <f t="shared" si="26"/>
        <v>Muy Baja</v>
      </c>
      <c r="O82" s="219">
        <f t="shared" si="27"/>
        <v>0.2</v>
      </c>
      <c r="P82" s="198" t="s">
        <v>723</v>
      </c>
      <c r="Q82" s="218" t="str">
        <f>IF(OR(P82=[1]Datos!$A$23,P82=[1]Datos!$B$23),"Leve",IF(OR(P82=[1]Datos!$A$24,P82=[1]Datos!$B$24),"Menor",IF(OR(P82=[1]Datos!$A$25,P82=[1]Datos!$B$25),"Moderado",IF(OR(P82=[1]Datos!$A$26,P82=[1]Datos!$B$26),"Mayor",IF(OR(P82=[1]Datos!$A$27,P82=[1]Datos!$B$27),"Catastrófico","")))))</f>
        <v>Menor</v>
      </c>
      <c r="R82" s="219">
        <f t="shared" si="28"/>
        <v>0.4</v>
      </c>
      <c r="S82" s="218" t="str">
        <f t="shared" si="29"/>
        <v>Bajo</v>
      </c>
      <c r="T82" s="218" t="str">
        <f t="shared" si="30"/>
        <v>Aceptar</v>
      </c>
      <c r="U82" s="224" t="str">
        <f>+'Preliminar PT. Control'!H142</f>
        <v>C 58.1</v>
      </c>
      <c r="V82" s="196" t="str">
        <f>+'Preliminar PT. Control'!I142</f>
        <v>SUBDIRECCIÓN ADMINISTRATIVA Y FINANCIERA (GESTIÓN AMBIENTAL)</v>
      </c>
      <c r="W82" s="196" t="str">
        <f>+'Preliminar PT. Control'!J142</f>
        <v>Subdirección administrativa y financiera (Gestión Ambiental) verifica el cumplimiento del Plan de Gestión Integral de Residuos peligrosos a través de las certificaciones de disposición final de los residuos entregadas por las empresas gestoras  donde se identifica si se esta cumpliendo con los lineamientos de implementación de la gestión en el PGIRESPEL</v>
      </c>
      <c r="X82" s="197" t="str">
        <f>+'Preliminar PT. Control'!K142</f>
        <v>Detectivo</v>
      </c>
      <c r="Y82" s="43" t="str">
        <f t="shared" si="31"/>
        <v>Impacto</v>
      </c>
      <c r="Z82" s="197" t="str">
        <f>+'Preliminar PT. Control'!M142</f>
        <v>Manual</v>
      </c>
      <c r="AA82" s="43" t="str">
        <f t="shared" si="32"/>
        <v>30%</v>
      </c>
      <c r="AB82" s="197" t="str">
        <f>+'Preliminar PT. Control'!O142</f>
        <v>Documentado</v>
      </c>
      <c r="AC82" s="197" t="s">
        <v>190</v>
      </c>
      <c r="AD82" s="197" t="str">
        <f>+'Preliminar PT. Control'!Q142</f>
        <v>Con registro</v>
      </c>
      <c r="AE82" s="142">
        <f>+'Preliminar PT. Control'!R142</f>
        <v>0.2</v>
      </c>
      <c r="AF82" s="218" t="str">
        <f>+'Preliminar PT. Control'!S142</f>
        <v>Muy Baja</v>
      </c>
      <c r="AG82" s="142">
        <f>+'Preliminar PT. Control'!T142</f>
        <v>0.28000000000000003</v>
      </c>
      <c r="AH82" s="218" t="str">
        <f>+'Preliminar PT. Control'!U142</f>
        <v>Menor</v>
      </c>
      <c r="AI82" s="218" t="str">
        <f>+'Preliminar PT. Control'!V142</f>
        <v>Bajo</v>
      </c>
      <c r="AJ82" s="218" t="str">
        <f>+'Preliminar PT. Control'!W142</f>
        <v>Aceptar</v>
      </c>
      <c r="AK82" s="224" t="str">
        <f>+'6 - Plan de Acciones Preventiva'!F150</f>
        <v>P 58.1</v>
      </c>
      <c r="AL82" s="196" t="s">
        <v>1208</v>
      </c>
      <c r="AM82" s="196" t="str">
        <f>+'6 - Plan de Acciones Preventiva'!H150</f>
        <v>SUBDIRECCIÓN ADMINISTRATIVA Y FINANCIERA (GESTIÓN AMBIENTAL)</v>
      </c>
      <c r="AN82" s="196" t="str">
        <f>+'6 - Plan de Acciones Preventiva'!I150</f>
        <v>Bitácora de generación de residuos</v>
      </c>
      <c r="AO82" s="304">
        <v>4</v>
      </c>
      <c r="AP82" s="43">
        <v>1</v>
      </c>
      <c r="AQ82" s="305">
        <f t="shared" si="33"/>
        <v>0.25</v>
      </c>
      <c r="AR82" s="197" t="s">
        <v>436</v>
      </c>
      <c r="AS82" s="220" t="s">
        <v>2232</v>
      </c>
      <c r="AT82" s="220" t="s">
        <v>2204</v>
      </c>
      <c r="AU82" s="197" t="s">
        <v>1960</v>
      </c>
      <c r="AV82" s="197">
        <f>+'7 - Materialización del Riesgo'!H149</f>
        <v>0</v>
      </c>
      <c r="AW82" s="197">
        <f>+'7 - Materialización del Riesgo'!I149</f>
        <v>0</v>
      </c>
      <c r="AX82" s="197" t="e">
        <f>+'7 - Materialización del Riesgo'!J149</f>
        <v>#DIV/0!</v>
      </c>
      <c r="AY82" s="197" t="e">
        <f>+'7 - Materialización del Riesgo'!K149</f>
        <v>#DIV/0!</v>
      </c>
      <c r="AZ82" s="197">
        <f>+'7 - Materialización del Riesgo'!L149</f>
        <v>0</v>
      </c>
      <c r="BA82" s="197">
        <f>+'7 - Materialización del Riesgo'!M149</f>
        <v>0</v>
      </c>
      <c r="BB82" s="197">
        <f>+'7 - Materialización del Riesgo'!N149</f>
        <v>0</v>
      </c>
      <c r="BC82" s="197">
        <f>+'7 - Materialización del Riesgo'!O149</f>
        <v>0</v>
      </c>
      <c r="BD82" s="197" t="e">
        <f>+'7 - Materialización del Riesgo'!P149</f>
        <v>#DIV/0!</v>
      </c>
      <c r="BE82" s="305">
        <f>+'7 - Materialización del Riesgo'!Q149</f>
        <v>1</v>
      </c>
    </row>
    <row r="83" spans="2:57" s="104" customFormat="1" ht="75" x14ac:dyDescent="0.25">
      <c r="B83" s="196" t="str">
        <f>+'Preliminar PT Id del Riesgo'!B142</f>
        <v>ADMINISTRACIÓN DE BIENES Y SERVICIOS</v>
      </c>
      <c r="C83" s="196" t="str">
        <f>+'Preliminar PT Id del Riesgo'!C142</f>
        <v>Administrar los recursos e información financiera con base en las necesidades de las dependencias de la Agencia y organismos estatales requirentes, a través de mecanismos de dirección, registro, ejecución, control y seguimiento de los recursos</v>
      </c>
      <c r="D83" s="196" t="str">
        <f>+'Preliminar PT Id del Riesgo'!D142</f>
        <v>Desde la recepción de los bienes y servicios, hasta la disposición final de los bienes y el recibido a satisfacción de los servicios</v>
      </c>
      <c r="E83" s="197" t="str">
        <f>+'Preliminar PT Id del Riesgo'!F142</f>
        <v>SUBDIRECCIÓN ADMINISTRATIVA Y FINANCIERA</v>
      </c>
      <c r="F83" s="224" t="str">
        <f>+'Preliminar PT Id del Riesgo'!G142</f>
        <v>R 58</v>
      </c>
      <c r="G83" s="197" t="str">
        <f>+'Preliminar PT Id del Riesgo'!H142</f>
        <v>Incumplimiento del Plan de Gestión Integral de Residuos Peligrosos (PGIRESPEL)</v>
      </c>
      <c r="H83" s="197" t="str">
        <f>+'Preliminar PT Id del Riesgo'!I142</f>
        <v>Afectación Económica o presupuestal</v>
      </c>
      <c r="I83" s="196" t="str">
        <f>+'Preliminar PT Id del Riesgo'!J142</f>
        <v>Posibilidad de afectación económica por sanciones legales por entes de control debido al desconocimiento en la normatividad ambiental aplicable</v>
      </c>
      <c r="J83" s="302">
        <f>+'Preliminar PT Id del Riesgo'!O142</f>
        <v>44701</v>
      </c>
      <c r="K83" s="302" t="str">
        <f>+'Preliminar PT Id del Riesgo'!K142</f>
        <v>OPERATIVOS</v>
      </c>
      <c r="L83" s="303" t="str">
        <f>+'Preliminar PT Id del Riesgo'!N142</f>
        <v>Ejecución y administración de procesos</v>
      </c>
      <c r="M83" s="198">
        <v>1</v>
      </c>
      <c r="N83" s="218" t="str">
        <f t="shared" si="26"/>
        <v>Muy Baja</v>
      </c>
      <c r="O83" s="219">
        <f t="shared" si="27"/>
        <v>0.2</v>
      </c>
      <c r="P83" s="198" t="s">
        <v>723</v>
      </c>
      <c r="Q83" s="218" t="str">
        <f>IF(OR(P83=[1]Datos!$A$23,P83=[1]Datos!$B$23),"Leve",IF(OR(P83=[1]Datos!$A$24,P83=[1]Datos!$B$24),"Menor",IF(OR(P83=[1]Datos!$A$25,P83=[1]Datos!$B$25),"Moderado",IF(OR(P83=[1]Datos!$A$26,P83=[1]Datos!$B$26),"Mayor",IF(OR(P83=[1]Datos!$A$27,P83=[1]Datos!$B$27),"Catastrófico","")))))</f>
        <v>Menor</v>
      </c>
      <c r="R83" s="219">
        <f t="shared" si="28"/>
        <v>0.4</v>
      </c>
      <c r="S83" s="218" t="str">
        <f t="shared" si="29"/>
        <v>Bajo</v>
      </c>
      <c r="T83" s="218" t="str">
        <f t="shared" si="30"/>
        <v>Aceptar</v>
      </c>
      <c r="U83" s="224" t="str">
        <f>+'Preliminar PT. Control'!H143</f>
        <v>C 58.2</v>
      </c>
      <c r="V83" s="196" t="str">
        <f>+'Preliminar PT. Control'!I143</f>
        <v>SUBDIRECCIÓN ADMINISTRATIVA Y FINANCIERA (GESTIÓN AMBIENTAL)</v>
      </c>
      <c r="W83" s="196" t="str">
        <f>+'Preliminar PT. Control'!J143</f>
        <v>Subdirección administrativa y financiera (Gestión Ambiental) actualiza el documento para la implementación a través del nuevo Plan de Gestión Integral de Residuos donde se reformula el plan con base a las novedades, observaciones y/u oportunidades de mejora</v>
      </c>
      <c r="X83" s="197" t="str">
        <f>+'Preliminar PT. Control'!K143</f>
        <v>Correctivo</v>
      </c>
      <c r="Y83" s="43" t="str">
        <f t="shared" si="31"/>
        <v>Impacto</v>
      </c>
      <c r="Z83" s="197" t="str">
        <f>+'Preliminar PT. Control'!M143</f>
        <v>Manual</v>
      </c>
      <c r="AA83" s="43" t="str">
        <f t="shared" si="32"/>
        <v>25%</v>
      </c>
      <c r="AB83" s="197" t="str">
        <f>+'Preliminar PT. Control'!O143</f>
        <v>Documentado</v>
      </c>
      <c r="AC83" s="197" t="s">
        <v>190</v>
      </c>
      <c r="AD83" s="197" t="str">
        <f>+'Preliminar PT. Control'!Q143</f>
        <v>Con registro</v>
      </c>
      <c r="AE83" s="142">
        <f>+'Preliminar PT. Control'!R143</f>
        <v>0</v>
      </c>
      <c r="AF83" s="218" t="str">
        <f>+'Preliminar PT. Control'!S143</f>
        <v/>
      </c>
      <c r="AG83" s="142">
        <f>+'Preliminar PT. Control'!T143</f>
        <v>0</v>
      </c>
      <c r="AH83" s="218" t="str">
        <f>+'Preliminar PT. Control'!U143</f>
        <v/>
      </c>
      <c r="AI83" s="218" t="str">
        <f>+'Preliminar PT. Control'!V143</f>
        <v/>
      </c>
      <c r="AJ83" s="218"/>
      <c r="AK83" s="224" t="str">
        <f>+'6 - Plan de Acciones Preventiva'!F151</f>
        <v>P 58.2</v>
      </c>
      <c r="AL83" s="283" t="s">
        <v>1209</v>
      </c>
      <c r="AM83" s="283" t="s">
        <v>1076</v>
      </c>
      <c r="AN83" s="283" t="s">
        <v>1210</v>
      </c>
      <c r="AO83" s="304">
        <v>2</v>
      </c>
      <c r="AP83" s="43">
        <v>0</v>
      </c>
      <c r="AQ83" s="305">
        <f t="shared" si="33"/>
        <v>0</v>
      </c>
      <c r="AR83" s="197" t="s">
        <v>436</v>
      </c>
      <c r="AS83" s="220" t="s">
        <v>2200</v>
      </c>
      <c r="AT83" s="220" t="s">
        <v>2233</v>
      </c>
      <c r="AU83" s="197" t="s">
        <v>1960</v>
      </c>
      <c r="AV83" s="197">
        <f>+'7 - Materialización del Riesgo'!H150</f>
        <v>0</v>
      </c>
      <c r="AW83" s="197">
        <f>+'7 - Materialización del Riesgo'!I150</f>
        <v>0</v>
      </c>
      <c r="AX83" s="197" t="e">
        <f>+'7 - Materialización del Riesgo'!J150</f>
        <v>#DIV/0!</v>
      </c>
      <c r="AY83" s="197" t="e">
        <f>+'7 - Materialización del Riesgo'!K150</f>
        <v>#DIV/0!</v>
      </c>
      <c r="AZ83" s="197">
        <f>+'7 - Materialización del Riesgo'!L150</f>
        <v>0</v>
      </c>
      <c r="BA83" s="197">
        <f>+'7 - Materialización del Riesgo'!M150</f>
        <v>0</v>
      </c>
      <c r="BB83" s="197">
        <f>+'7 - Materialización del Riesgo'!N150</f>
        <v>0</v>
      </c>
      <c r="BC83" s="197">
        <f>+'7 - Materialización del Riesgo'!O150</f>
        <v>0</v>
      </c>
      <c r="BD83" s="197" t="e">
        <f>+'7 - Materialización del Riesgo'!P150</f>
        <v>#DIV/0!</v>
      </c>
      <c r="BE83" s="305">
        <f>+'7 - Materialización del Riesgo'!Q150</f>
        <v>1</v>
      </c>
    </row>
    <row r="84" spans="2:57" s="104" customFormat="1" ht="75" customHeight="1" x14ac:dyDescent="0.25">
      <c r="B84" s="196" t="str">
        <f>+'Preliminar PT Id del Riesgo'!B143</f>
        <v>ADMINISTRACIÓN DE BIENES Y SERVICIOS</v>
      </c>
      <c r="C84" s="196" t="str">
        <f>+'Preliminar PT Id del Riesgo'!C143</f>
        <v>Administrar los recursos e información financiera con base en las necesidades de las dependencias de la Agencia y organismos estatales requirentes, a través de mecanismos de dirección, registro, ejecución, control y seguimiento de los recursos</v>
      </c>
      <c r="D84" s="196" t="str">
        <f>+'Preliminar PT Id del Riesgo'!D143</f>
        <v>Desde la recepción de los bienes y servicios, hasta la disposición final de los bienes y el recibido a satisfacción de los servicios</v>
      </c>
      <c r="E84" s="197" t="str">
        <f>+'Preliminar PT Id del Riesgo'!F143</f>
        <v>SUBDIRECCIÓN ADMINISTRATIVA Y FINANCIERA</v>
      </c>
      <c r="F84" s="224" t="str">
        <f>+'Preliminar PT Id del Riesgo'!G143</f>
        <v>R 59</v>
      </c>
      <c r="G84" s="197" t="str">
        <f>+'Preliminar PT Id del Riesgo'!H143</f>
        <v>Incumplimiento de requisitos y trámites legales ambientales en la adquisición de bienes y servicios</v>
      </c>
      <c r="H84" s="197" t="str">
        <f>+'Preliminar PT Id del Riesgo'!I143</f>
        <v>Afectación Económica o presupuestal</v>
      </c>
      <c r="I84" s="196" t="str">
        <f>+'Preliminar PT Id del Riesgo'!J143</f>
        <v>Posibilidad de afectación económica por sanciones legales por entes de control debido al desconocimiento e incumplimiento de la normatividad ambiental aplicable</v>
      </c>
      <c r="J84" s="302">
        <f>+'Preliminar PT Id del Riesgo'!O143</f>
        <v>44701</v>
      </c>
      <c r="K84" s="302" t="str">
        <f>+'Preliminar PT Id del Riesgo'!K143</f>
        <v>DE CUMPLIMIENTO</v>
      </c>
      <c r="L84" s="303" t="str">
        <f>+'Preliminar PT Id del Riesgo'!N143</f>
        <v>Ejecución y administración de procesos</v>
      </c>
      <c r="M84" s="198">
        <v>260</v>
      </c>
      <c r="N84" s="218" t="str">
        <f t="shared" si="26"/>
        <v>Media</v>
      </c>
      <c r="O84" s="219">
        <f t="shared" si="27"/>
        <v>0.6</v>
      </c>
      <c r="P84" s="198" t="s">
        <v>725</v>
      </c>
      <c r="Q84" s="218" t="str">
        <f>IF(OR(P84=[1]Datos!$A$23,P84=[1]Datos!$B$23),"Leve",IF(OR(P84=[1]Datos!$A$24,P84=[1]Datos!$B$24),"Menor",IF(OR(P84=[1]Datos!$A$25,P84=[1]Datos!$B$25),"Moderado",IF(OR(P84=[1]Datos!$A$26,P84=[1]Datos!$B$26),"Mayor",IF(OR(P84=[1]Datos!$A$27,P84=[1]Datos!$B$27),"Catastrófico","")))))</f>
        <v>Mayor</v>
      </c>
      <c r="R84" s="219">
        <f t="shared" si="28"/>
        <v>0.8</v>
      </c>
      <c r="S84" s="218" t="str">
        <f t="shared" si="29"/>
        <v>Alto</v>
      </c>
      <c r="T84" s="218" t="str">
        <f t="shared" si="30"/>
        <v>Reducir</v>
      </c>
      <c r="U84" s="224" t="str">
        <f>+'Preliminar PT. Control'!H144</f>
        <v>C 59.1</v>
      </c>
      <c r="V84" s="196" t="str">
        <f>+'Preliminar PT. Control'!I144</f>
        <v>SUBDIRECCIÓN ADMINISTRATIVA Y FINANCIERA (GESTIÓN AMBIENTAL)</v>
      </c>
      <c r="W84" s="196" t="str">
        <f>+'Preliminar PT. Control'!J144</f>
        <v>Subdirección administrativa y financiera (Gestión Ambiental) verifica la fase precontractual de los criterios ambientales acogidos  a través de los permisos de disposición que entregan los proveedores de acuerdo a los lineamientos e instructivos impartidos en la plataforma de Colombia Compra Eficiente.</v>
      </c>
      <c r="X84" s="197" t="str">
        <f>+'Preliminar PT. Control'!K144</f>
        <v>Preventivo</v>
      </c>
      <c r="Y84" s="43" t="str">
        <f t="shared" si="31"/>
        <v>Probabilidad</v>
      </c>
      <c r="Z84" s="197" t="str">
        <f>+'Preliminar PT. Control'!M144</f>
        <v>Manual</v>
      </c>
      <c r="AA84" s="43" t="str">
        <f t="shared" si="32"/>
        <v>40%</v>
      </c>
      <c r="AB84" s="197" t="str">
        <f>+'Preliminar PT. Control'!O144</f>
        <v>Sin documentar</v>
      </c>
      <c r="AC84" s="197" t="s">
        <v>190</v>
      </c>
      <c r="AD84" s="197" t="str">
        <f>+'Preliminar PT. Control'!Q144</f>
        <v>Sin registro</v>
      </c>
      <c r="AE84" s="142">
        <f>+'Preliminar PT. Control'!R144</f>
        <v>0.36</v>
      </c>
      <c r="AF84" s="218" t="str">
        <f>+'Preliminar PT. Control'!S144</f>
        <v>Baja</v>
      </c>
      <c r="AG84" s="142">
        <f>+'Preliminar PT. Control'!T144</f>
        <v>0.8</v>
      </c>
      <c r="AH84" s="218" t="str">
        <f>+'Preliminar PT. Control'!U144</f>
        <v>Mayor</v>
      </c>
      <c r="AI84" s="218" t="str">
        <f>+'Preliminar PT. Control'!V144</f>
        <v>Alto</v>
      </c>
      <c r="AJ84" s="218" t="str">
        <f>+'Preliminar PT. Control'!W144</f>
        <v>Reducir</v>
      </c>
      <c r="AK84" s="224" t="str">
        <f>+'6 - Plan de Acciones Preventiva'!F152</f>
        <v>P 59.1</v>
      </c>
      <c r="AL84" s="283" t="s">
        <v>1211</v>
      </c>
      <c r="AM84" s="283" t="s">
        <v>1076</v>
      </c>
      <c r="AN84" s="283" t="s">
        <v>1212</v>
      </c>
      <c r="AO84" s="304">
        <v>1</v>
      </c>
      <c r="AP84" s="43">
        <v>0</v>
      </c>
      <c r="AQ84" s="305">
        <f t="shared" si="33"/>
        <v>0</v>
      </c>
      <c r="AR84" s="197" t="s">
        <v>436</v>
      </c>
      <c r="AS84" s="220" t="s">
        <v>2200</v>
      </c>
      <c r="AT84" s="220" t="s">
        <v>2234</v>
      </c>
      <c r="AU84" s="197" t="s">
        <v>95</v>
      </c>
      <c r="AV84" s="197">
        <f>+'7 - Materialización del Riesgo'!H151</f>
        <v>0</v>
      </c>
      <c r="AW84" s="197">
        <f>+'7 - Materialización del Riesgo'!I151</f>
        <v>0</v>
      </c>
      <c r="AX84" s="197" t="e">
        <f>+'7 - Materialización del Riesgo'!J151</f>
        <v>#DIV/0!</v>
      </c>
      <c r="AY84" s="197" t="e">
        <f>+'7 - Materialización del Riesgo'!K151</f>
        <v>#DIV/0!</v>
      </c>
      <c r="AZ84" s="197">
        <f>+'7 - Materialización del Riesgo'!L151</f>
        <v>0</v>
      </c>
      <c r="BA84" s="197">
        <f>+'7 - Materialización del Riesgo'!M151</f>
        <v>0</v>
      </c>
      <c r="BB84" s="197">
        <f>+'7 - Materialización del Riesgo'!N151</f>
        <v>0</v>
      </c>
      <c r="BC84" s="197">
        <f>+'7 - Materialización del Riesgo'!O151</f>
        <v>0</v>
      </c>
      <c r="BD84" s="197" t="e">
        <f>+'7 - Materialización del Riesgo'!P151</f>
        <v>#DIV/0!</v>
      </c>
      <c r="BE84" s="305">
        <f>+'7 - Materialización del Riesgo'!Q151</f>
        <v>1</v>
      </c>
    </row>
    <row r="85" spans="2:57" s="104" customFormat="1" ht="75" x14ac:dyDescent="0.25">
      <c r="B85" s="196" t="str">
        <f>+'Preliminar PT Id del Riesgo'!B144</f>
        <v>ADMINISTRACIÓN DE BIENES Y SERVICIOS</v>
      </c>
      <c r="C85" s="196" t="str">
        <f>+'Preliminar PT Id del Riesgo'!C144</f>
        <v>Administrar los recursos e información financiera con base en las necesidades de las dependencias de la Agencia y organismos estatales requirentes, a través de mecanismos de dirección, registro, ejecución, control y seguimiento de los recursos</v>
      </c>
      <c r="D85" s="196" t="str">
        <f>+'Preliminar PT Id del Riesgo'!D144</f>
        <v>Desde la recepción de los bienes y servicios, hasta la disposición final de los bienes y el recibido a satisfacción de los servicios</v>
      </c>
      <c r="E85" s="197" t="str">
        <f>+'Preliminar PT Id del Riesgo'!F144</f>
        <v>SUBDIRECCIÓN ADMINISTRATIVA Y FINANCIERA</v>
      </c>
      <c r="F85" s="224" t="str">
        <f>+'Preliminar PT Id del Riesgo'!G144</f>
        <v>R 59</v>
      </c>
      <c r="G85" s="197" t="str">
        <f>+'Preliminar PT Id del Riesgo'!H144</f>
        <v>Incumplimiento de requisitos y trámites legales ambientales en la adquisición de bienes y servicios</v>
      </c>
      <c r="H85" s="197" t="str">
        <f>+'Preliminar PT Id del Riesgo'!I144</f>
        <v>Afectación Económica o presupuestal</v>
      </c>
      <c r="I85" s="196" t="str">
        <f>+'Preliminar PT Id del Riesgo'!J144</f>
        <v>Posibilidad de afectación económica por sanciones legales por entes de control debido al desconocimiento e incumplimiento de la normatividad ambiental aplicable</v>
      </c>
      <c r="J85" s="302">
        <f>+'Preliminar PT Id del Riesgo'!O144</f>
        <v>44701</v>
      </c>
      <c r="K85" s="302" t="str">
        <f>+'Preliminar PT Id del Riesgo'!K144</f>
        <v>DE CUMPLIMIENTO</v>
      </c>
      <c r="L85" s="303" t="str">
        <f>+'Preliminar PT Id del Riesgo'!N144</f>
        <v>Ejecución y administración de procesos</v>
      </c>
      <c r="M85" s="198">
        <v>260</v>
      </c>
      <c r="N85" s="218" t="str">
        <f t="shared" si="26"/>
        <v>Media</v>
      </c>
      <c r="O85" s="219">
        <f t="shared" si="27"/>
        <v>0.6</v>
      </c>
      <c r="P85" s="198" t="s">
        <v>725</v>
      </c>
      <c r="Q85" s="218" t="str">
        <f>IF(OR(P85=[1]Datos!$A$23,P85=[1]Datos!$B$23),"Leve",IF(OR(P85=[1]Datos!$A$24,P85=[1]Datos!$B$24),"Menor",IF(OR(P85=[1]Datos!$A$25,P85=[1]Datos!$B$25),"Moderado",IF(OR(P85=[1]Datos!$A$26,P85=[1]Datos!$B$26),"Mayor",IF(OR(P85=[1]Datos!$A$27,P85=[1]Datos!$B$27),"Catastrófico","")))))</f>
        <v>Mayor</v>
      </c>
      <c r="R85" s="219">
        <f t="shared" si="28"/>
        <v>0.8</v>
      </c>
      <c r="S85" s="218" t="str">
        <f t="shared" si="29"/>
        <v>Alto</v>
      </c>
      <c r="T85" s="218" t="str">
        <f t="shared" si="30"/>
        <v>Reducir</v>
      </c>
      <c r="U85" s="224" t="str">
        <f>+'Preliminar PT. Control'!H145</f>
        <v>C 59.2</v>
      </c>
      <c r="V85" s="196" t="str">
        <f>+'Preliminar PT. Control'!I145</f>
        <v>SUBDIRECCIÓN ADMINISTRATIVA Y FINANCIERA (GESTIÓN AMBIENTAL)</v>
      </c>
      <c r="W85" s="196" t="str">
        <f>+'Preliminar PT. Control'!J145</f>
        <v>Subdirección administrativa y financiera (Gestión Ambiental) solicita al proveedor los permisos de disposición a través de un memorando donde se le exige el envío inmediato de los permisos y/o certificados para continuar la prestación del servicio o en caso dado del incumplimiento, solicita la cancelación del contrato</v>
      </c>
      <c r="X85" s="197" t="str">
        <f>+'Preliminar PT. Control'!K145</f>
        <v>Correctivo</v>
      </c>
      <c r="Y85" s="43" t="str">
        <f t="shared" si="31"/>
        <v>Impacto</v>
      </c>
      <c r="Z85" s="197" t="str">
        <f>+'Preliminar PT. Control'!M145</f>
        <v>Manual</v>
      </c>
      <c r="AA85" s="43" t="str">
        <f t="shared" si="32"/>
        <v>25%</v>
      </c>
      <c r="AB85" s="197" t="str">
        <f>+'Preliminar PT. Control'!O145</f>
        <v>Sin documentar</v>
      </c>
      <c r="AC85" s="197" t="s">
        <v>190</v>
      </c>
      <c r="AD85" s="197" t="str">
        <f>+'Preliminar PT. Control'!Q145</f>
        <v>Con registro</v>
      </c>
      <c r="AE85" s="142">
        <f>+'Preliminar PT. Control'!R145</f>
        <v>0</v>
      </c>
      <c r="AF85" s="218" t="str">
        <f>+'Preliminar PT. Control'!S145</f>
        <v/>
      </c>
      <c r="AG85" s="142">
        <f>+'Preliminar PT. Control'!T145</f>
        <v>0</v>
      </c>
      <c r="AH85" s="218" t="str">
        <f>+'Preliminar PT. Control'!U145</f>
        <v/>
      </c>
      <c r="AI85" s="218" t="str">
        <f>+'Preliminar PT. Control'!V145</f>
        <v/>
      </c>
      <c r="AJ85" s="218"/>
      <c r="AK85" s="224" t="str">
        <f>+'6 - Plan de Acciones Preventiva'!F153</f>
        <v>P 59.2</v>
      </c>
      <c r="AL85" s="283" t="s">
        <v>1213</v>
      </c>
      <c r="AM85" s="283" t="s">
        <v>1076</v>
      </c>
      <c r="AN85" s="283" t="s">
        <v>1210</v>
      </c>
      <c r="AO85" s="304">
        <v>1</v>
      </c>
      <c r="AP85" s="43">
        <v>0</v>
      </c>
      <c r="AQ85" s="305">
        <f t="shared" si="33"/>
        <v>0</v>
      </c>
      <c r="AR85" s="197" t="s">
        <v>436</v>
      </c>
      <c r="AS85" s="220" t="s">
        <v>2200</v>
      </c>
      <c r="AT85" s="220" t="s">
        <v>2233</v>
      </c>
      <c r="AU85" s="197" t="s">
        <v>95</v>
      </c>
      <c r="AV85" s="197">
        <f>+'7 - Materialización del Riesgo'!H152</f>
        <v>0</v>
      </c>
      <c r="AW85" s="197">
        <f>+'7 - Materialización del Riesgo'!I152</f>
        <v>0</v>
      </c>
      <c r="AX85" s="197" t="e">
        <f>+'7 - Materialización del Riesgo'!J152</f>
        <v>#DIV/0!</v>
      </c>
      <c r="AY85" s="197" t="e">
        <f>+'7 - Materialización del Riesgo'!K152</f>
        <v>#DIV/0!</v>
      </c>
      <c r="AZ85" s="197">
        <f>+'7 - Materialización del Riesgo'!L152</f>
        <v>0</v>
      </c>
      <c r="BA85" s="197">
        <f>+'7 - Materialización del Riesgo'!M152</f>
        <v>0</v>
      </c>
      <c r="BB85" s="197">
        <f>+'7 - Materialización del Riesgo'!N152</f>
        <v>0</v>
      </c>
      <c r="BC85" s="197">
        <f>+'7 - Materialización del Riesgo'!O152</f>
        <v>0</v>
      </c>
      <c r="BD85" s="197" t="e">
        <f>+'7 - Materialización del Riesgo'!P152</f>
        <v>#DIV/0!</v>
      </c>
      <c r="BE85" s="305">
        <f>+'7 - Materialización del Riesgo'!Q152</f>
        <v>1</v>
      </c>
    </row>
    <row r="86" spans="2:57" s="104" customFormat="1" ht="75" x14ac:dyDescent="0.25">
      <c r="B86" s="196" t="str">
        <f>+'Preliminar PT Id del Riesgo'!B145</f>
        <v>ADMINISTRACIÓN DE BIENES Y SERVICIOS</v>
      </c>
      <c r="C86" s="196" t="str">
        <f>+'Preliminar PT Id del Riesgo'!C145</f>
        <v>Administrar los recursos e información financiera con base en las necesidades de las dependencias de la Agencia y organismos estatales requirentes, a través de mecanismos de dirección, registro, ejecución, control y seguimiento de los recursos</v>
      </c>
      <c r="D86" s="196" t="str">
        <f>+'Preliminar PT Id del Riesgo'!D145</f>
        <v>Desde la recepción de los bienes y servicios, hasta la disposición final de los bienes y el recibido a satisfacción de los servicios</v>
      </c>
      <c r="E86" s="197" t="str">
        <f>+'Preliminar PT Id del Riesgo'!F145</f>
        <v>SUBDIRECCIÓN ADMINISTRATIVA Y FINANCIERA</v>
      </c>
      <c r="F86" s="224" t="str">
        <f>+'Preliminar PT Id del Riesgo'!G145</f>
        <v>R 60</v>
      </c>
      <c r="G86" s="197" t="str">
        <f>+'Preliminar PT Id del Riesgo'!H145</f>
        <v>Desactualización del Sistema de Gestión Ambiental con requisitos legales ambientales</v>
      </c>
      <c r="H86" s="197" t="str">
        <f>+'Preliminar PT Id del Riesgo'!I145</f>
        <v>Afectación Económica o presupuestal</v>
      </c>
      <c r="I86" s="196" t="str">
        <f>+'Preliminar PT Id del Riesgo'!J145</f>
        <v>Posibilidad de afectación económica por sanciones legales por entes de control debido al desconocimiento de la normatividad ambiental y la insuficiencia de recursos físicos, financieros y de talento humanos</v>
      </c>
      <c r="J86" s="302">
        <f>+'Preliminar PT Id del Riesgo'!O145</f>
        <v>44701</v>
      </c>
      <c r="K86" s="302" t="str">
        <f>+'Preliminar PT Id del Riesgo'!K145</f>
        <v>DE CUMPLIMIENTO</v>
      </c>
      <c r="L86" s="303" t="str">
        <f>+'Preliminar PT Id del Riesgo'!N145</f>
        <v>Ejecución y administración de procesos</v>
      </c>
      <c r="M86" s="198">
        <v>1</v>
      </c>
      <c r="N86" s="218" t="str">
        <f t="shared" si="26"/>
        <v>Muy Baja</v>
      </c>
      <c r="O86" s="219">
        <f t="shared" si="27"/>
        <v>0.2</v>
      </c>
      <c r="P86" s="198" t="s">
        <v>723</v>
      </c>
      <c r="Q86" s="218" t="str">
        <f>IF(OR(P86=[1]Datos!$A$23,P86=[1]Datos!$B$23),"Leve",IF(OR(P86=[1]Datos!$A$24,P86=[1]Datos!$B$24),"Menor",IF(OR(P86=[1]Datos!$A$25,P86=[1]Datos!$B$25),"Moderado",IF(OR(P86=[1]Datos!$A$26,P86=[1]Datos!$B$26),"Mayor",IF(OR(P86=[1]Datos!$A$27,P86=[1]Datos!$B$27),"Catastrófico","")))))</f>
        <v>Menor</v>
      </c>
      <c r="R86" s="219">
        <f t="shared" si="28"/>
        <v>0.4</v>
      </c>
      <c r="S86" s="218" t="str">
        <f t="shared" si="29"/>
        <v>Bajo</v>
      </c>
      <c r="T86" s="218" t="str">
        <f t="shared" si="30"/>
        <v>Aceptar</v>
      </c>
      <c r="U86" s="224" t="str">
        <f>+'Preliminar PT. Control'!H146</f>
        <v>C 60.1</v>
      </c>
      <c r="V86" s="196" t="str">
        <f>+'Preliminar PT. Control'!I146</f>
        <v>PERSONA ENCARGADA DE LA GESTIÓN AMBIENTAL</v>
      </c>
      <c r="W86" s="196" t="str">
        <f>+'Preliminar PT. Control'!J146</f>
        <v>Persona encargada de la Gestión Ambiental verifica y realiza el seguimiento del cumplimiento de los requisitos ambientales  a través de la Matriz de requisitos legales ambientales  establecida por la ANT</v>
      </c>
      <c r="X86" s="197" t="str">
        <f>+'Preliminar PT. Control'!K146</f>
        <v>Detectivo</v>
      </c>
      <c r="Y86" s="43" t="str">
        <f t="shared" si="31"/>
        <v>Impacto</v>
      </c>
      <c r="Z86" s="197" t="str">
        <f>+'Preliminar PT. Control'!M146</f>
        <v>Manual</v>
      </c>
      <c r="AA86" s="43" t="str">
        <f t="shared" si="32"/>
        <v>30%</v>
      </c>
      <c r="AB86" s="197" t="str">
        <f>+'Preliminar PT. Control'!O146</f>
        <v>Documentado</v>
      </c>
      <c r="AC86" s="197" t="s">
        <v>190</v>
      </c>
      <c r="AD86" s="197" t="str">
        <f>+'Preliminar PT. Control'!Q146</f>
        <v>Con registro</v>
      </c>
      <c r="AE86" s="142">
        <f>+'Preliminar PT. Control'!R146</f>
        <v>0.2</v>
      </c>
      <c r="AF86" s="218" t="str">
        <f>+'Preliminar PT. Control'!S146</f>
        <v>Muy Baja</v>
      </c>
      <c r="AG86" s="142">
        <f>+'Preliminar PT. Control'!T146</f>
        <v>0.28000000000000003</v>
      </c>
      <c r="AH86" s="218" t="str">
        <f>+'Preliminar PT. Control'!U146</f>
        <v>Menor</v>
      </c>
      <c r="AI86" s="218" t="str">
        <f>+'Preliminar PT. Control'!V146</f>
        <v>Bajo</v>
      </c>
      <c r="AJ86" s="218" t="str">
        <f>+'Preliminar PT. Control'!W146</f>
        <v>Aceptar</v>
      </c>
      <c r="AK86" s="224" t="str">
        <f>+'6 - Plan de Acciones Preventiva'!F154</f>
        <v>P 60.1</v>
      </c>
      <c r="AL86" s="283" t="s">
        <v>1214</v>
      </c>
      <c r="AM86" s="283" t="s">
        <v>1076</v>
      </c>
      <c r="AN86" s="283" t="s">
        <v>1215</v>
      </c>
      <c r="AO86" s="304">
        <v>1</v>
      </c>
      <c r="AP86" s="43">
        <v>0</v>
      </c>
      <c r="AQ86" s="305">
        <f t="shared" si="33"/>
        <v>0</v>
      </c>
      <c r="AR86" s="197" t="s">
        <v>436</v>
      </c>
      <c r="AS86" s="220" t="s">
        <v>2200</v>
      </c>
      <c r="AT86" s="220" t="s">
        <v>2234</v>
      </c>
      <c r="AU86" s="197" t="s">
        <v>1960</v>
      </c>
      <c r="AV86" s="197">
        <f>+'7 - Materialización del Riesgo'!H153</f>
        <v>0</v>
      </c>
      <c r="AW86" s="197">
        <f>+'7 - Materialización del Riesgo'!I153</f>
        <v>0</v>
      </c>
      <c r="AX86" s="197" t="e">
        <f>+'7 - Materialización del Riesgo'!J153</f>
        <v>#DIV/0!</v>
      </c>
      <c r="AY86" s="197" t="e">
        <f>+'7 - Materialización del Riesgo'!K153</f>
        <v>#DIV/0!</v>
      </c>
      <c r="AZ86" s="197">
        <f>+'7 - Materialización del Riesgo'!L153</f>
        <v>0</v>
      </c>
      <c r="BA86" s="197">
        <f>+'7 - Materialización del Riesgo'!M153</f>
        <v>0</v>
      </c>
      <c r="BB86" s="197">
        <f>+'7 - Materialización del Riesgo'!N153</f>
        <v>0</v>
      </c>
      <c r="BC86" s="197">
        <f>+'7 - Materialización del Riesgo'!O153</f>
        <v>0</v>
      </c>
      <c r="BD86" s="197" t="e">
        <f>+'7 - Materialización del Riesgo'!P153</f>
        <v>#DIV/0!</v>
      </c>
      <c r="BE86" s="305">
        <f>+'7 - Materialización del Riesgo'!Q153</f>
        <v>1</v>
      </c>
    </row>
    <row r="87" spans="2:57" s="104" customFormat="1" ht="75" x14ac:dyDescent="0.25">
      <c r="B87" s="196" t="str">
        <f>+'Preliminar PT Id del Riesgo'!B146</f>
        <v>ADMINISTRACIÓN DE BIENES Y SERVICIOS</v>
      </c>
      <c r="C87" s="196" t="str">
        <f>+'Preliminar PT Id del Riesgo'!C146</f>
        <v>Administrar los recursos e información financiera con base en las necesidades de las dependencias de la Agencia y organismos estatales requirentes, a través de mecanismos de dirección, registro, ejecución, control y seguimiento de los recursos</v>
      </c>
      <c r="D87" s="196" t="str">
        <f>+'Preliminar PT Id del Riesgo'!D146</f>
        <v>Desde la recepción de los bienes y servicios, hasta la disposición final de los bienes y el recibido a satisfacción de los servicios</v>
      </c>
      <c r="E87" s="197" t="str">
        <f>+'Preliminar PT Id del Riesgo'!F146</f>
        <v>SUBDIRECCIÓN ADMINISTRATIVA Y FINANCIERA</v>
      </c>
      <c r="F87" s="224" t="str">
        <f>+'Preliminar PT Id del Riesgo'!G146</f>
        <v>R 60</v>
      </c>
      <c r="G87" s="197" t="str">
        <f>+'Preliminar PT Id del Riesgo'!H146</f>
        <v>Desactualización del Sistema de Gestión Ambiental con requisitos legales ambientales</v>
      </c>
      <c r="H87" s="197" t="str">
        <f>+'Preliminar PT Id del Riesgo'!I146</f>
        <v>Afectación Económica o presupuestal</v>
      </c>
      <c r="I87" s="196" t="str">
        <f>+'Preliminar PT Id del Riesgo'!J146</f>
        <v>Posibilidad de afectación económica por sanciones legales por entes de control debido al desconocimiento de la normatividad ambiental y la insuficiencia de recursos físicos, financieros y de talento humanos</v>
      </c>
      <c r="J87" s="302">
        <f>+'Preliminar PT Id del Riesgo'!O146</f>
        <v>44701</v>
      </c>
      <c r="K87" s="302" t="str">
        <f>+'Preliminar PT Id del Riesgo'!K146</f>
        <v>DE CUMPLIMIENTO</v>
      </c>
      <c r="L87" s="303" t="str">
        <f>+'Preliminar PT Id del Riesgo'!N146</f>
        <v>Ejecución y administración de procesos</v>
      </c>
      <c r="M87" s="198">
        <v>1</v>
      </c>
      <c r="N87" s="218" t="str">
        <f t="shared" si="26"/>
        <v>Muy Baja</v>
      </c>
      <c r="O87" s="219">
        <f t="shared" si="27"/>
        <v>0.2</v>
      </c>
      <c r="P87" s="198" t="s">
        <v>723</v>
      </c>
      <c r="Q87" s="218" t="str">
        <f>IF(OR(P87=[1]Datos!$A$23,P87=[1]Datos!$B$23),"Leve",IF(OR(P87=[1]Datos!$A$24,P87=[1]Datos!$B$24),"Menor",IF(OR(P87=[1]Datos!$A$25,P87=[1]Datos!$B$25),"Moderado",IF(OR(P87=[1]Datos!$A$26,P87=[1]Datos!$B$26),"Mayor",IF(OR(P87=[1]Datos!$A$27,P87=[1]Datos!$B$27),"Catastrófico","")))))</f>
        <v>Menor</v>
      </c>
      <c r="R87" s="219">
        <f t="shared" si="28"/>
        <v>0.4</v>
      </c>
      <c r="S87" s="218" t="str">
        <f t="shared" si="29"/>
        <v>Bajo</v>
      </c>
      <c r="T87" s="218" t="str">
        <f t="shared" si="30"/>
        <v>Aceptar</v>
      </c>
      <c r="U87" s="224" t="str">
        <f>+'Preliminar PT. Control'!H147</f>
        <v>C 60.2</v>
      </c>
      <c r="V87" s="196" t="str">
        <f>+'Preliminar PT. Control'!I147</f>
        <v>PERSONA ENCARGADA DE LA GESTIÓN AMBIENTAL</v>
      </c>
      <c r="W87" s="196" t="str">
        <f>+'Preliminar PT. Control'!J147</f>
        <v>Persona encargada de la Gestión Ambiental actualiza Plan Institucional de Gestión Ambiental a través del documento y la Matriz de requisitos legales ambientales  donde se modifica los parámetros que presentan desactualización de normativa y plan de ejecución</v>
      </c>
      <c r="X87" s="197" t="str">
        <f>+'Preliminar PT. Control'!K147</f>
        <v>Correctivo</v>
      </c>
      <c r="Y87" s="43" t="str">
        <f t="shared" si="31"/>
        <v>Impacto</v>
      </c>
      <c r="Z87" s="197" t="str">
        <f>+'Preliminar PT. Control'!M147</f>
        <v>Manual</v>
      </c>
      <c r="AA87" s="43" t="str">
        <f t="shared" si="32"/>
        <v>25%</v>
      </c>
      <c r="AB87" s="197" t="str">
        <f>+'Preliminar PT. Control'!O147</f>
        <v>Documentado</v>
      </c>
      <c r="AC87" s="197" t="s">
        <v>190</v>
      </c>
      <c r="AD87" s="197" t="str">
        <f>+'Preliminar PT. Control'!Q147</f>
        <v>Con registro</v>
      </c>
      <c r="AE87" s="142">
        <f>+'Preliminar PT. Control'!R147</f>
        <v>0</v>
      </c>
      <c r="AF87" s="218" t="str">
        <f>+'Preliminar PT. Control'!S147</f>
        <v/>
      </c>
      <c r="AG87" s="142">
        <f>+'Preliminar PT. Control'!T147</f>
        <v>0</v>
      </c>
      <c r="AH87" s="218" t="str">
        <f>+'Preliminar PT. Control'!U147</f>
        <v/>
      </c>
      <c r="AI87" s="218" t="str">
        <f>+'Preliminar PT. Control'!V147</f>
        <v/>
      </c>
      <c r="AJ87" s="218"/>
      <c r="AK87" s="224" t="str">
        <f>+'6 - Plan de Acciones Preventiva'!F155</f>
        <v>P 60.2</v>
      </c>
      <c r="AL87" s="283" t="s">
        <v>1216</v>
      </c>
      <c r="AM87" s="283" t="s">
        <v>1076</v>
      </c>
      <c r="AN87" s="283" t="s">
        <v>1210</v>
      </c>
      <c r="AO87" s="304">
        <v>2</v>
      </c>
      <c r="AP87" s="43">
        <v>0</v>
      </c>
      <c r="AQ87" s="305">
        <f t="shared" si="33"/>
        <v>0</v>
      </c>
      <c r="AR87" s="197" t="s">
        <v>436</v>
      </c>
      <c r="AS87" s="220" t="s">
        <v>2200</v>
      </c>
      <c r="AT87" s="220" t="s">
        <v>2233</v>
      </c>
      <c r="AU87" s="197" t="s">
        <v>95</v>
      </c>
      <c r="AV87" s="197">
        <f>+'7 - Materialización del Riesgo'!H154</f>
        <v>0</v>
      </c>
      <c r="AW87" s="197">
        <f>+'7 - Materialización del Riesgo'!I154</f>
        <v>0</v>
      </c>
      <c r="AX87" s="197" t="e">
        <f>+'7 - Materialización del Riesgo'!J154</f>
        <v>#DIV/0!</v>
      </c>
      <c r="AY87" s="197" t="e">
        <f>+'7 - Materialización del Riesgo'!K154</f>
        <v>#DIV/0!</v>
      </c>
      <c r="AZ87" s="197">
        <f>+'7 - Materialización del Riesgo'!L154</f>
        <v>0</v>
      </c>
      <c r="BA87" s="197">
        <f>+'7 - Materialización del Riesgo'!M154</f>
        <v>0</v>
      </c>
      <c r="BB87" s="197">
        <f>+'7 - Materialización del Riesgo'!N154</f>
        <v>0</v>
      </c>
      <c r="BC87" s="197">
        <f>+'7 - Materialización del Riesgo'!O154</f>
        <v>0</v>
      </c>
      <c r="BD87" s="197" t="e">
        <f>+'7 - Materialización del Riesgo'!P154</f>
        <v>#DIV/0!</v>
      </c>
      <c r="BE87" s="305">
        <f>+'7 - Materialización del Riesgo'!Q154</f>
        <v>1</v>
      </c>
    </row>
    <row r="88" spans="2:57" s="104" customFormat="1" ht="75" x14ac:dyDescent="0.25">
      <c r="B88" s="196" t="str">
        <f>+'Preliminar PT Id del Riesgo'!B147</f>
        <v>ADMINISTRACIÓN DE BIENES Y SERVICIOS</v>
      </c>
      <c r="C88" s="196" t="str">
        <f>+'Preliminar PT Id del Riesgo'!C147</f>
        <v>Administrar los recursos e información financiera con base en las necesidades de las dependencias de la Agencia y organismos estatales requirentes, a través de mecanismos de dirección, registro, ejecución, control y seguimiento de los recursos</v>
      </c>
      <c r="D88" s="196" t="str">
        <f>+'Preliminar PT Id del Riesgo'!D147</f>
        <v>Desde la recepción de los bienes y servicios, hasta la disposición final de los bienes y el recibido a satisfacción de los servicios</v>
      </c>
      <c r="E88" s="197" t="str">
        <f>+'Preliminar PT Id del Riesgo'!F147</f>
        <v>SUBDIRECCIÓN ADMINISTRATIVA Y FINANCIERA</v>
      </c>
      <c r="F88" s="224" t="str">
        <f>+'Preliminar PT Id del Riesgo'!G147</f>
        <v>R 61</v>
      </c>
      <c r="G88" s="197" t="str">
        <f>+'Preliminar PT Id del Riesgo'!H147</f>
        <v>Disposición de residuos ordinarios sin cumplir las prácticas establecidas en la entidad</v>
      </c>
      <c r="H88" s="197" t="str">
        <f>+'Preliminar PT Id del Riesgo'!I147</f>
        <v>Afectación Económica o presupuestal</v>
      </c>
      <c r="I88" s="196" t="str">
        <f>+'Preliminar PT Id del Riesgo'!J147</f>
        <v>Posibilidad de afectación económica por sanciones legales por entes de control debido a la disposición incorrecta para los residuos ordinarios de acuerdo con las prácticas establecidas en la entidad</v>
      </c>
      <c r="J88" s="302">
        <f>+'Preliminar PT Id del Riesgo'!O147</f>
        <v>44701</v>
      </c>
      <c r="K88" s="302" t="str">
        <f>+'Preliminar PT Id del Riesgo'!K147</f>
        <v>OPERATIVOS</v>
      </c>
      <c r="L88" s="303" t="str">
        <f>+'Preliminar PT Id del Riesgo'!N147</f>
        <v>Ejecución y administración de procesos</v>
      </c>
      <c r="M88" s="198">
        <v>365</v>
      </c>
      <c r="N88" s="218" t="str">
        <f t="shared" si="26"/>
        <v>Media</v>
      </c>
      <c r="O88" s="219">
        <f t="shared" si="27"/>
        <v>0.6</v>
      </c>
      <c r="P88" s="198" t="s">
        <v>723</v>
      </c>
      <c r="Q88" s="218" t="str">
        <f>IF(OR(P88=[1]Datos!$A$23,P88=[1]Datos!$B$23),"Leve",IF(OR(P88=[1]Datos!$A$24,P88=[1]Datos!$B$24),"Menor",IF(OR(P88=[1]Datos!$A$25,P88=[1]Datos!$B$25),"Moderado",IF(OR(P88=[1]Datos!$A$26,P88=[1]Datos!$B$26),"Mayor",IF(OR(P88=[1]Datos!$A$27,P88=[1]Datos!$B$27),"Catastrófico","")))))</f>
        <v>Menor</v>
      </c>
      <c r="R88" s="219">
        <f t="shared" si="28"/>
        <v>0.4</v>
      </c>
      <c r="S88" s="218" t="str">
        <f t="shared" si="29"/>
        <v>Moderado</v>
      </c>
      <c r="T88" s="218" t="str">
        <f t="shared" si="30"/>
        <v>Reducir</v>
      </c>
      <c r="U88" s="224" t="str">
        <f>+'Preliminar PT. Control'!H148</f>
        <v>C 61.1</v>
      </c>
      <c r="V88" s="196" t="str">
        <f>+'Preliminar PT. Control'!I148</f>
        <v>PERSONA ENCARGADA DE LA GESTIÓN AMBIENTAL</v>
      </c>
      <c r="W88" s="196" t="str">
        <f>+'Preliminar PT. Control'!J148</f>
        <v>Persona encargada de la Gestión Ambiental verifica el manejo de los residuos que ingresan al cuarto de acopio a través de la observación donde se evidencia la correcta separación de residuos</v>
      </c>
      <c r="X88" s="197" t="str">
        <f>+'Preliminar PT. Control'!K148</f>
        <v>Detectivo</v>
      </c>
      <c r="Y88" s="43" t="str">
        <f t="shared" si="31"/>
        <v>Impacto</v>
      </c>
      <c r="Z88" s="197" t="str">
        <f>+'Preliminar PT. Control'!M148</f>
        <v>Manual</v>
      </c>
      <c r="AA88" s="43" t="str">
        <f t="shared" si="32"/>
        <v>30%</v>
      </c>
      <c r="AB88" s="197" t="str">
        <f>+'Preliminar PT. Control'!O148</f>
        <v>Sin documentar</v>
      </c>
      <c r="AC88" s="197" t="s">
        <v>190</v>
      </c>
      <c r="AD88" s="197" t="str">
        <f>+'Preliminar PT. Control'!Q148</f>
        <v>Sin registro</v>
      </c>
      <c r="AE88" s="142">
        <f>+'Preliminar PT. Control'!R148</f>
        <v>0.6</v>
      </c>
      <c r="AF88" s="218" t="str">
        <f>+'Preliminar PT. Control'!S148</f>
        <v>Media</v>
      </c>
      <c r="AG88" s="142">
        <f>+'Preliminar PT. Control'!T148</f>
        <v>0.28000000000000003</v>
      </c>
      <c r="AH88" s="218" t="str">
        <f>+'Preliminar PT. Control'!U148</f>
        <v>Menor</v>
      </c>
      <c r="AI88" s="218" t="str">
        <f>+'Preliminar PT. Control'!V148</f>
        <v>Moderado</v>
      </c>
      <c r="AJ88" s="218" t="str">
        <f>+'Preliminar PT. Control'!W148</f>
        <v>Reducir</v>
      </c>
      <c r="AK88" s="224" t="str">
        <f>+'6 - Plan de Acciones Preventiva'!F156</f>
        <v>P 61.1</v>
      </c>
      <c r="AL88" s="283" t="s">
        <v>1217</v>
      </c>
      <c r="AM88" s="283" t="s">
        <v>1076</v>
      </c>
      <c r="AN88" s="283" t="s">
        <v>1210</v>
      </c>
      <c r="AO88" s="304">
        <v>2</v>
      </c>
      <c r="AP88" s="43">
        <v>0</v>
      </c>
      <c r="AQ88" s="305">
        <f t="shared" si="33"/>
        <v>0</v>
      </c>
      <c r="AR88" s="197" t="s">
        <v>436</v>
      </c>
      <c r="AS88" s="220" t="s">
        <v>2200</v>
      </c>
      <c r="AT88" s="220" t="s">
        <v>2199</v>
      </c>
      <c r="AU88" s="197" t="s">
        <v>95</v>
      </c>
      <c r="AV88" s="197">
        <f>+'7 - Materialización del Riesgo'!H157</f>
        <v>0</v>
      </c>
      <c r="AW88" s="197">
        <f>+'7 - Materialización del Riesgo'!I157</f>
        <v>0</v>
      </c>
      <c r="AX88" s="197" t="e">
        <f>+'7 - Materialización del Riesgo'!J157</f>
        <v>#DIV/0!</v>
      </c>
      <c r="AY88" s="197" t="e">
        <f>+'7 - Materialización del Riesgo'!K157</f>
        <v>#DIV/0!</v>
      </c>
      <c r="AZ88" s="197">
        <f>+'7 - Materialización del Riesgo'!L157</f>
        <v>0</v>
      </c>
      <c r="BA88" s="197">
        <f>+'7 - Materialización del Riesgo'!M157</f>
        <v>0</v>
      </c>
      <c r="BB88" s="197">
        <f>+'7 - Materialización del Riesgo'!N157</f>
        <v>0</v>
      </c>
      <c r="BC88" s="197">
        <f>+'7 - Materialización del Riesgo'!O157</f>
        <v>0</v>
      </c>
      <c r="BD88" s="197" t="e">
        <f>+'7 - Materialización del Riesgo'!P157</f>
        <v>#DIV/0!</v>
      </c>
      <c r="BE88" s="305">
        <f>+'7 - Materialización del Riesgo'!Q157</f>
        <v>1</v>
      </c>
    </row>
    <row r="89" spans="2:57" s="104" customFormat="1" ht="75" x14ac:dyDescent="0.2">
      <c r="B89" s="196" t="str">
        <f>+'Preliminar PT Id del Riesgo'!B149</f>
        <v>GESTIÓN FINANCIERA</v>
      </c>
      <c r="C89" s="196" t="str">
        <f>+'Preliminar PT Id del Riesgo'!C149</f>
        <v>Administrar los recursos e información financiera con base en las necesidades de las dependencias de la Agencia y organismos estatales requirentes, a través de mecanismos de dirección, registro, ejecución, control y seguimiento de los recursos</v>
      </c>
      <c r="D89" s="196" t="str">
        <f>+'Preliminar PT Id del Riesgo'!D149</f>
        <v>Desde la elaboración del anteproyecto de presupuesto de la ANT, hasta la presentación de los estados financieros</v>
      </c>
      <c r="E89" s="197" t="str">
        <f>+'Preliminar PT Id del Riesgo'!F149</f>
        <v>SUBDIRECCIÓN ADMINISTRATIVA Y FINANCIERA</v>
      </c>
      <c r="F89" s="224" t="str">
        <f>+'Preliminar PT Id del Riesgo'!G149</f>
        <v>R 62</v>
      </c>
      <c r="G89" s="197" t="str">
        <f>+'Preliminar PT Id del Riesgo'!H149</f>
        <v>Registro de gastos y pagos sin cumplimiento de requisitos legales</v>
      </c>
      <c r="H89" s="197" t="str">
        <f>+'Preliminar PT Id del Riesgo'!I149</f>
        <v>Afectación Económica o presupuestal</v>
      </c>
      <c r="I89" s="196" t="str">
        <f>+'Preliminar PT Id del Riesgo'!J149</f>
        <v>Posibilidad de afectación económica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v>
      </c>
      <c r="J89" s="302">
        <f>+'Preliminar PT Id del Riesgo'!O149</f>
        <v>44701</v>
      </c>
      <c r="K89" s="302" t="str">
        <f>+'Preliminar PT Id del Riesgo'!K149</f>
        <v>FINANCIEROS</v>
      </c>
      <c r="L89" s="303" t="str">
        <f>+'Preliminar PT Id del Riesgo'!N149</f>
        <v>Ejecución y administración de procesos</v>
      </c>
      <c r="M89" s="198">
        <v>365</v>
      </c>
      <c r="N89" s="218" t="str">
        <f t="shared" si="26"/>
        <v>Media</v>
      </c>
      <c r="O89" s="219">
        <f t="shared" si="27"/>
        <v>0.6</v>
      </c>
      <c r="P89" s="198" t="s">
        <v>720</v>
      </c>
      <c r="Q89" s="218" t="str">
        <f>IF(OR(P89=[1]Datos!$A$23,P89=[1]Datos!$B$23),"Leve",IF(OR(P89=[1]Datos!$A$24,P89=[1]Datos!$B$24),"Menor",IF(OR(P89=[1]Datos!$A$25,P89=[1]Datos!$B$25),"Moderado",IF(OR(P89=[1]Datos!$A$26,P89=[1]Datos!$B$26),"Mayor",IF(OR(P89=[1]Datos!$A$27,P89=[1]Datos!$B$27),"Catastrófico","")))))</f>
        <v>Catastrófico</v>
      </c>
      <c r="R89" s="219">
        <f t="shared" si="28"/>
        <v>1</v>
      </c>
      <c r="S89" s="218" t="str">
        <f t="shared" si="29"/>
        <v>Extremo</v>
      </c>
      <c r="T89" s="218" t="str">
        <f t="shared" si="30"/>
        <v>Reducir</v>
      </c>
      <c r="U89" s="224" t="str">
        <f>+'Preliminar PT. Control'!H150</f>
        <v>C 62.1</v>
      </c>
      <c r="V89" s="196" t="str">
        <f>+'Preliminar PT. Control'!I150</f>
        <v>SUBDIRECCIÓN ADMINISTRATIVA Y FINANCIERA (TESORERÍA)</v>
      </c>
      <c r="W89" s="196" t="str">
        <f>+'Preliminar PT. Control'!J150</f>
        <v xml:space="preserve">Subdirección Administrativa y Financiera (Tesorería) verifica el cumplimiento de requisitos para el pago a través de las listas de chequeo actualizadas y publicadas en la Intranet donde valida la información para registrar el gasto y generar los pagos en la plataforma de SIIF-Nación </v>
      </c>
      <c r="X89" s="197" t="str">
        <f>+'Preliminar PT. Control'!K150</f>
        <v>Detectivo</v>
      </c>
      <c r="Y89" s="43" t="str">
        <f t="shared" si="31"/>
        <v>Impacto</v>
      </c>
      <c r="Z89" s="197" t="str">
        <f>+'Preliminar PT. Control'!M150</f>
        <v>Manual</v>
      </c>
      <c r="AA89" s="43" t="str">
        <f t="shared" si="32"/>
        <v>30%</v>
      </c>
      <c r="AB89" s="197" t="str">
        <f>+'Preliminar PT. Control'!O150</f>
        <v>Documentado</v>
      </c>
      <c r="AC89" s="197" t="s">
        <v>190</v>
      </c>
      <c r="AD89" s="197" t="str">
        <f>+'Preliminar PT. Control'!Q150</f>
        <v>Con registro</v>
      </c>
      <c r="AE89" s="142">
        <f>+'Preliminar PT. Control'!R150</f>
        <v>0.6</v>
      </c>
      <c r="AF89" s="218" t="str">
        <f>+'Preliminar PT. Control'!S150</f>
        <v>Media</v>
      </c>
      <c r="AG89" s="142">
        <f>+'Preliminar PT. Control'!T150</f>
        <v>0.7</v>
      </c>
      <c r="AH89" s="218" t="str">
        <f>+'Preliminar PT. Control'!U150</f>
        <v>Mayor</v>
      </c>
      <c r="AI89" s="218" t="str">
        <f>+'Preliminar PT. Control'!V150</f>
        <v>Alto</v>
      </c>
      <c r="AJ89" s="218" t="str">
        <f>+'Preliminar PT. Control'!W150</f>
        <v>Reducir</v>
      </c>
      <c r="AK89" s="224" t="str">
        <f>+'6 - Plan de Acciones Preventiva'!F158</f>
        <v>P 62.1</v>
      </c>
      <c r="AL89" s="196" t="str">
        <f>+'6 - Plan de Acciones Preventiva'!G158</f>
        <v>Realizar auditorias trimestrales a una muestra del uno (1%) por ciento de los pagos de contratos de prestación de servicios realizados en el periodo</v>
      </c>
      <c r="AM89" s="196" t="str">
        <f>+'6 - Plan de Acciones Preventiva'!H158</f>
        <v>SUBDIRECCIÓN ADMINISTRATIVA Y FINANCIERA (TESORERÍA)</v>
      </c>
      <c r="AN89" s="196" t="str">
        <f>+'6 - Plan de Acciones Preventiva'!I158</f>
        <v>Informe de auditoría</v>
      </c>
      <c r="AO89" s="304">
        <v>3</v>
      </c>
      <c r="AP89" s="43">
        <v>0</v>
      </c>
      <c r="AQ89" s="305">
        <f t="shared" si="33"/>
        <v>0</v>
      </c>
      <c r="AR89" s="197" t="s">
        <v>436</v>
      </c>
      <c r="AS89" s="312" t="s">
        <v>2200</v>
      </c>
      <c r="AT89" s="220" t="s">
        <v>2235</v>
      </c>
      <c r="AU89" s="197" t="s">
        <v>95</v>
      </c>
      <c r="AV89" s="197"/>
      <c r="AW89" s="197"/>
      <c r="AX89" s="197"/>
      <c r="AY89" s="197"/>
      <c r="AZ89" s="197">
        <f>+'7 - Materialización del Riesgo'!L159</f>
        <v>0</v>
      </c>
      <c r="BA89" s="197">
        <f>+'7 - Materialización del Riesgo'!M159</f>
        <v>0</v>
      </c>
      <c r="BB89" s="197">
        <f>+'7 - Materialización del Riesgo'!N159</f>
        <v>0</v>
      </c>
      <c r="BC89" s="197">
        <f>+'7 - Materialización del Riesgo'!O159</f>
        <v>0</v>
      </c>
      <c r="BD89" s="197" t="e">
        <f>+'7 - Materialización del Riesgo'!P159</f>
        <v>#DIV/0!</v>
      </c>
      <c r="BE89" s="305">
        <f>+'7 - Materialización del Riesgo'!Q159</f>
        <v>1</v>
      </c>
    </row>
    <row r="90" spans="2:57" s="104" customFormat="1" ht="75" x14ac:dyDescent="0.25">
      <c r="B90" s="196" t="str">
        <f>+'Preliminar PT Id del Riesgo'!B150</f>
        <v>GESTIÓN FINANCIERA</v>
      </c>
      <c r="C90" s="196" t="str">
        <f>+'Preliminar PT Id del Riesgo'!C150</f>
        <v>Administrar los recursos e información financiera con base en las necesidades de las dependencias de la Agencia y organismos estatales requirentes, a través de mecanismos de dirección, registro, ejecución, control y seguimiento de los recursos</v>
      </c>
      <c r="D90" s="196" t="str">
        <f>+'Preliminar PT Id del Riesgo'!D150</f>
        <v>Desde la elaboración del anteproyecto de presupuesto de la ANT, hasta la presentación de los estados financieros</v>
      </c>
      <c r="E90" s="197" t="str">
        <f>+'Preliminar PT Id del Riesgo'!F150</f>
        <v>SUBDIRECCIÓN ADMINISTRATIVA Y FINANCIERA</v>
      </c>
      <c r="F90" s="224" t="str">
        <f>+'Preliminar PT Id del Riesgo'!G150</f>
        <v>R 62</v>
      </c>
      <c r="G90" s="197" t="str">
        <f>+'Preliminar PT Id del Riesgo'!H150</f>
        <v>Registro de gastos y pagos sin cumplimiento de requisitos legales</v>
      </c>
      <c r="H90" s="197" t="str">
        <f>+'Preliminar PT Id del Riesgo'!I150</f>
        <v>Afectación Económica o presupuestal</v>
      </c>
      <c r="I90" s="196" t="str">
        <f>+'Preliminar PT Id del Riesgo'!J150</f>
        <v>Posibilidad de afectación económica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v>
      </c>
      <c r="J90" s="302">
        <f>+'Preliminar PT Id del Riesgo'!O150</f>
        <v>44701</v>
      </c>
      <c r="K90" s="302" t="str">
        <f>+'Preliminar PT Id del Riesgo'!K150</f>
        <v>FINANCIEROS</v>
      </c>
      <c r="L90" s="303" t="str">
        <f>+'Preliminar PT Id del Riesgo'!N150</f>
        <v>Ejecución y administración de procesos</v>
      </c>
      <c r="M90" s="198">
        <v>365</v>
      </c>
      <c r="N90" s="218" t="str">
        <f t="shared" si="26"/>
        <v>Media</v>
      </c>
      <c r="O90" s="219">
        <f t="shared" si="27"/>
        <v>0.6</v>
      </c>
      <c r="P90" s="198" t="s">
        <v>720</v>
      </c>
      <c r="Q90" s="218" t="str">
        <f>IF(OR(P90=[1]Datos!$A$23,P90=[1]Datos!$B$23),"Leve",IF(OR(P90=[1]Datos!$A$24,P90=[1]Datos!$B$24),"Menor",IF(OR(P90=[1]Datos!$A$25,P90=[1]Datos!$B$25),"Moderado",IF(OR(P90=[1]Datos!$A$26,P90=[1]Datos!$B$26),"Mayor",IF(OR(P90=[1]Datos!$A$27,P90=[1]Datos!$B$27),"Catastrófico","")))))</f>
        <v>Catastrófico</v>
      </c>
      <c r="R90" s="219">
        <f t="shared" si="28"/>
        <v>1</v>
      </c>
      <c r="S90" s="218" t="str">
        <f t="shared" si="29"/>
        <v>Extremo</v>
      </c>
      <c r="T90" s="218" t="str">
        <f t="shared" si="30"/>
        <v>Reducir</v>
      </c>
      <c r="U90" s="224" t="str">
        <f>+'Preliminar PT. Control'!H151</f>
        <v>C 62.2</v>
      </c>
      <c r="V90" s="196" t="str">
        <f>+'Preliminar PT. Control'!I151</f>
        <v>SUBDIRECCIÓN ADMINISTRATIVA Y FINANCIERA (TESORERÍA)</v>
      </c>
      <c r="W90" s="196" t="str">
        <f>+'Preliminar PT. Control'!J151</f>
        <v xml:space="preserve">Subdirección Administrativa y Financiera (Tesorería) devuelve el registro del pago a través de un correo electrónico a la dependencia que presenta la novedad donde se explica el porque de la observación y el rechazo de la plataforma de SIIF-Nación </v>
      </c>
      <c r="X90" s="197" t="str">
        <f>+'Preliminar PT. Control'!K151</f>
        <v>Correctivo</v>
      </c>
      <c r="Y90" s="43" t="str">
        <f t="shared" si="31"/>
        <v>Impacto</v>
      </c>
      <c r="Z90" s="197" t="str">
        <f>+'Preliminar PT. Control'!M151</f>
        <v>Manual</v>
      </c>
      <c r="AA90" s="43" t="str">
        <f t="shared" si="32"/>
        <v>25%</v>
      </c>
      <c r="AB90" s="197" t="str">
        <f>+'Preliminar PT. Control'!O151</f>
        <v>Documentado</v>
      </c>
      <c r="AC90" s="197" t="s">
        <v>190</v>
      </c>
      <c r="AD90" s="197" t="str">
        <f>+'Preliminar PT. Control'!Q151</f>
        <v>Con registro</v>
      </c>
      <c r="AE90" s="142">
        <f>+'Preliminar PT. Control'!R151</f>
        <v>0</v>
      </c>
      <c r="AF90" s="218" t="str">
        <f>+'Preliminar PT. Control'!S151</f>
        <v/>
      </c>
      <c r="AG90" s="142">
        <f>+'Preliminar PT. Control'!T151</f>
        <v>0</v>
      </c>
      <c r="AH90" s="218" t="str">
        <f>+'Preliminar PT. Control'!U151</f>
        <v/>
      </c>
      <c r="AI90" s="218" t="str">
        <f>+'Preliminar PT. Control'!V151</f>
        <v/>
      </c>
      <c r="AJ90" s="218"/>
      <c r="AK90" s="224" t="str">
        <f>+'6 - Plan de Acciones Preventiva'!F159</f>
        <v>P 62.2</v>
      </c>
      <c r="AL90" s="196" t="str">
        <f>+'6 - Plan de Acciones Preventiva'!G159</f>
        <v>Realizar capacitaciones sobre el procedimiento de pagos y las listas de chequeo asociadas al procedimiento a los colaboradores de la ANT</v>
      </c>
      <c r="AM90" s="196" t="str">
        <f>+'6 - Plan de Acciones Preventiva'!H159</f>
        <v>SUBDIRECCIÓN ADMINISTRATIVA Y FINANCIERA (TESORERÍA)</v>
      </c>
      <c r="AN90" s="196" t="str">
        <f>+'6 - Plan de Acciones Preventiva'!I159</f>
        <v>Listado de asistencia a capacitación</v>
      </c>
      <c r="AO90" s="304">
        <v>3</v>
      </c>
      <c r="AP90" s="43">
        <v>2</v>
      </c>
      <c r="AQ90" s="305">
        <f t="shared" si="33"/>
        <v>0.66666666666666652</v>
      </c>
      <c r="AR90" s="197" t="s">
        <v>436</v>
      </c>
      <c r="AS90" s="220" t="s">
        <v>1204</v>
      </c>
      <c r="AT90" s="220" t="s">
        <v>2236</v>
      </c>
      <c r="AU90" s="197" t="s">
        <v>95</v>
      </c>
      <c r="AV90" s="197">
        <f>+'7 - Materialización del Riesgo'!H159</f>
        <v>0</v>
      </c>
      <c r="AW90" s="197">
        <f>+'7 - Materialización del Riesgo'!I159</f>
        <v>0</v>
      </c>
      <c r="AX90" s="197" t="e">
        <f>+'7 - Materialización del Riesgo'!J159</f>
        <v>#DIV/0!</v>
      </c>
      <c r="AY90" s="197" t="e">
        <f>+'7 - Materialización del Riesgo'!K159</f>
        <v>#DIV/0!</v>
      </c>
      <c r="AZ90" s="197">
        <f>+'7 - Materialización del Riesgo'!L159</f>
        <v>0</v>
      </c>
      <c r="BA90" s="197">
        <f>+'7 - Materialización del Riesgo'!M159</f>
        <v>0</v>
      </c>
      <c r="BB90" s="197">
        <f>+'7 - Materialización del Riesgo'!N159</f>
        <v>0</v>
      </c>
      <c r="BC90" s="197">
        <f>+'7 - Materialización del Riesgo'!O159</f>
        <v>0</v>
      </c>
      <c r="BD90" s="197" t="e">
        <f>+'7 - Materialización del Riesgo'!P159</f>
        <v>#DIV/0!</v>
      </c>
      <c r="BE90" s="305">
        <f>+'7 - Materialización del Riesgo'!Q159</f>
        <v>1</v>
      </c>
    </row>
    <row r="91" spans="2:57" s="104" customFormat="1" ht="75" x14ac:dyDescent="0.25">
      <c r="B91" s="196" t="str">
        <f>+'Preliminar PT Id del Riesgo'!B151</f>
        <v>GESTIÓN FINANCIERA</v>
      </c>
      <c r="C91" s="196" t="str">
        <f>+'Preliminar PT Id del Riesgo'!C151</f>
        <v>Administrar los recursos e información financiera con base en las necesidades de las dependencias de la Agencia y organismos estatales requirentes, a través de mecanismos de dirección, registro, ejecución, control y seguimiento de los recursos</v>
      </c>
      <c r="D91" s="196" t="str">
        <f>+'Preliminar PT Id del Riesgo'!D151</f>
        <v>Desde la elaboración del anteproyecto de presupuesto de la ANT, hasta la presentación de los estados financieros</v>
      </c>
      <c r="E91" s="197" t="str">
        <f>+'Preliminar PT Id del Riesgo'!F151</f>
        <v>SUBDIRECCIÓN ADMINISTRATIVA Y FINANCIERA</v>
      </c>
      <c r="F91" s="224" t="str">
        <f>+'Preliminar PT Id del Riesgo'!G151</f>
        <v>R 63</v>
      </c>
      <c r="G91" s="197" t="str">
        <f>+'Preliminar PT Id del Riesgo'!H151</f>
        <v>Programación del PAC que no corresponde a las necesidades reales</v>
      </c>
      <c r="H91" s="197" t="str">
        <f>+'Preliminar PT Id del Riesgo'!I151</f>
        <v>Afectación Económica o presupuestal</v>
      </c>
      <c r="I91" s="196" t="str">
        <f>+'Preliminar PT Id del Riesgo'!J151</f>
        <v>Posibilidad de afectación económica por sanción del Ministerio de Hacienda debido al  el envío inoportuno y/o inexacto de las solicitudes de pago a la Subdirección Administrativa y Financiera por parte de los supervisores de los contratos</v>
      </c>
      <c r="J91" s="302">
        <f>+'Preliminar PT Id del Riesgo'!O151</f>
        <v>44701</v>
      </c>
      <c r="K91" s="302" t="str">
        <f>+'Preliminar PT Id del Riesgo'!K151</f>
        <v>FINANCIEROS</v>
      </c>
      <c r="L91" s="303" t="str">
        <f>+'Preliminar PT Id del Riesgo'!N151</f>
        <v>Ejecución y administración de procesos</v>
      </c>
      <c r="M91" s="198">
        <v>1</v>
      </c>
      <c r="N91" s="218" t="str">
        <f t="shared" si="26"/>
        <v>Muy Baja</v>
      </c>
      <c r="O91" s="219">
        <f t="shared" si="27"/>
        <v>0.2</v>
      </c>
      <c r="P91" s="198" t="s">
        <v>720</v>
      </c>
      <c r="Q91" s="218" t="str">
        <f>IF(OR(P91=[1]Datos!$A$23,P91=[1]Datos!$B$23),"Leve",IF(OR(P91=[1]Datos!$A$24,P91=[1]Datos!$B$24),"Menor",IF(OR(P91=[1]Datos!$A$25,P91=[1]Datos!$B$25),"Moderado",IF(OR(P91=[1]Datos!$A$26,P91=[1]Datos!$B$26),"Mayor",IF(OR(P91=[1]Datos!$A$27,P91=[1]Datos!$B$27),"Catastrófico","")))))</f>
        <v>Catastrófico</v>
      </c>
      <c r="R91" s="219">
        <f t="shared" si="28"/>
        <v>1</v>
      </c>
      <c r="S91" s="218" t="str">
        <f t="shared" si="29"/>
        <v>Extremo</v>
      </c>
      <c r="T91" s="218" t="str">
        <f t="shared" si="30"/>
        <v>Reducir</v>
      </c>
      <c r="U91" s="224" t="str">
        <f>+'Preliminar PT. Control'!H152</f>
        <v>C 63.1</v>
      </c>
      <c r="V91" s="196" t="str">
        <f>+'Preliminar PT. Control'!I152</f>
        <v>SUBDIRECCIÓN ADMINISTRATIVA Y FINANCIERA (TESORERÍA)</v>
      </c>
      <c r="W91" s="196" t="str">
        <f>+'Preliminar PT. Control'!J152</f>
        <v xml:space="preserve">Subdirección Administrativa y Financiera (Tesorería) valida y consolida la programación del PAC generado por las dependencias a través de un acto administrativo para generar la aprobación ante el Ministerio de Hacienda y al inscripción en la plataforma de SIIF-Nación </v>
      </c>
      <c r="X91" s="197" t="str">
        <f>+'Preliminar PT. Control'!K152</f>
        <v>Preventivo</v>
      </c>
      <c r="Y91" s="43" t="str">
        <f t="shared" si="31"/>
        <v>Probabilidad</v>
      </c>
      <c r="Z91" s="197" t="str">
        <f>+'Preliminar PT. Control'!M152</f>
        <v>Manual</v>
      </c>
      <c r="AA91" s="43" t="str">
        <f t="shared" si="32"/>
        <v>40%</v>
      </c>
      <c r="AB91" s="197" t="str">
        <f>+'Preliminar PT. Control'!O152</f>
        <v>Documentado</v>
      </c>
      <c r="AC91" s="197" t="s">
        <v>190</v>
      </c>
      <c r="AD91" s="197" t="str">
        <f>+'Preliminar PT. Control'!Q152</f>
        <v>Con registro</v>
      </c>
      <c r="AE91" s="142">
        <f>+'Preliminar PT. Control'!R152</f>
        <v>0.12</v>
      </c>
      <c r="AF91" s="218" t="str">
        <f>+'Preliminar PT. Control'!S152</f>
        <v>Muy Baja</v>
      </c>
      <c r="AG91" s="142">
        <f>+'Preliminar PT. Control'!T152</f>
        <v>1</v>
      </c>
      <c r="AH91" s="218" t="str">
        <f>+'Preliminar PT. Control'!U152</f>
        <v>Catastrófico</v>
      </c>
      <c r="AI91" s="218" t="str">
        <f>+'Preliminar PT. Control'!V152</f>
        <v>Extremo</v>
      </c>
      <c r="AJ91" s="218" t="str">
        <f>+'Preliminar PT. Control'!W152</f>
        <v>Reducir</v>
      </c>
      <c r="AK91" s="224" t="str">
        <f>+'6 - Plan de Acciones Preventiva'!F160</f>
        <v>P 63.1</v>
      </c>
      <c r="AL91" s="196" t="str">
        <f>+'6 - Plan de Acciones Preventiva'!G160</f>
        <v>Realizar capacitaciones a las dependencias, sobre la solicitud correcta del PAC para programar</v>
      </c>
      <c r="AM91" s="196" t="str">
        <f>+'6 - Plan de Acciones Preventiva'!H160</f>
        <v>SUBDIRECCIÓN ADMINISTRATIVA Y FINANCIERA (TESORERÍA)</v>
      </c>
      <c r="AN91" s="196" t="str">
        <f>+'6 - Plan de Acciones Preventiva'!I160</f>
        <v>Listado de asistencia a capacitación</v>
      </c>
      <c r="AO91" s="304">
        <v>1</v>
      </c>
      <c r="AP91" s="43">
        <v>0</v>
      </c>
      <c r="AQ91" s="305">
        <f t="shared" si="33"/>
        <v>0</v>
      </c>
      <c r="AR91" s="197" t="s">
        <v>436</v>
      </c>
      <c r="AS91" s="220" t="s">
        <v>2200</v>
      </c>
      <c r="AT91" s="220" t="s">
        <v>2199</v>
      </c>
      <c r="AU91" s="197" t="s">
        <v>95</v>
      </c>
      <c r="AV91" s="197"/>
      <c r="AW91" s="197"/>
      <c r="AX91" s="197"/>
      <c r="AY91" s="197"/>
      <c r="AZ91" s="197">
        <f>+'7 - Materialización del Riesgo'!L161</f>
        <v>0</v>
      </c>
      <c r="BA91" s="197">
        <f>+'7 - Materialización del Riesgo'!M161</f>
        <v>0</v>
      </c>
      <c r="BB91" s="197">
        <f>+'7 - Materialización del Riesgo'!N161</f>
        <v>0</v>
      </c>
      <c r="BC91" s="197">
        <f>+'7 - Materialización del Riesgo'!O161</f>
        <v>0</v>
      </c>
      <c r="BD91" s="197" t="e">
        <f>+'7 - Materialización del Riesgo'!P161</f>
        <v>#DIV/0!</v>
      </c>
      <c r="BE91" s="305">
        <f>+'7 - Materialización del Riesgo'!Q161</f>
        <v>1</v>
      </c>
    </row>
    <row r="92" spans="2:57" s="104" customFormat="1" ht="75" x14ac:dyDescent="0.25">
      <c r="B92" s="196" t="str">
        <f>+'Preliminar PT Id del Riesgo'!B153</f>
        <v>GESTIÓN FINANCIERA</v>
      </c>
      <c r="C92" s="196" t="str">
        <f>+'Preliminar PT Id del Riesgo'!C153</f>
        <v>Administrar los recursos e información financiera con base en las necesidades de las dependencias de la Agencia y organismos estatales requirentes, a través de mecanismos de dirección, registro, ejecución, control y seguimiento de los recursos</v>
      </c>
      <c r="D92" s="196" t="str">
        <f>+'Preliminar PT Id del Riesgo'!D153</f>
        <v>Desde la elaboración del anteproyecto de presupuesto de la ANT, hasta la presentación de los estados financieros</v>
      </c>
      <c r="E92" s="197" t="str">
        <f>+'Preliminar PT Id del Riesgo'!F153</f>
        <v>SUBDIRECCIÓN ADMINISTRATIVA Y FINANCIERA</v>
      </c>
      <c r="F92" s="224" t="str">
        <f>+'Preliminar PT Id del Riesgo'!G153</f>
        <v>R 64</v>
      </c>
      <c r="G92" s="197" t="s">
        <v>2078</v>
      </c>
      <c r="H92" s="197" t="str">
        <f>+'Preliminar PT Id del Riesgo'!I153</f>
        <v>Afectación Económica o presupuestal</v>
      </c>
      <c r="I92" s="316" t="s">
        <v>2079</v>
      </c>
      <c r="J92" s="302">
        <f>+'Preliminar PT Id del Riesgo'!O153</f>
        <v>44701</v>
      </c>
      <c r="K92" s="302" t="str">
        <f>+'Preliminar PT Id del Riesgo'!K153</f>
        <v>FINANCIEROS</v>
      </c>
      <c r="L92" s="303" t="str">
        <f>+'Preliminar PT Id del Riesgo'!N153</f>
        <v>Ejecución y administración de procesos</v>
      </c>
      <c r="M92" s="198">
        <v>12</v>
      </c>
      <c r="N92" s="218" t="str">
        <f t="shared" si="26"/>
        <v>Baja</v>
      </c>
      <c r="O92" s="219">
        <f t="shared" si="27"/>
        <v>0.4</v>
      </c>
      <c r="P92" s="198" t="s">
        <v>725</v>
      </c>
      <c r="Q92" s="218" t="str">
        <f>IF(OR(P92=[1]Datos!$A$23,P92=[1]Datos!$B$23),"Leve",IF(OR(P92=[1]Datos!$A$24,P92=[1]Datos!$B$24),"Menor",IF(OR(P92=[1]Datos!$A$25,P92=[1]Datos!$B$25),"Moderado",IF(OR(P92=[1]Datos!$A$26,P92=[1]Datos!$B$26),"Mayor",IF(OR(P92=[1]Datos!$A$27,P92=[1]Datos!$B$27),"Catastrófico","")))))</f>
        <v>Mayor</v>
      </c>
      <c r="R92" s="219">
        <f t="shared" si="28"/>
        <v>0.8</v>
      </c>
      <c r="S92" s="218" t="str">
        <f t="shared" si="29"/>
        <v>Alto</v>
      </c>
      <c r="T92" s="218" t="str">
        <f t="shared" si="30"/>
        <v>Reducir</v>
      </c>
      <c r="U92" s="224" t="str">
        <f>+'Preliminar PT. Control'!H154</f>
        <v>C 64.1</v>
      </c>
      <c r="V92" s="196" t="str">
        <f>+'Preliminar PT. Control'!I154</f>
        <v>SUBDIRECCIÓN ADMINISTRATIVA Y FINANCIERA (CONTABILIDAD)</v>
      </c>
      <c r="W92" s="196" t="s">
        <v>2080</v>
      </c>
      <c r="X92" s="197" t="str">
        <f>+'Preliminar PT. Control'!K154</f>
        <v>Detectivo</v>
      </c>
      <c r="Y92" s="43" t="str">
        <f t="shared" si="31"/>
        <v>Impacto</v>
      </c>
      <c r="Z92" s="197" t="str">
        <f>+'Preliminar PT. Control'!M154</f>
        <v>Manual</v>
      </c>
      <c r="AA92" s="43" t="str">
        <f t="shared" si="32"/>
        <v>30%</v>
      </c>
      <c r="AB92" s="197" t="s">
        <v>2081</v>
      </c>
      <c r="AC92" s="197" t="s">
        <v>190</v>
      </c>
      <c r="AD92" s="197" t="str">
        <f>+'Preliminar PT. Control'!Q154</f>
        <v>Con registro</v>
      </c>
      <c r="AE92" s="142">
        <f>+'Preliminar PT. Control'!R154</f>
        <v>0.4</v>
      </c>
      <c r="AF92" s="218" t="str">
        <f>+'Preliminar PT. Control'!S154</f>
        <v>Baja</v>
      </c>
      <c r="AG92" s="142">
        <f>+'Preliminar PT. Control'!T154</f>
        <v>0.56000000000000005</v>
      </c>
      <c r="AH92" s="218" t="str">
        <f>+'Preliminar PT. Control'!U154</f>
        <v>Moderado</v>
      </c>
      <c r="AI92" s="218" t="str">
        <f>+'Preliminar PT. Control'!V154</f>
        <v>Moderado</v>
      </c>
      <c r="AJ92" s="218" t="str">
        <f>+'Preliminar PT. Control'!W154</f>
        <v>Reducir</v>
      </c>
      <c r="AK92" s="224" t="str">
        <f>+'6 - Plan de Acciones Preventiva'!F162</f>
        <v>P 64.1</v>
      </c>
      <c r="AL92" s="196" t="s">
        <v>2082</v>
      </c>
      <c r="AM92" s="196" t="str">
        <f>+'6 - Plan de Acciones Preventiva'!H162</f>
        <v>SUBDIRECCIÓN ADMINISTRATIVA Y FINANCIERA (CONTABILIDAD)</v>
      </c>
      <c r="AN92" s="196" t="s">
        <v>2083</v>
      </c>
      <c r="AO92" s="304">
        <v>5</v>
      </c>
      <c r="AP92" s="43">
        <v>3</v>
      </c>
      <c r="AQ92" s="305">
        <f t="shared" si="33"/>
        <v>0.6</v>
      </c>
      <c r="AR92" s="197" t="s">
        <v>436</v>
      </c>
      <c r="AS92" s="220" t="s">
        <v>2206</v>
      </c>
      <c r="AT92" s="220" t="s">
        <v>2205</v>
      </c>
      <c r="AU92" s="197" t="s">
        <v>95</v>
      </c>
      <c r="AV92" s="197"/>
      <c r="AW92" s="197"/>
      <c r="AX92" s="197"/>
      <c r="AY92" s="197"/>
      <c r="AZ92" s="197">
        <f>+'7 - Materialización del Riesgo'!L163</f>
        <v>0</v>
      </c>
      <c r="BA92" s="197">
        <f>+'7 - Materialización del Riesgo'!M163</f>
        <v>0</v>
      </c>
      <c r="BB92" s="197">
        <f>+'7 - Materialización del Riesgo'!N163</f>
        <v>0</v>
      </c>
      <c r="BC92" s="197">
        <f>+'7 - Materialización del Riesgo'!O163</f>
        <v>0</v>
      </c>
      <c r="BD92" s="197" t="e">
        <f>+'7 - Materialización del Riesgo'!P163</f>
        <v>#DIV/0!</v>
      </c>
      <c r="BE92" s="305">
        <f>+'7 - Materialización del Riesgo'!Q163</f>
        <v>1</v>
      </c>
    </row>
    <row r="93" spans="2:57" s="104" customFormat="1" ht="90" x14ac:dyDescent="0.25">
      <c r="B93" s="196" t="str">
        <f>+'Preliminar PT Id del Riesgo'!B155</f>
        <v>GESTIÓN FINANCIERA</v>
      </c>
      <c r="C93" s="196" t="str">
        <f>+'Preliminar PT Id del Riesgo'!C155</f>
        <v>Administrar los recursos e información financiera con base en las necesidades de las dependencias de la Agencia y organismos estatales requirentes, a través de mecanismos de dirección, registro, ejecución, control y seguimiento de los recursos</v>
      </c>
      <c r="D93" s="196" t="str">
        <f>+'Preliminar PT Id del Riesgo'!D155</f>
        <v>Desde la elaboración del anteproyecto de presupuesto de la ANT, hasta la presentación de los estados financieros</v>
      </c>
      <c r="E93" s="197" t="str">
        <f>+'Preliminar PT Id del Riesgo'!F155</f>
        <v>SUBDIRECCIÓN ADMINISTRATIVA Y FINANCIERA</v>
      </c>
      <c r="F93" s="224" t="str">
        <f>+'Preliminar PT Id del Riesgo'!G155</f>
        <v>R 65</v>
      </c>
      <c r="G93" s="197" t="str">
        <f>+'Preliminar PT Id del Riesgo'!H155</f>
        <v>Generar Estados Financieros que no sean razonables</v>
      </c>
      <c r="H93" s="197" t="str">
        <f>+'Preliminar PT Id del Riesgo'!I155</f>
        <v>Pérdida Reputacional</v>
      </c>
      <c r="I93" s="196" t="str">
        <f>+'Preliminar PT Id del Riesgo'!J155</f>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v>
      </c>
      <c r="J93" s="302">
        <f>+'Preliminar PT Id del Riesgo'!O155</f>
        <v>44701</v>
      </c>
      <c r="K93" s="302" t="str">
        <f>+'Preliminar PT Id del Riesgo'!K155</f>
        <v>FINANCIEROS</v>
      </c>
      <c r="L93" s="303" t="str">
        <f>+'Preliminar PT Id del Riesgo'!N155</f>
        <v>Ejecución y administración de procesos</v>
      </c>
      <c r="M93" s="198">
        <v>12</v>
      </c>
      <c r="N93" s="218" t="str">
        <f t="shared" si="26"/>
        <v>Baja</v>
      </c>
      <c r="O93" s="219">
        <f t="shared" si="27"/>
        <v>0.4</v>
      </c>
      <c r="P93" s="198" t="s">
        <v>471</v>
      </c>
      <c r="Q93" s="218" t="str">
        <f>IF(OR(P93=[1]Datos!$A$23,P93=[1]Datos!$B$23),"Leve",IF(OR(P93=[1]Datos!$A$24,P93=[1]Datos!$B$24),"Menor",IF(OR(P93=[1]Datos!$A$25,P93=[1]Datos!$B$25),"Moderado",IF(OR(P93=[1]Datos!$A$26,P93=[1]Datos!$B$26),"Mayor",IF(OR(P93=[1]Datos!$A$27,P93=[1]Datos!$B$27),"Catastrófico","")))))</f>
        <v>Menor</v>
      </c>
      <c r="R93" s="219">
        <f t="shared" si="28"/>
        <v>0.4</v>
      </c>
      <c r="S93" s="218" t="str">
        <f t="shared" si="29"/>
        <v>Moderado</v>
      </c>
      <c r="T93" s="218" t="str">
        <f t="shared" si="30"/>
        <v>Reducir</v>
      </c>
      <c r="U93" s="224" t="str">
        <f>+'Preliminar PT. Control'!H156</f>
        <v>C 65.1</v>
      </c>
      <c r="V93" s="196" t="str">
        <f>+'Preliminar PT. Control'!I156</f>
        <v>CONTADOR(A) DE LA SUBDIRECCIÓN ADMINISTRATIVA Y FINANCIERA</v>
      </c>
      <c r="W93" s="196" t="s">
        <v>2130</v>
      </c>
      <c r="X93" s="197" t="str">
        <f>+'Preliminar PT. Control'!K156</f>
        <v>Detectivo</v>
      </c>
      <c r="Y93" s="43" t="str">
        <f t="shared" si="31"/>
        <v>Impacto</v>
      </c>
      <c r="Z93" s="197" t="str">
        <f>+'Preliminar PT. Control'!M156</f>
        <v>Manual</v>
      </c>
      <c r="AA93" s="43" t="str">
        <f t="shared" si="32"/>
        <v>30%</v>
      </c>
      <c r="AB93" s="197" t="str">
        <f>+'Preliminar PT. Control'!O156</f>
        <v>Documentado</v>
      </c>
      <c r="AC93" s="197" t="s">
        <v>190</v>
      </c>
      <c r="AD93" s="197" t="str">
        <f>+'Preliminar PT. Control'!Q156</f>
        <v>Con registro</v>
      </c>
      <c r="AE93" s="142">
        <f>+'Preliminar PT. Control'!R156</f>
        <v>0.4</v>
      </c>
      <c r="AF93" s="218" t="str">
        <f>+'Preliminar PT. Control'!S156</f>
        <v>Baja</v>
      </c>
      <c r="AG93" s="142">
        <f>+'Preliminar PT. Control'!T156</f>
        <v>0.42</v>
      </c>
      <c r="AH93" s="218" t="str">
        <f>+'Preliminar PT. Control'!U156</f>
        <v>Moderado</v>
      </c>
      <c r="AI93" s="218" t="str">
        <f>+'Preliminar PT. Control'!V156</f>
        <v>Moderado</v>
      </c>
      <c r="AJ93" s="218" t="str">
        <f>+'Preliminar PT. Control'!W156</f>
        <v>Reducir</v>
      </c>
      <c r="AK93" s="224" t="str">
        <f>+'6 - Plan de Acciones Preventiva'!F164</f>
        <v>P 65.1</v>
      </c>
      <c r="AL93" s="196" t="s">
        <v>2144</v>
      </c>
      <c r="AM93" s="196" t="str">
        <f>+'6 - Plan de Acciones Preventiva'!H164</f>
        <v>EQUIPO DE CONTABILIDAD
(SUBDIRECCIÓN ADMINISTRATIVA Y FINANCIERA)</v>
      </c>
      <c r="AN93" s="196" t="s">
        <v>2145</v>
      </c>
      <c r="AO93" s="304">
        <v>3</v>
      </c>
      <c r="AP93" s="43">
        <v>1</v>
      </c>
      <c r="AQ93" s="305">
        <f t="shared" si="33"/>
        <v>0.33333333333333326</v>
      </c>
      <c r="AR93" s="197" t="s">
        <v>436</v>
      </c>
      <c r="AS93" s="317" t="s">
        <v>2208</v>
      </c>
      <c r="AT93" s="220" t="s">
        <v>2207</v>
      </c>
      <c r="AU93" s="197" t="s">
        <v>95</v>
      </c>
      <c r="AV93" s="318">
        <v>1</v>
      </c>
      <c r="AW93" s="318">
        <v>4</v>
      </c>
      <c r="AX93" s="142">
        <v>0.75</v>
      </c>
      <c r="AY93" s="197" t="s">
        <v>2142</v>
      </c>
      <c r="AZ93" s="197" t="s">
        <v>1955</v>
      </c>
      <c r="BA93" s="197" t="s">
        <v>94</v>
      </c>
      <c r="BB93" s="197" t="s">
        <v>94</v>
      </c>
      <c r="BC93" s="197" t="s">
        <v>94</v>
      </c>
      <c r="BD93" s="197" t="s">
        <v>94</v>
      </c>
      <c r="BE93" s="305">
        <v>0.69</v>
      </c>
    </row>
    <row r="94" spans="2:57" s="104" customFormat="1" ht="90" x14ac:dyDescent="0.25">
      <c r="B94" s="196" t="str">
        <f>+'Preliminar PT Id del Riesgo'!B156</f>
        <v>GESTIÓN FINANCIERA</v>
      </c>
      <c r="C94" s="196" t="str">
        <f>+'Preliminar PT Id del Riesgo'!C156</f>
        <v>Administrar los recursos e información financiera con base en las necesidades de las dependencias de la Agencia y organismos estatales requirentes, a través de mecanismos de dirección, registro, ejecución, control y seguimiento de los recursos</v>
      </c>
      <c r="D94" s="196" t="str">
        <f>+'Preliminar PT Id del Riesgo'!D156</f>
        <v>Desde la elaboración del anteproyecto de presupuesto de la ANT, hasta la presentación de los estados financieros</v>
      </c>
      <c r="E94" s="197" t="str">
        <f>+'Preliminar PT Id del Riesgo'!F156</f>
        <v>SUBDIRECCIÓN ADMINISTRATIVA Y FINANCIERA</v>
      </c>
      <c r="F94" s="224" t="str">
        <f>+'Preliminar PT Id del Riesgo'!G156</f>
        <v>R 65</v>
      </c>
      <c r="G94" s="197" t="str">
        <f>+'Preliminar PT Id del Riesgo'!H156</f>
        <v>Generar Estados Financieros que no sean razonables</v>
      </c>
      <c r="H94" s="197" t="str">
        <f>+'Preliminar PT Id del Riesgo'!I156</f>
        <v>Pérdida Reputacional</v>
      </c>
      <c r="I94" s="196" t="str">
        <f>+'Preliminar PT Id del Riesgo'!J156</f>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v>
      </c>
      <c r="J94" s="302">
        <f>+'Preliminar PT Id del Riesgo'!O156</f>
        <v>44701</v>
      </c>
      <c r="K94" s="302" t="str">
        <f>+'Preliminar PT Id del Riesgo'!K156</f>
        <v>FINANCIEROS</v>
      </c>
      <c r="L94" s="303" t="str">
        <f>+'Preliminar PT Id del Riesgo'!N156</f>
        <v>Ejecución y administración de procesos</v>
      </c>
      <c r="M94" s="198">
        <v>12</v>
      </c>
      <c r="N94" s="218" t="str">
        <f t="shared" si="26"/>
        <v>Baja</v>
      </c>
      <c r="O94" s="219">
        <f t="shared" si="27"/>
        <v>0.4</v>
      </c>
      <c r="P94" s="198" t="s">
        <v>471</v>
      </c>
      <c r="Q94" s="218" t="str">
        <f>IF(OR(P94=[1]Datos!$A$23,P94=[1]Datos!$B$23),"Leve",IF(OR(P94=[1]Datos!$A$24,P94=[1]Datos!$B$24),"Menor",IF(OR(P94=[1]Datos!$A$25,P94=[1]Datos!$B$25),"Moderado",IF(OR(P94=[1]Datos!$A$26,P94=[1]Datos!$B$26),"Mayor",IF(OR(P94=[1]Datos!$A$27,P94=[1]Datos!$B$27),"Catastrófico","")))))</f>
        <v>Menor</v>
      </c>
      <c r="R94" s="219">
        <f t="shared" si="28"/>
        <v>0.4</v>
      </c>
      <c r="S94" s="218" t="str">
        <f t="shared" si="29"/>
        <v>Moderado</v>
      </c>
      <c r="T94" s="218" t="str">
        <f t="shared" si="30"/>
        <v>Reducir</v>
      </c>
      <c r="U94" s="224" t="str">
        <f>+'Preliminar PT. Control'!H157</f>
        <v>C 65.2</v>
      </c>
      <c r="V94" s="196" t="str">
        <f>+'Preliminar PT. Control'!I157</f>
        <v>CONTADOR(A) DE LA SUBDIRECCIÓN ADMINISTRATIVA Y FINANCIERA</v>
      </c>
      <c r="W94" s="196" t="s">
        <v>1857</v>
      </c>
      <c r="X94" s="197" t="str">
        <f>+'Preliminar PT. Control'!K157</f>
        <v>Detectivo</v>
      </c>
      <c r="Y94" s="43" t="str">
        <f t="shared" si="31"/>
        <v>Impacto</v>
      </c>
      <c r="Z94" s="197" t="str">
        <f>+'Preliminar PT. Control'!M157</f>
        <v>Manual</v>
      </c>
      <c r="AA94" s="43" t="str">
        <f t="shared" si="32"/>
        <v>30%</v>
      </c>
      <c r="AB94" s="197" t="str">
        <f>+'Preliminar PT. Control'!O157</f>
        <v>Documentado</v>
      </c>
      <c r="AC94" s="197" t="s">
        <v>190</v>
      </c>
      <c r="AD94" s="197" t="str">
        <f>+'Preliminar PT. Control'!Q157</f>
        <v>Con registro</v>
      </c>
      <c r="AE94" s="142">
        <f>+'Preliminar PT. Control'!R157</f>
        <v>0.4</v>
      </c>
      <c r="AF94" s="218" t="str">
        <f>+'Preliminar PT. Control'!S157</f>
        <v>Baja</v>
      </c>
      <c r="AG94" s="142">
        <f>+'Preliminar PT. Control'!T157</f>
        <v>0.29399999999999998</v>
      </c>
      <c r="AH94" s="218" t="str">
        <f>+'Preliminar PT. Control'!U157</f>
        <v>Menor</v>
      </c>
      <c r="AI94" s="218" t="str">
        <f>+'Preliminar PT. Control'!V157</f>
        <v>Moderado</v>
      </c>
      <c r="AJ94" s="218" t="str">
        <f>+'Preliminar PT. Control'!W157</f>
        <v>Reducir</v>
      </c>
      <c r="AK94" s="224" t="str">
        <f>+'6 - Plan de Acciones Preventiva'!F165</f>
        <v>P 65.2</v>
      </c>
      <c r="AL94" s="196" t="s">
        <v>1225</v>
      </c>
      <c r="AM94" s="196" t="str">
        <f>+'6 - Plan de Acciones Preventiva'!H165</f>
        <v>EQUIPO DE CONTABILIDAD
(SUBDIRECCIÓN ADMINISTRATIVA Y FINANCIERA)</v>
      </c>
      <c r="AN94" s="196" t="s">
        <v>2084</v>
      </c>
      <c r="AO94" s="304">
        <v>1</v>
      </c>
      <c r="AP94" s="43">
        <v>1</v>
      </c>
      <c r="AQ94" s="305">
        <f t="shared" si="33"/>
        <v>1</v>
      </c>
      <c r="AR94" s="197" t="s">
        <v>2132</v>
      </c>
      <c r="AS94" s="220" t="s">
        <v>2208</v>
      </c>
      <c r="AT94" s="220" t="s">
        <v>2207</v>
      </c>
      <c r="AU94" s="197" t="s">
        <v>95</v>
      </c>
      <c r="AV94" s="197"/>
      <c r="AW94" s="197"/>
      <c r="AX94" s="197"/>
      <c r="AY94" s="197"/>
      <c r="AZ94" s="197">
        <f>+'7 - Materialización del Riesgo'!L166</f>
        <v>0</v>
      </c>
      <c r="BA94" s="197">
        <f>+'7 - Materialización del Riesgo'!M166</f>
        <v>0</v>
      </c>
      <c r="BB94" s="197">
        <f>+'7 - Materialización del Riesgo'!N166</f>
        <v>0</v>
      </c>
      <c r="BC94" s="197">
        <f>+'7 - Materialización del Riesgo'!O166</f>
        <v>0</v>
      </c>
      <c r="BD94" s="197" t="e">
        <f>+'7 - Materialización del Riesgo'!P166</f>
        <v>#DIV/0!</v>
      </c>
      <c r="BE94" s="305">
        <f>+'7 - Materialización del Riesgo'!Q166</f>
        <v>1</v>
      </c>
    </row>
    <row r="95" spans="2:57" s="104" customFormat="1" ht="90" x14ac:dyDescent="0.25">
      <c r="B95" s="196" t="str">
        <f>+'Preliminar PT Id del Riesgo'!B157</f>
        <v>GESTIÓN FINANCIERA</v>
      </c>
      <c r="C95" s="196" t="str">
        <f>+'Preliminar PT Id del Riesgo'!C157</f>
        <v>Administrar los recursos e información financiera con base en las necesidades de las dependencias de la Agencia y organismos estatales requirentes, a través de mecanismos de dirección, registro, ejecución, control y seguimiento de los recursos</v>
      </c>
      <c r="D95" s="196" t="str">
        <f>+'Preliminar PT Id del Riesgo'!D157</f>
        <v>Desde la elaboración del anteproyecto de presupuesto de la ANT, hasta la presentación de los estados financieros</v>
      </c>
      <c r="E95" s="197" t="str">
        <f>+'Preliminar PT Id del Riesgo'!F157</f>
        <v>SUBDIRECCIÓN ADMINISTRATIVA Y FINANCIERA</v>
      </c>
      <c r="F95" s="224" t="str">
        <f>+'Preliminar PT Id del Riesgo'!G157</f>
        <v>R 65</v>
      </c>
      <c r="G95" s="197" t="str">
        <f>+'Preliminar PT Id del Riesgo'!H157</f>
        <v>Generar Estados Financieros que no sean razonables</v>
      </c>
      <c r="H95" s="197" t="str">
        <f>+'Preliminar PT Id del Riesgo'!I157</f>
        <v>Pérdida Reputacional</v>
      </c>
      <c r="I95" s="196" t="str">
        <f>+'Preliminar PT Id del Riesgo'!J157</f>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v>
      </c>
      <c r="J95" s="302">
        <f>+'Preliminar PT Id del Riesgo'!O157</f>
        <v>44701</v>
      </c>
      <c r="K95" s="302" t="str">
        <f>+'Preliminar PT Id del Riesgo'!K157</f>
        <v>FINANCIEROS</v>
      </c>
      <c r="L95" s="303" t="str">
        <f>+'Preliminar PT Id del Riesgo'!N157</f>
        <v>Ejecución y administración de procesos</v>
      </c>
      <c r="M95" s="198">
        <v>12</v>
      </c>
      <c r="N95" s="218" t="str">
        <f t="shared" si="26"/>
        <v>Baja</v>
      </c>
      <c r="O95" s="219">
        <f t="shared" si="27"/>
        <v>0.4</v>
      </c>
      <c r="P95" s="198" t="s">
        <v>471</v>
      </c>
      <c r="Q95" s="218" t="str">
        <f>IF(OR(P95=[1]Datos!$A$23,P95=[1]Datos!$B$23),"Leve",IF(OR(P95=[1]Datos!$A$24,P95=[1]Datos!$B$24),"Menor",IF(OR(P95=[1]Datos!$A$25,P95=[1]Datos!$B$25),"Moderado",IF(OR(P95=[1]Datos!$A$26,P95=[1]Datos!$B$26),"Mayor",IF(OR(P95=[1]Datos!$A$27,P95=[1]Datos!$B$27),"Catastrófico","")))))</f>
        <v>Menor</v>
      </c>
      <c r="R95" s="219">
        <f t="shared" si="28"/>
        <v>0.4</v>
      </c>
      <c r="S95" s="218" t="str">
        <f t="shared" si="29"/>
        <v>Moderado</v>
      </c>
      <c r="T95" s="218" t="str">
        <f t="shared" si="30"/>
        <v>Reducir</v>
      </c>
      <c r="U95" s="224" t="str">
        <f>+'Preliminar PT. Control'!H159</f>
        <v>C 65.3</v>
      </c>
      <c r="V95" s="196" t="str">
        <f>+'Preliminar PT. Control'!I159</f>
        <v>CONTADOR(A) DE LA SUBDIRECCIÓN ADMINISTRATIVA Y FINANCIERA</v>
      </c>
      <c r="W95" s="196" t="s">
        <v>1858</v>
      </c>
      <c r="X95" s="197" t="str">
        <f>+'Preliminar PT. Control'!K159</f>
        <v>Preventivo</v>
      </c>
      <c r="Y95" s="43" t="str">
        <f t="shared" si="31"/>
        <v>Probabilidad</v>
      </c>
      <c r="Z95" s="197" t="str">
        <f>+'Preliminar PT. Control'!M159</f>
        <v>Manual</v>
      </c>
      <c r="AA95" s="43" t="str">
        <f t="shared" si="32"/>
        <v>40%</v>
      </c>
      <c r="AB95" s="197" t="str">
        <f>+'Preliminar PT. Control'!O159</f>
        <v>Documentado</v>
      </c>
      <c r="AC95" s="197" t="s">
        <v>190</v>
      </c>
      <c r="AD95" s="197" t="str">
        <f>+'Preliminar PT. Control'!Q159</f>
        <v>Con registro</v>
      </c>
      <c r="AE95" s="142">
        <f>+'Preliminar PT. Control'!R159</f>
        <v>0.24</v>
      </c>
      <c r="AF95" s="218" t="str">
        <f>+'Preliminar PT. Control'!S159</f>
        <v>Baja</v>
      </c>
      <c r="AG95" s="142">
        <f>+'Preliminar PT. Control'!T159</f>
        <v>0.22049999999999997</v>
      </c>
      <c r="AH95" s="218" t="str">
        <f>+'Preliminar PT. Control'!U159</f>
        <v>Menor</v>
      </c>
      <c r="AI95" s="218" t="str">
        <f>+'Preliminar PT. Control'!V159</f>
        <v>Moderado</v>
      </c>
      <c r="AJ95" s="218"/>
      <c r="AK95" s="224" t="str">
        <f>+'6 - Plan de Acciones Preventiva'!F166</f>
        <v>P 65.3</v>
      </c>
      <c r="AL95" s="196" t="str">
        <f>+'6 - Plan de Acciones Preventiva'!G166</f>
        <v>Realizar mensualmente el analisis verificación y conciliación de la información que reportan las dependencias y que impacta en la razonabilidad de los Estados Financieros.</v>
      </c>
      <c r="AM95" s="196" t="str">
        <f>+'6 - Plan de Acciones Preventiva'!H166</f>
        <v>EQUIPO DE CONTABILIDAD
(SUBDIRECCIÓN ADMINISTRATIVA Y FINANCIERA)</v>
      </c>
      <c r="AN95" s="196" t="str">
        <f>+'6 - Plan de Acciones Preventiva'!I166</f>
        <v xml:space="preserve">conciliaciones realizadas mensualmente a corte de octubre </v>
      </c>
      <c r="AO95" s="304">
        <v>7</v>
      </c>
      <c r="AP95" s="43">
        <v>0</v>
      </c>
      <c r="AQ95" s="305">
        <f t="shared" si="33"/>
        <v>0</v>
      </c>
      <c r="AR95" s="197" t="s">
        <v>436</v>
      </c>
      <c r="AS95" s="220"/>
      <c r="AT95" s="220" t="s">
        <v>2209</v>
      </c>
      <c r="AU95" s="197" t="s">
        <v>1960</v>
      </c>
      <c r="AV95" s="318"/>
      <c r="AW95" s="318"/>
      <c r="AX95" s="142"/>
      <c r="AY95" s="197"/>
      <c r="AZ95" s="197">
        <f>+'7 - Materialización del Riesgo'!L167</f>
        <v>0</v>
      </c>
      <c r="BA95" s="197">
        <f>+'7 - Materialización del Riesgo'!M167</f>
        <v>0</v>
      </c>
      <c r="BB95" s="197">
        <f>+'7 - Materialización del Riesgo'!N167</f>
        <v>0</v>
      </c>
      <c r="BC95" s="197">
        <f>+'7 - Materialización del Riesgo'!O167</f>
        <v>0</v>
      </c>
      <c r="BD95" s="197" t="e">
        <f>+'7 - Materialización del Riesgo'!P167</f>
        <v>#DIV/0!</v>
      </c>
      <c r="BE95" s="305">
        <f>+'7 - Materialización del Riesgo'!Q167</f>
        <v>1</v>
      </c>
    </row>
    <row r="96" spans="2:57" s="104" customFormat="1" ht="75" x14ac:dyDescent="0.25">
      <c r="B96" s="196" t="str">
        <f>+'Preliminar PT Id del Riesgo'!B158</f>
        <v>GESTIÓN FINANCIERA</v>
      </c>
      <c r="C96" s="196" t="str">
        <f>+'Preliminar PT Id del Riesgo'!C158</f>
        <v>Administrar los recursos e información financiera con base en las necesidades de las dependencias de la Agencia y organismos estatales requirentes, a través de mecanismos de dirección, registro, ejecución, control y seguimiento de los recursos</v>
      </c>
      <c r="D96" s="196" t="str">
        <f>+'Preliminar PT Id del Riesgo'!D158</f>
        <v>Desde la elaboración del anteproyecto de presupuesto de la ANT, hasta la presentación de los estados financieros</v>
      </c>
      <c r="E96" s="197" t="str">
        <f>+'Preliminar PT Id del Riesgo'!F158</f>
        <v>SUBDIRECCIÓN ADMINISTRATIVA Y FINANCIERA</v>
      </c>
      <c r="F96" s="224" t="str">
        <f>+'Preliminar PT Id del Riesgo'!G158</f>
        <v>R 66</v>
      </c>
      <c r="G96" s="197" t="s">
        <v>2085</v>
      </c>
      <c r="H96" s="197" t="str">
        <f>+'Preliminar PT Id del Riesgo'!I158</f>
        <v>Pérdida Reputacional</v>
      </c>
      <c r="I96" s="196" t="s">
        <v>2086</v>
      </c>
      <c r="J96" s="302">
        <f>+'Preliminar PT Id del Riesgo'!O158</f>
        <v>44701</v>
      </c>
      <c r="K96" s="302" t="str">
        <f>+'Preliminar PT Id del Riesgo'!K158</f>
        <v>FINANCIEROS</v>
      </c>
      <c r="L96" s="303" t="str">
        <f>+'Preliminar PT Id del Riesgo'!N158</f>
        <v>Ejecución y administración de procesos</v>
      </c>
      <c r="M96" s="198">
        <v>12</v>
      </c>
      <c r="N96" s="218" t="str">
        <f t="shared" si="26"/>
        <v>Baja</v>
      </c>
      <c r="O96" s="219">
        <f t="shared" si="27"/>
        <v>0.4</v>
      </c>
      <c r="P96" s="198" t="s">
        <v>162</v>
      </c>
      <c r="Q96" s="218" t="str">
        <f>IF(OR(P96=[1]Datos!$A$23,P96=[1]Datos!$B$23),"Leve",IF(OR(P96=[1]Datos!$A$24,P96=[1]Datos!$B$24),"Menor",IF(OR(P96=[1]Datos!$A$25,P96=[1]Datos!$B$25),"Moderado",IF(OR(P96=[1]Datos!$A$26,P96=[1]Datos!$B$26),"Mayor",IF(OR(P96=[1]Datos!$A$27,P96=[1]Datos!$B$27),"Catastrófico","")))))</f>
        <v>Moderado</v>
      </c>
      <c r="R96" s="219">
        <f t="shared" si="28"/>
        <v>0.6</v>
      </c>
      <c r="S96" s="218" t="str">
        <f t="shared" si="29"/>
        <v>Moderado</v>
      </c>
      <c r="T96" s="218" t="str">
        <f t="shared" si="30"/>
        <v>Reducir</v>
      </c>
      <c r="U96" s="224" t="str">
        <f>+'Preliminar PT. Control'!H160</f>
        <v>C 66.1</v>
      </c>
      <c r="V96" s="196" t="str">
        <f>+'Preliminar PT. Control'!I160</f>
        <v>PERSONA ENCARGADA DE CARTERA</v>
      </c>
      <c r="W96" s="196" t="s">
        <v>2087</v>
      </c>
      <c r="X96" s="197" t="s">
        <v>177</v>
      </c>
      <c r="Y96" s="43" t="str">
        <f t="shared" si="31"/>
        <v>Impacto</v>
      </c>
      <c r="Z96" s="197" t="str">
        <f>+'Preliminar PT. Control'!M160</f>
        <v>Manual</v>
      </c>
      <c r="AA96" s="43" t="str">
        <f t="shared" si="32"/>
        <v>30%</v>
      </c>
      <c r="AB96" s="197" t="str">
        <f>+'Preliminar PT. Control'!O160</f>
        <v>Documentado</v>
      </c>
      <c r="AC96" s="197" t="s">
        <v>190</v>
      </c>
      <c r="AD96" s="197" t="str">
        <f>+'Preliminar PT. Control'!Q160</f>
        <v>Con registro</v>
      </c>
      <c r="AE96" s="142">
        <f>+'Preliminar PT. Control'!R160</f>
        <v>0.4</v>
      </c>
      <c r="AF96" s="218" t="str">
        <f>+'Preliminar PT. Control'!S160</f>
        <v>Baja</v>
      </c>
      <c r="AG96" s="142">
        <f>+'Preliminar PT. Control'!T160</f>
        <v>0.56000000000000005</v>
      </c>
      <c r="AH96" s="218" t="str">
        <f>+'Preliminar PT. Control'!U160</f>
        <v>Moderado</v>
      </c>
      <c r="AI96" s="218" t="str">
        <f>+'Preliminar PT. Control'!V160</f>
        <v>Moderado</v>
      </c>
      <c r="AJ96" s="218" t="str">
        <f>+'Preliminar PT. Control'!W160</f>
        <v>Reducir</v>
      </c>
      <c r="AK96" s="224" t="str">
        <f>+'6 - Plan de Acciones Preventiva'!F167</f>
        <v>P 66.1</v>
      </c>
      <c r="AL96" s="196" t="s">
        <v>2091</v>
      </c>
      <c r="AM96" s="196" t="str">
        <f>+'6 - Plan de Acciones Preventiva'!H167</f>
        <v>CARTERA
(SUBDIRECCIÓN ADMINISTRATIVA Y FINANCIERA)</v>
      </c>
      <c r="AN96" s="196" t="s">
        <v>2092</v>
      </c>
      <c r="AO96" s="304">
        <v>10</v>
      </c>
      <c r="AP96" s="43">
        <v>2</v>
      </c>
      <c r="AQ96" s="305">
        <f t="shared" si="33"/>
        <v>0.2</v>
      </c>
      <c r="AR96" s="197" t="s">
        <v>436</v>
      </c>
      <c r="AS96" s="220" t="s">
        <v>2211</v>
      </c>
      <c r="AT96" s="220" t="s">
        <v>2210</v>
      </c>
      <c r="AU96" s="197" t="s">
        <v>95</v>
      </c>
      <c r="AV96" s="197"/>
      <c r="AW96" s="197"/>
      <c r="AX96" s="197"/>
      <c r="AY96" s="197"/>
      <c r="AZ96" s="197">
        <f>+'7 - Materialización del Riesgo'!L168</f>
        <v>0</v>
      </c>
      <c r="BA96" s="197">
        <f>+'7 - Materialización del Riesgo'!M168</f>
        <v>0</v>
      </c>
      <c r="BB96" s="197">
        <f>+'7 - Materialización del Riesgo'!N168</f>
        <v>0</v>
      </c>
      <c r="BC96" s="197">
        <f>+'7 - Materialización del Riesgo'!O168</f>
        <v>0</v>
      </c>
      <c r="BD96" s="197" t="e">
        <f>+'7 - Materialización del Riesgo'!P168</f>
        <v>#DIV/0!</v>
      </c>
      <c r="BE96" s="305">
        <f>+'7 - Materialización del Riesgo'!Q168</f>
        <v>1</v>
      </c>
    </row>
    <row r="97" spans="2:57" s="104" customFormat="1" ht="75" x14ac:dyDescent="0.25">
      <c r="B97" s="196" t="str">
        <f>+'Preliminar PT Id del Riesgo'!B159</f>
        <v>GESTIÓN FINANCIERA</v>
      </c>
      <c r="C97" s="196" t="str">
        <f>+'Preliminar PT Id del Riesgo'!C159</f>
        <v>Administrar los recursos e información financiera con base en las necesidades de las dependencias de la Agencia y organismos estatales requirentes, a través de mecanismos de dirección, registro, ejecución, control y seguimiento de los recursos</v>
      </c>
      <c r="D97" s="196" t="str">
        <f>+'Preliminar PT Id del Riesgo'!D159</f>
        <v>Desde la elaboración del anteproyecto de presupuesto de la ANT, hasta la presentación de los estados financieros</v>
      </c>
      <c r="E97" s="197" t="str">
        <f>+'Preliminar PT Id del Riesgo'!F159</f>
        <v>SUBDIRECCIÓN ADMINISTRATIVA Y FINANCIERA</v>
      </c>
      <c r="F97" s="224" t="str">
        <f>+'Preliminar PT Id del Riesgo'!G159</f>
        <v>R 66</v>
      </c>
      <c r="G97" s="197" t="s">
        <v>2099</v>
      </c>
      <c r="H97" s="197" t="str">
        <f>+'Preliminar PT Id del Riesgo'!I159</f>
        <v>Pérdida Reputacional</v>
      </c>
      <c r="I97" s="196" t="s">
        <v>2086</v>
      </c>
      <c r="J97" s="302">
        <f>+'Preliminar PT Id del Riesgo'!O159</f>
        <v>44701</v>
      </c>
      <c r="K97" s="302" t="str">
        <f>+'Preliminar PT Id del Riesgo'!K159</f>
        <v>FINANCIEROS</v>
      </c>
      <c r="L97" s="303" t="str">
        <f>+'Preliminar PT Id del Riesgo'!N159</f>
        <v>Ejecución y administración de procesos</v>
      </c>
      <c r="M97" s="198">
        <v>12</v>
      </c>
      <c r="N97" s="218" t="str">
        <f t="shared" si="26"/>
        <v>Baja</v>
      </c>
      <c r="O97" s="219">
        <f t="shared" si="27"/>
        <v>0.4</v>
      </c>
      <c r="P97" s="198" t="s">
        <v>162</v>
      </c>
      <c r="Q97" s="218" t="str">
        <f>IF(OR(P97=[1]Datos!$A$23,P97=[1]Datos!$B$23),"Leve",IF(OR(P97=[1]Datos!$A$24,P97=[1]Datos!$B$24),"Menor",IF(OR(P97=[1]Datos!$A$25,P97=[1]Datos!$B$25),"Moderado",IF(OR(P97=[1]Datos!$A$26,P97=[1]Datos!$B$26),"Mayor",IF(OR(P97=[1]Datos!$A$27,P97=[1]Datos!$B$27),"Catastrófico","")))))</f>
        <v>Moderado</v>
      </c>
      <c r="R97" s="219">
        <f t="shared" si="28"/>
        <v>0.6</v>
      </c>
      <c r="S97" s="218" t="str">
        <f t="shared" si="29"/>
        <v>Moderado</v>
      </c>
      <c r="T97" s="218" t="str">
        <f t="shared" si="30"/>
        <v>Reducir</v>
      </c>
      <c r="U97" s="224" t="str">
        <f>+'Preliminar PT. Control'!H161</f>
        <v>C 66.2</v>
      </c>
      <c r="V97" s="196" t="str">
        <f>+'Preliminar PT. Control'!I161</f>
        <v>PERSONA ENCARGADA DE CARTERA</v>
      </c>
      <c r="W97" s="196" t="s">
        <v>2088</v>
      </c>
      <c r="X97" s="197" t="s">
        <v>176</v>
      </c>
      <c r="Y97" s="43" t="str">
        <f t="shared" si="31"/>
        <v>Probabilidad</v>
      </c>
      <c r="Z97" s="197" t="str">
        <f>+'Preliminar PT. Control'!M161</f>
        <v>Manual</v>
      </c>
      <c r="AA97" s="43" t="str">
        <f t="shared" si="32"/>
        <v>40%</v>
      </c>
      <c r="AB97" s="197" t="str">
        <f>+'Preliminar PT. Control'!O161</f>
        <v>Documentado</v>
      </c>
      <c r="AC97" s="197" t="s">
        <v>190</v>
      </c>
      <c r="AD97" s="197" t="str">
        <f>+'Preliminar PT. Control'!Q161</f>
        <v>Con registro</v>
      </c>
      <c r="AE97" s="142">
        <f>+'Preliminar PT. Control'!R161</f>
        <v>0</v>
      </c>
      <c r="AF97" s="218" t="str">
        <f>+'Preliminar PT. Control'!S161</f>
        <v/>
      </c>
      <c r="AG97" s="142">
        <f>+'Preliminar PT. Control'!T161</f>
        <v>0</v>
      </c>
      <c r="AH97" s="218" t="str">
        <f>+'Preliminar PT. Control'!U161</f>
        <v/>
      </c>
      <c r="AI97" s="218" t="str">
        <f>+'Preliminar PT. Control'!V161</f>
        <v/>
      </c>
      <c r="AJ97" s="218"/>
      <c r="AK97" s="224" t="str">
        <f>+'6 - Plan de Acciones Preventiva'!F168</f>
        <v>P 66.2</v>
      </c>
      <c r="AL97" s="196" t="s">
        <v>2089</v>
      </c>
      <c r="AM97" s="196" t="str">
        <f>+'6 - Plan de Acciones Preventiva'!H168</f>
        <v>CARTERA
(SUBDIRECCIÓN ADMINISTRATIVA Y FINANCIERA)</v>
      </c>
      <c r="AN97" s="196" t="s">
        <v>2090</v>
      </c>
      <c r="AO97" s="304">
        <v>10</v>
      </c>
      <c r="AP97" s="43">
        <v>3</v>
      </c>
      <c r="AQ97" s="305">
        <f t="shared" si="33"/>
        <v>0.3</v>
      </c>
      <c r="AR97" s="197" t="s">
        <v>436</v>
      </c>
      <c r="AS97" s="220" t="s">
        <v>2213</v>
      </c>
      <c r="AT97" s="220" t="s">
        <v>2212</v>
      </c>
      <c r="AU97" s="197" t="s">
        <v>95</v>
      </c>
      <c r="AV97" s="197"/>
      <c r="AW97" s="197"/>
      <c r="AX97" s="197"/>
      <c r="AY97" s="197"/>
      <c r="AZ97" s="197">
        <f>+'7 - Materialización del Riesgo'!L169</f>
        <v>0</v>
      </c>
      <c r="BA97" s="197">
        <f>+'7 - Materialización del Riesgo'!M169</f>
        <v>0</v>
      </c>
      <c r="BB97" s="197">
        <f>+'7 - Materialización del Riesgo'!N169</f>
        <v>0</v>
      </c>
      <c r="BC97" s="197">
        <f>+'7 - Materialización del Riesgo'!O169</f>
        <v>0</v>
      </c>
      <c r="BD97" s="197" t="e">
        <f>+'7 - Materialización del Riesgo'!P169</f>
        <v>#DIV/0!</v>
      </c>
      <c r="BE97" s="305">
        <f>+'7 - Materialización del Riesgo'!Q169</f>
        <v>1</v>
      </c>
    </row>
    <row r="98" spans="2:57" s="104" customFormat="1" ht="75" x14ac:dyDescent="0.25">
      <c r="B98" s="196" t="str">
        <f>+'Preliminar PT Id del Riesgo'!B160</f>
        <v>GESTIÓN FINANCIERA</v>
      </c>
      <c r="C98" s="196" t="str">
        <f>+'Preliminar PT Id del Riesgo'!C160</f>
        <v>Administrar los recursos e información financiera con base en las necesidades de las dependencias de la Agencia y organismos estatales requirentes, a través de mecanismos de dirección, registro, ejecución, control y seguimiento de los recursos</v>
      </c>
      <c r="D98" s="196" t="str">
        <f>+'Preliminar PT Id del Riesgo'!D160</f>
        <v>Desde la elaboración del anteproyecto de presupuesto de la ANT, hasta la presentación de los estados financieros</v>
      </c>
      <c r="E98" s="197" t="str">
        <f>+'Preliminar PT Id del Riesgo'!F160</f>
        <v>SUBDIRECCIÓN ADMINISTRATIVA Y FINANCIERA</v>
      </c>
      <c r="F98" s="224" t="str">
        <f>+'Preliminar PT Id del Riesgo'!G160</f>
        <v>R 67</v>
      </c>
      <c r="G98" s="197" t="str">
        <f>+'Preliminar PT Id del Riesgo'!H160</f>
        <v>Fallas en la ejecución de la reserva presupuestal constituida</v>
      </c>
      <c r="H98" s="197" t="str">
        <f>+'Preliminar PT Id del Riesgo'!I160</f>
        <v>Afectación Económica o presupuestal</v>
      </c>
      <c r="I98" s="196" t="str">
        <f>+'Preliminar PT Id del Riesgo'!J160</f>
        <v>Posibilidad de afectación económica por reducción en la asignación del presupuesto de la vigencia debido un mal seguimiento y control de la reserva constituida por parte de los supervisores de los contratos</v>
      </c>
      <c r="J98" s="302">
        <f>+'Preliminar PT Id del Riesgo'!O160</f>
        <v>44701</v>
      </c>
      <c r="K98" s="302" t="str">
        <f>+'Preliminar PT Id del Riesgo'!K160</f>
        <v>FINANCIEROS</v>
      </c>
      <c r="L98" s="303" t="str">
        <f>+'Preliminar PT Id del Riesgo'!N160</f>
        <v>Ejecución y administración de procesos</v>
      </c>
      <c r="M98" s="198">
        <v>365</v>
      </c>
      <c r="N98" s="218" t="str">
        <f t="shared" si="26"/>
        <v>Media</v>
      </c>
      <c r="O98" s="219">
        <f t="shared" si="27"/>
        <v>0.6</v>
      </c>
      <c r="P98" s="198" t="s">
        <v>724</v>
      </c>
      <c r="Q98" s="218" t="str">
        <f>IF(OR(P98=[1]Datos!$A$23,P98=[1]Datos!$B$23),"Leve",IF(OR(P98=[1]Datos!$A$24,P98=[1]Datos!$B$24),"Menor",IF(OR(P98=[1]Datos!$A$25,P98=[1]Datos!$B$25),"Moderado",IF(OR(P98=[1]Datos!$A$26,P98=[1]Datos!$B$26),"Mayor",IF(OR(P98=[1]Datos!$A$27,P98=[1]Datos!$B$27),"Catastrófico","")))))</f>
        <v>Moderado</v>
      </c>
      <c r="R98" s="219">
        <f t="shared" si="28"/>
        <v>0.6</v>
      </c>
      <c r="S98" s="218" t="str">
        <f t="shared" si="29"/>
        <v>Moderado</v>
      </c>
      <c r="T98" s="218" t="str">
        <f t="shared" si="30"/>
        <v>Reducir</v>
      </c>
      <c r="U98" s="224" t="str">
        <f>+'Preliminar PT. Control'!H162</f>
        <v>C 67.1</v>
      </c>
      <c r="V98" s="196" t="str">
        <f>+'Preliminar PT. Control'!I162</f>
        <v>PERSONA ENCARGADA DE PRESUPUESTO</v>
      </c>
      <c r="W98" s="196" t="str">
        <f>+'Preliminar PT. Control'!J162</f>
        <v>Persona encargada de Presupuesto realiza la constitución de Reserva Presupuestal a través del reporte generado por el SIIF-Nación de Reserva Presupuestal de acuerdo a las solicitudes de reducción y construcción de reserva enviada por todas las dependencias</v>
      </c>
      <c r="X98" s="197" t="str">
        <f>+'Preliminar PT. Control'!K162</f>
        <v>Preventivo</v>
      </c>
      <c r="Y98" s="43" t="str">
        <f t="shared" si="31"/>
        <v>Probabilidad</v>
      </c>
      <c r="Z98" s="197" t="str">
        <f>+'Preliminar PT. Control'!M162</f>
        <v>Manual</v>
      </c>
      <c r="AA98" s="43" t="str">
        <f t="shared" si="32"/>
        <v>40%</v>
      </c>
      <c r="AB98" s="197" t="str">
        <f>+'Preliminar PT. Control'!O162</f>
        <v>Documentado</v>
      </c>
      <c r="AC98" s="197" t="s">
        <v>190</v>
      </c>
      <c r="AD98" s="197" t="str">
        <f>+'Preliminar PT. Control'!Q162</f>
        <v>Con registro</v>
      </c>
      <c r="AE98" s="142">
        <f>+'Preliminar PT. Control'!R162</f>
        <v>0.36</v>
      </c>
      <c r="AF98" s="218" t="str">
        <f>+'Preliminar PT. Control'!S162</f>
        <v>Baja</v>
      </c>
      <c r="AG98" s="142">
        <f>+'Preliminar PT. Control'!T162</f>
        <v>0.6</v>
      </c>
      <c r="AH98" s="218" t="str">
        <f>+'Preliminar PT. Control'!U162</f>
        <v>Moderado</v>
      </c>
      <c r="AI98" s="218" t="str">
        <f>+'Preliminar PT. Control'!V162</f>
        <v>Moderado</v>
      </c>
      <c r="AJ98" s="218" t="str">
        <f>+'Preliminar PT. Control'!W162</f>
        <v>Reducir</v>
      </c>
      <c r="AK98" s="224" t="str">
        <f>+'6 - Plan de Acciones Preventiva'!F169</f>
        <v>P 67.1</v>
      </c>
      <c r="AL98" s="196" t="str">
        <f>+'6 - Plan de Acciones Preventiva'!G169</f>
        <v xml:space="preserve">Realizar socializaciones sobre el tramite de solicitudes de construcción y reducción de la reserva presupuestal con cada una de las dependencias </v>
      </c>
      <c r="AM98" s="196" t="str">
        <f>+'6 - Plan de Acciones Preventiva'!H169</f>
        <v>EQUIPO DE PRESUPUESTO
(SUBDIRECCIÓN ADMINISTRATIVA Y FINANCIERA)</v>
      </c>
      <c r="AN98" s="196" t="str">
        <f>+'6 - Plan de Acciones Preventiva'!I169</f>
        <v>Listado de asistencia de la socialización</v>
      </c>
      <c r="AO98" s="197">
        <v>1</v>
      </c>
      <c r="AP98" s="43">
        <v>0</v>
      </c>
      <c r="AQ98" s="305">
        <f t="shared" si="33"/>
        <v>0</v>
      </c>
      <c r="AR98" s="197" t="s">
        <v>436</v>
      </c>
      <c r="AS98" s="220" t="s">
        <v>2200</v>
      </c>
      <c r="AT98" s="220" t="s">
        <v>2199</v>
      </c>
      <c r="AU98" s="197" t="s">
        <v>95</v>
      </c>
      <c r="AV98" s="197"/>
      <c r="AW98" s="197"/>
      <c r="AX98" s="197"/>
      <c r="AY98" s="197"/>
      <c r="AZ98" s="197">
        <f>+'7 - Materialización del Riesgo'!L170</f>
        <v>0</v>
      </c>
      <c r="BA98" s="197">
        <f>+'7 - Materialización del Riesgo'!M170</f>
        <v>0</v>
      </c>
      <c r="BB98" s="197">
        <f>+'7 - Materialización del Riesgo'!N170</f>
        <v>0</v>
      </c>
      <c r="BC98" s="197">
        <f>+'7 - Materialización del Riesgo'!O170</f>
        <v>0</v>
      </c>
      <c r="BD98" s="197" t="e">
        <f>+'7 - Materialización del Riesgo'!P170</f>
        <v>#DIV/0!</v>
      </c>
      <c r="BE98" s="305">
        <f>+'7 - Materialización del Riesgo'!Q170</f>
        <v>1</v>
      </c>
    </row>
    <row r="99" spans="2:57" s="104" customFormat="1" ht="75" x14ac:dyDescent="0.25">
      <c r="B99" s="196" t="str">
        <f>+'Preliminar PT Id del Riesgo'!B163</f>
        <v>GESTIÓN FINANCIERA</v>
      </c>
      <c r="C99" s="196" t="str">
        <f>+'Preliminar PT Id del Riesgo'!C163</f>
        <v>Administrar los recursos e información financiera con base en las necesidades de las dependencias de la Agencia y organismos estatales requirentes, a través de mecanismos de dirección, registro, ejecución, control y seguimiento de los recursos</v>
      </c>
      <c r="D99" s="196" t="str">
        <f>+'Preliminar PT Id del Riesgo'!D163</f>
        <v>Desde la elaboración del anteproyecto de presupuesto de la ANT, hasta la presentación de los estados financieros</v>
      </c>
      <c r="E99" s="197" t="str">
        <f>+'Preliminar PT Id del Riesgo'!F163</f>
        <v>SUBDIRECCIÓN ADMINISTRATIVA Y FINANCIERA</v>
      </c>
      <c r="F99" s="224" t="str">
        <f>+'Preliminar PT Id del Riesgo'!G163</f>
        <v>R 68</v>
      </c>
      <c r="G99" s="197" t="str">
        <f>+'Preliminar PT Id del Riesgo'!H163</f>
        <v>Falla en la formulación del anteproyecto de presupuesto en el rubro de Funcionamiento</v>
      </c>
      <c r="H99" s="197" t="str">
        <f>+'Preliminar PT Id del Riesgo'!I163</f>
        <v>Afectación Económica o presupuestal</v>
      </c>
      <c r="I99" s="196" t="str">
        <f>+'Preliminar PT Id del Riesgo'!J163</f>
        <v>Posibilidad de afectación económica por la limitación en la ejecución para los  objetivos planteados en el rubro de funcionamiento del presupuesto debido a que no se cumple con una actividad de planeación de las actividades a desarrollar en una vigencia</v>
      </c>
      <c r="J99" s="302">
        <f>+'Preliminar PT Id del Riesgo'!O163</f>
        <v>44701</v>
      </c>
      <c r="K99" s="302" t="str">
        <f>+'Preliminar PT Id del Riesgo'!K163</f>
        <v>OPERATIVOS</v>
      </c>
      <c r="L99" s="303" t="str">
        <f>+'Preliminar PT Id del Riesgo'!N163</f>
        <v>Ejecución y administración de procesos</v>
      </c>
      <c r="M99" s="198">
        <v>1</v>
      </c>
      <c r="N99" s="218" t="str">
        <f t="shared" si="26"/>
        <v>Muy Baja</v>
      </c>
      <c r="O99" s="219">
        <f t="shared" si="27"/>
        <v>0.2</v>
      </c>
      <c r="P99" s="198" t="s">
        <v>724</v>
      </c>
      <c r="Q99" s="218" t="str">
        <f>IF(OR(P99=[1]Datos!$A$23,P99=[1]Datos!$B$23),"Leve",IF(OR(P99=[1]Datos!$A$24,P99=[1]Datos!$B$24),"Menor",IF(OR(P99=[1]Datos!$A$25,P99=[1]Datos!$B$25),"Moderado",IF(OR(P99=[1]Datos!$A$26,P99=[1]Datos!$B$26),"Mayor",IF(OR(P99=[1]Datos!$A$27,P99=[1]Datos!$B$27),"Catastrófico","")))))</f>
        <v>Moderado</v>
      </c>
      <c r="R99" s="219">
        <f t="shared" si="28"/>
        <v>0.6</v>
      </c>
      <c r="S99" s="218" t="str">
        <f t="shared" si="29"/>
        <v>Moderado</v>
      </c>
      <c r="T99" s="218" t="str">
        <f t="shared" si="30"/>
        <v>Reducir</v>
      </c>
      <c r="U99" s="224" t="str">
        <f>+'Preliminar PT. Control'!H165</f>
        <v>C 68.1</v>
      </c>
      <c r="V99" s="196" t="str">
        <f>+'Preliminar PT. Control'!I165</f>
        <v>PERSONA ENCARGADA DE PRESUPUESTO</v>
      </c>
      <c r="W99" s="196" t="str">
        <f>+'Preliminar PT. Control'!J165</f>
        <v>Persona encargada de Presupuesto solicita la información presupuestal a las dependencias a través de comunicaciones oficiales (correos electrónicos y memorandos) para revisar y verificar la información recibida sobre el rubro de funcionamiento del presupuesto</v>
      </c>
      <c r="X99" s="197" t="str">
        <f>+'Preliminar PT. Control'!K165</f>
        <v>Preventivo</v>
      </c>
      <c r="Y99" s="43" t="str">
        <f t="shared" si="31"/>
        <v>Probabilidad</v>
      </c>
      <c r="Z99" s="197" t="str">
        <f>+'Preliminar PT. Control'!M165</f>
        <v>Manual</v>
      </c>
      <c r="AA99" s="43" t="str">
        <f t="shared" si="32"/>
        <v>40%</v>
      </c>
      <c r="AB99" s="197" t="str">
        <f>+'Preliminar PT. Control'!O165</f>
        <v>Documentado</v>
      </c>
      <c r="AC99" s="197" t="s">
        <v>190</v>
      </c>
      <c r="AD99" s="197" t="str">
        <f>+'Preliminar PT. Control'!Q165</f>
        <v>Con Registro</v>
      </c>
      <c r="AE99" s="142">
        <f>+'Preliminar PT. Control'!R165</f>
        <v>0.12</v>
      </c>
      <c r="AF99" s="218" t="str">
        <f>+'Preliminar PT. Control'!S165</f>
        <v>Muy Baja</v>
      </c>
      <c r="AG99" s="142">
        <f>+'Preliminar PT. Control'!T165</f>
        <v>0.6</v>
      </c>
      <c r="AH99" s="218" t="str">
        <f>+'Preliminar PT. Control'!U165</f>
        <v>Moderado</v>
      </c>
      <c r="AI99" s="218" t="str">
        <f>+'Preliminar PT. Control'!V165</f>
        <v>Moderado</v>
      </c>
      <c r="AJ99" s="218" t="str">
        <f>+'Preliminar PT. Control'!W165</f>
        <v>Reducir</v>
      </c>
      <c r="AK99" s="224" t="str">
        <f>+'6 - Plan de Acciones Preventiva'!F172</f>
        <v>P 68.1</v>
      </c>
      <c r="AL99" s="196" t="str">
        <f>+'6 - Plan de Acciones Preventiva'!G172</f>
        <v>Realizar mesa de trabajo para definición del presupuesto del anteproyecto</v>
      </c>
      <c r="AM99" s="196" t="str">
        <f>+'6 - Plan de Acciones Preventiva'!H172</f>
        <v>EQUIPO DE PRESUPUESTO
(SUBDIRECCIÓN ADMINISTRATIVA Y FINANCIERA)</v>
      </c>
      <c r="AN99" s="196" t="str">
        <f>+'6 - Plan de Acciones Preventiva'!I172</f>
        <v>Acta de mesa de trabajo para definición del presupuesto del anteproyecto</v>
      </c>
      <c r="AO99" s="197">
        <v>1</v>
      </c>
      <c r="AP99" s="43">
        <v>0</v>
      </c>
      <c r="AQ99" s="305">
        <f>+((AP99/AO99)*100)/100</f>
        <v>0</v>
      </c>
      <c r="AR99" s="197" t="s">
        <v>436</v>
      </c>
      <c r="AS99" s="220" t="s">
        <v>2200</v>
      </c>
      <c r="AT99" s="220" t="s">
        <v>2199</v>
      </c>
      <c r="AU99" s="197" t="s">
        <v>95</v>
      </c>
      <c r="AV99" s="197"/>
      <c r="AW99" s="197"/>
      <c r="AX99" s="197"/>
      <c r="AY99" s="197"/>
      <c r="AZ99" s="197">
        <f>+'7 - Materialización del Riesgo'!L173</f>
        <v>0</v>
      </c>
      <c r="BA99" s="197">
        <f>+'7 - Materialización del Riesgo'!M173</f>
        <v>0</v>
      </c>
      <c r="BB99" s="197">
        <f>+'7 - Materialización del Riesgo'!N173</f>
        <v>0</v>
      </c>
      <c r="BC99" s="197">
        <f>+'7 - Materialización del Riesgo'!O173</f>
        <v>0</v>
      </c>
      <c r="BD99" s="197" t="e">
        <f>+'7 - Materialización del Riesgo'!P173</f>
        <v>#DIV/0!</v>
      </c>
      <c r="BE99" s="305">
        <f>+'7 - Materialización del Riesgo'!Q173</f>
        <v>1</v>
      </c>
    </row>
    <row r="100" spans="2:57" s="104" customFormat="1" ht="75" x14ac:dyDescent="0.25">
      <c r="B100" s="196" t="str">
        <f>+'Preliminar PT Id del Riesgo'!B165</f>
        <v>GESTIÓN FINANCIERA</v>
      </c>
      <c r="C100" s="196" t="str">
        <f>+'Preliminar PT Id del Riesgo'!C165</f>
        <v>Administrar los recursos e información financiera con base en las necesidades de las dependencias de la Agencia y organismos estatales requirentes, a través de mecanismos de dirección, registro, ejecución, control y seguimiento de los recursos</v>
      </c>
      <c r="D100" s="196" t="str">
        <f>+'Preliminar PT Id del Riesgo'!D165</f>
        <v>Desde la elaboración del anteproyecto de presupuesto de la ANT, hasta la presentación de los estados financieros</v>
      </c>
      <c r="E100" s="197" t="str">
        <f>+'Preliminar PT Id del Riesgo'!F165</f>
        <v>SUBDIRECCIÓN ADMINISTRATIVA Y FINANCIERA</v>
      </c>
      <c r="F100" s="224" t="str">
        <f>+'Preliminar PT Id del Riesgo'!G165</f>
        <v>R 69</v>
      </c>
      <c r="G100" s="197" t="str">
        <f>+'Preliminar PT Id del Riesgo'!H165</f>
        <v>Falla en el registro de un Compromiso Presupuestal</v>
      </c>
      <c r="H100" s="197" t="str">
        <f>+'Preliminar PT Id del Riesgo'!I165</f>
        <v>Afectación Económica o presupuestal</v>
      </c>
      <c r="I100" s="196" t="str">
        <f>+'Preliminar PT Id del Riesgo'!J165</f>
        <v>Posibilidad de afectación económica en sanciones disciplinarias y hallazgos en los entes de control por una mala interpretación de las solicitudes</v>
      </c>
      <c r="J100" s="302">
        <f>+'Preliminar PT Id del Riesgo'!O165</f>
        <v>44701</v>
      </c>
      <c r="K100" s="302" t="str">
        <f>+'Preliminar PT Id del Riesgo'!K165</f>
        <v>OPERATIVOS</v>
      </c>
      <c r="L100" s="303" t="str">
        <f>+'Preliminar PT Id del Riesgo'!N165</f>
        <v>Ejecución y administración de procesos</v>
      </c>
      <c r="M100" s="198">
        <v>365</v>
      </c>
      <c r="N100" s="218" t="str">
        <f t="shared" si="26"/>
        <v>Media</v>
      </c>
      <c r="O100" s="219">
        <f t="shared" si="27"/>
        <v>0.6</v>
      </c>
      <c r="P100" s="198" t="s">
        <v>724</v>
      </c>
      <c r="Q100" s="218" t="str">
        <f>IF(OR(P100=[1]Datos!$A$23,P100=[1]Datos!$B$23),"Leve",IF(OR(P100=[1]Datos!$A$24,P100=[1]Datos!$B$24),"Menor",IF(OR(P100=[1]Datos!$A$25,P100=[1]Datos!$B$25),"Moderado",IF(OR(P100=[1]Datos!$A$26,P100=[1]Datos!$B$26),"Mayor",IF(OR(P100=[1]Datos!$A$27,P100=[1]Datos!$B$27),"Catastrófico","")))))</f>
        <v>Moderado</v>
      </c>
      <c r="R100" s="219">
        <f t="shared" si="28"/>
        <v>0.6</v>
      </c>
      <c r="S100" s="218" t="str">
        <f t="shared" si="29"/>
        <v>Moderado</v>
      </c>
      <c r="T100" s="218" t="str">
        <f t="shared" si="30"/>
        <v>Reducir</v>
      </c>
      <c r="U100" s="224" t="str">
        <f>+'Preliminar PT. Control'!H167</f>
        <v>C 69.1</v>
      </c>
      <c r="V100" s="196" t="str">
        <f>+'Preliminar PT. Control'!I167</f>
        <v>PERSONA ENCARGADA DEL PRESUPUESTO</v>
      </c>
      <c r="W100" s="196" t="str">
        <f>+'Preliminar PT. Control'!J167</f>
        <v>Persona encargada del Presupuesto verifica el registro elaborado  a través del reporte que se genera SIIF-Nación con base a los documentos de la solicitud de registro</v>
      </c>
      <c r="X100" s="197" t="str">
        <f>+'Preliminar PT. Control'!K167</f>
        <v>Preventivo</v>
      </c>
      <c r="Y100" s="43" t="str">
        <f t="shared" si="31"/>
        <v>Probabilidad</v>
      </c>
      <c r="Z100" s="197" t="str">
        <f>+'Preliminar PT. Control'!M167</f>
        <v>Manual</v>
      </c>
      <c r="AA100" s="43" t="str">
        <f t="shared" si="32"/>
        <v>40%</v>
      </c>
      <c r="AB100" s="197" t="str">
        <f>+'Preliminar PT. Control'!O167</f>
        <v>Documentado</v>
      </c>
      <c r="AC100" s="197" t="s">
        <v>190</v>
      </c>
      <c r="AD100" s="197" t="str">
        <f>+'Preliminar PT. Control'!Q167</f>
        <v>Con registro</v>
      </c>
      <c r="AE100" s="142">
        <f>+'Preliminar PT. Control'!R167</f>
        <v>0.36</v>
      </c>
      <c r="AF100" s="218" t="str">
        <f>+'Preliminar PT. Control'!S167</f>
        <v>Baja</v>
      </c>
      <c r="AG100" s="142">
        <f>+'Preliminar PT. Control'!T167</f>
        <v>0.6</v>
      </c>
      <c r="AH100" s="218" t="str">
        <f>+'Preliminar PT. Control'!U167</f>
        <v>Moderado</v>
      </c>
      <c r="AI100" s="218" t="str">
        <f>+'Preliminar PT. Control'!V167</f>
        <v>Moderado</v>
      </c>
      <c r="AJ100" s="218" t="str">
        <f>+'Preliminar PT. Control'!W167</f>
        <v>Reducir</v>
      </c>
      <c r="AK100" s="224" t="str">
        <f>+'6 - Plan de Acciones Preventiva'!F174</f>
        <v>P 69.1</v>
      </c>
      <c r="AL100" s="196" t="str">
        <f>+'6 - Plan de Acciones Preventiva'!G174</f>
        <v>Capacitaciones al personal de Presupuesto en el registro de los Registros Presupuestales</v>
      </c>
      <c r="AM100" s="196" t="str">
        <f>+'6 - Plan de Acciones Preventiva'!H174</f>
        <v>EQUIPO DE PRESUPUESTO
(SUBDIRECCIÓN ADMINISTRATIVA Y FINANCIERA)</v>
      </c>
      <c r="AN100" s="196" t="str">
        <f>+'6 - Plan de Acciones Preventiva'!I174</f>
        <v>Listado de asistencia de capacitación al personal de Presupuesto</v>
      </c>
      <c r="AO100" s="197">
        <v>1</v>
      </c>
      <c r="AP100" s="43">
        <v>0</v>
      </c>
      <c r="AQ100" s="305">
        <f t="shared" si="33"/>
        <v>0</v>
      </c>
      <c r="AR100" s="197" t="s">
        <v>436</v>
      </c>
      <c r="AS100" s="220" t="s">
        <v>2200</v>
      </c>
      <c r="AT100" s="220" t="s">
        <v>2199</v>
      </c>
      <c r="AU100" s="197" t="s">
        <v>95</v>
      </c>
      <c r="AV100" s="197"/>
      <c r="AW100" s="197"/>
      <c r="AX100" s="197"/>
      <c r="AY100" s="197"/>
      <c r="AZ100" s="197">
        <f>+'7 - Materialización del Riesgo'!L175</f>
        <v>0</v>
      </c>
      <c r="BA100" s="197">
        <f>+'7 - Materialización del Riesgo'!M175</f>
        <v>0</v>
      </c>
      <c r="BB100" s="197">
        <f>+'7 - Materialización del Riesgo'!N175</f>
        <v>0</v>
      </c>
      <c r="BC100" s="197">
        <f>+'7 - Materialización del Riesgo'!O175</f>
        <v>0</v>
      </c>
      <c r="BD100" s="197" t="e">
        <f>+'7 - Materialización del Riesgo'!P175</f>
        <v>#DIV/0!</v>
      </c>
      <c r="BE100" s="305">
        <f>+'7 - Materialización del Riesgo'!Q175</f>
        <v>1</v>
      </c>
    </row>
    <row r="101" spans="2:57" s="104" customFormat="1" ht="75" x14ac:dyDescent="0.25">
      <c r="B101" s="196" t="str">
        <f>+'Preliminar PT Id del Riesgo'!B167</f>
        <v>SEGUIMIENTO, EVALUACIÓN Y MEJORA</v>
      </c>
      <c r="C101" s="196" t="str">
        <f>+'Preliminar PT Id del Riesgo'!C167</f>
        <v>Analizar la información proveniente de la retroalimentación del desempeño de procesos, planes, programas y proyectos, para la toma de decisiones y formulación de nuevas acciones orientadas a elevar el nivel de cumplimiento, transparencia y mejora institucional</v>
      </c>
      <c r="D101" s="196" t="str">
        <f>+'Preliminar PT Id del Riesgo'!D167</f>
        <v>Desde el reporte y análisis de información y datos, la determinación de las causas probables de los incumplimientos y tendencias negativas hasta la formulación de acciones correctivas, preventivas y de mejora</v>
      </c>
      <c r="E101" s="197" t="str">
        <f>+'Preliminar PT Id del Riesgo'!F167</f>
        <v>OFICINA DE PLANEACIÓN</v>
      </c>
      <c r="F101" s="224" t="str">
        <f>+'Preliminar PT Id del Riesgo'!G167</f>
        <v>R 70</v>
      </c>
      <c r="G101" s="197" t="str">
        <f>+'Preliminar PT Id del Riesgo'!H167</f>
        <v xml:space="preserve">Incumplimiento y no conformidad de reportes e informes de avance de planes de acción y proyectos de inversión </v>
      </c>
      <c r="H101" s="197" t="str">
        <f>+'Preliminar PT Id del Riesgo'!I167</f>
        <v>Pérdida Reputacional</v>
      </c>
      <c r="I101" s="196" t="s">
        <v>2249</v>
      </c>
      <c r="J101" s="302">
        <f>+'Preliminar PT Id del Riesgo'!O167</f>
        <v>44701</v>
      </c>
      <c r="K101" s="302" t="str">
        <f>+'Preliminar PT Id del Riesgo'!K167</f>
        <v>OPERATIVOS</v>
      </c>
      <c r="L101" s="303" t="str">
        <f>+'Preliminar PT Id del Riesgo'!N167</f>
        <v>Ejecución y administración de procesos</v>
      </c>
      <c r="M101" s="198">
        <v>12</v>
      </c>
      <c r="N101" s="218" t="str">
        <f t="shared" si="26"/>
        <v>Baja</v>
      </c>
      <c r="O101" s="219">
        <f t="shared" si="27"/>
        <v>0.4</v>
      </c>
      <c r="P101" s="198" t="s">
        <v>162</v>
      </c>
      <c r="Q101" s="218" t="str">
        <f>IF(OR(P101=[1]Datos!$A$23,P101=[1]Datos!$B$23),"Leve",IF(OR(P101=[1]Datos!$A$24,P101=[1]Datos!$B$24),"Menor",IF(OR(P101=[1]Datos!$A$25,P101=[1]Datos!$B$25),"Moderado",IF(OR(P101=[1]Datos!$A$26,P101=[1]Datos!$B$26),"Mayor",IF(OR(P101=[1]Datos!$A$27,P101=[1]Datos!$B$27),"Catastrófico","")))))</f>
        <v>Moderado</v>
      </c>
      <c r="R101" s="219">
        <f t="shared" si="28"/>
        <v>0.6</v>
      </c>
      <c r="S101" s="218" t="str">
        <f t="shared" si="29"/>
        <v>Moderado</v>
      </c>
      <c r="T101" s="218" t="str">
        <f t="shared" si="30"/>
        <v>Reducir</v>
      </c>
      <c r="U101" s="224" t="str">
        <f>+'Preliminar PT. Control'!H169</f>
        <v>C 70.1</v>
      </c>
      <c r="V101" s="196" t="str">
        <f>+'Preliminar PT. Control'!I169</f>
        <v>OFICINA DE PLANEACIÓN</v>
      </c>
      <c r="W101" s="196" t="str">
        <f>+'Preliminar PT. Control'!J169</f>
        <v>La Oficina de Planeación revisa la información de la dependencias a través de las presentaciones de avance donde se valida que se este ejecutando los planes para generar el informe de avance</v>
      </c>
      <c r="X101" s="197" t="str">
        <f>+'Preliminar PT. Control'!K169</f>
        <v>Detectivo</v>
      </c>
      <c r="Y101" s="43" t="str">
        <f t="shared" ref="Y101:Y102" si="34">IF(OR(X101="Correctivo",X101="Detectivo"),"Impacto",IF(X101="Preventivo","Probabilidad",""))</f>
        <v>Impacto</v>
      </c>
      <c r="Z101" s="197" t="str">
        <f>+'Preliminar PT. Control'!M169</f>
        <v>Manual</v>
      </c>
      <c r="AA101" s="43" t="str">
        <f t="shared" ref="AA101:AA102" si="35">IF(AND(X101="Preventivo",Z101="Automático"),"50%",IF(AND(X101="Preventivo",Z101="Manual"),"40%",IF(AND(X101="Detectivo",Z101="Automático"),"40%",IF(AND(X101="Detectivo",Z101="Manual"),"30%",IF(AND(X101="Correctivo",Z101="Automático"),"35%",IF(AND(X101="Correctivo",Z101="Manual"),"25%",""))))))</f>
        <v>30%</v>
      </c>
      <c r="AB101" s="197" t="str">
        <f>+'Preliminar PT. Control'!O169</f>
        <v>Documentado</v>
      </c>
      <c r="AC101" s="197" t="s">
        <v>190</v>
      </c>
      <c r="AD101" s="197" t="str">
        <f>+'Preliminar PT. Control'!Q169</f>
        <v>Sin registro</v>
      </c>
      <c r="AE101" s="142">
        <f>+'Preliminar PT. Control'!R169</f>
        <v>0.4</v>
      </c>
      <c r="AF101" s="218" t="str">
        <f>+'Preliminar PT. Control'!S169</f>
        <v>Baja</v>
      </c>
      <c r="AG101" s="142">
        <f>+'Preliminar PT. Control'!T169</f>
        <v>0.42</v>
      </c>
      <c r="AH101" s="218" t="str">
        <f>+'Preliminar PT. Control'!U169</f>
        <v>Moderado</v>
      </c>
      <c r="AI101" s="218" t="str">
        <f>+'Preliminar PT. Control'!V169</f>
        <v>Moderado</v>
      </c>
      <c r="AJ101" s="218" t="str">
        <f>+'Preliminar PT. Control'!W169</f>
        <v>Reducir</v>
      </c>
      <c r="AK101" s="224" t="str">
        <f>+'6 - Plan de Acciones Preventiva'!F176</f>
        <v>P 70.1</v>
      </c>
      <c r="AL101" s="283" t="s">
        <v>2248</v>
      </c>
      <c r="AM101" s="283" t="s">
        <v>778</v>
      </c>
      <c r="AN101" s="283" t="s">
        <v>2250</v>
      </c>
      <c r="AO101" s="304">
        <v>2</v>
      </c>
      <c r="AP101" s="197"/>
      <c r="AQ101" s="305"/>
      <c r="AR101" s="197" t="s">
        <v>436</v>
      </c>
      <c r="AS101" s="220"/>
      <c r="AT101" s="220" t="s">
        <v>2251</v>
      </c>
      <c r="AU101" s="197" t="s">
        <v>95</v>
      </c>
      <c r="AV101" s="197">
        <f>+'7 - Materialización del Riesgo'!H177</f>
        <v>0</v>
      </c>
      <c r="AW101" s="197">
        <f>+'7 - Materialización del Riesgo'!I177</f>
        <v>0</v>
      </c>
      <c r="AX101" s="197" t="e">
        <f>+'7 - Materialización del Riesgo'!J177</f>
        <v>#DIV/0!</v>
      </c>
      <c r="AY101" s="197" t="e">
        <f>+'7 - Materialización del Riesgo'!K177</f>
        <v>#DIV/0!</v>
      </c>
      <c r="AZ101" s="197">
        <f>+'7 - Materialización del Riesgo'!L177</f>
        <v>0</v>
      </c>
      <c r="BA101" s="197">
        <f>+'7 - Materialización del Riesgo'!M177</f>
        <v>0</v>
      </c>
      <c r="BB101" s="197">
        <f>+'7 - Materialización del Riesgo'!N177</f>
        <v>0</v>
      </c>
      <c r="BC101" s="197">
        <f>+'7 - Materialización del Riesgo'!O177</f>
        <v>0</v>
      </c>
      <c r="BD101" s="197" t="e">
        <f>+'7 - Materialización del Riesgo'!P177</f>
        <v>#DIV/0!</v>
      </c>
      <c r="BE101" s="305">
        <f>+'7 - Materialización del Riesgo'!Q177</f>
        <v>1</v>
      </c>
    </row>
    <row r="102" spans="2:57" s="104" customFormat="1" ht="75" x14ac:dyDescent="0.25">
      <c r="B102" s="196" t="str">
        <f>+'Preliminar PT Id del Riesgo'!B169</f>
        <v>SEGUIMIENTO, EVALUACIÓN Y MEJORA</v>
      </c>
      <c r="C102" s="196" t="str">
        <f>+'Preliminar PT Id del Riesgo'!C169</f>
        <v>Analizar la información proveniente de la retroalimentación del desempeño de procesos, planes, programas y proyectos, para la toma de decisiones y formulación de nuevas acciones orientadas a elevar el nivel de cumplimiento, transparencia y mejora institucional</v>
      </c>
      <c r="D102" s="196" t="str">
        <f>+'Preliminar PT Id del Riesgo'!D169</f>
        <v>Desde el reporte y análisis de información y datos, la determinación de las causas probables de los incumplimientos y tendencias negativas hasta la formulación de acciones correctivas, preventivas y de mejora</v>
      </c>
      <c r="E102" s="197" t="str">
        <f>+'Preliminar PT Id del Riesgo'!F169</f>
        <v>OFICINA DE PLANEACIÓN</v>
      </c>
      <c r="F102" s="224" t="str">
        <f>+'Preliminar PT Id del Riesgo'!G169</f>
        <v>R 72</v>
      </c>
      <c r="G102" s="197" t="str">
        <f>+'Preliminar PT Id del Riesgo'!H169</f>
        <v>Incumplimiento en la ejecución de los planes y proyectos Institucionales</v>
      </c>
      <c r="H102" s="197" t="str">
        <f>+'Preliminar PT Id del Riesgo'!I169</f>
        <v>Pérdida Reputacional</v>
      </c>
      <c r="I102" s="196" t="str">
        <f>+'Preliminar PT Id del Riesgo'!J169</f>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v>
      </c>
      <c r="J102" s="302">
        <f>+'Preliminar PT Id del Riesgo'!O169</f>
        <v>44701</v>
      </c>
      <c r="K102" s="302" t="str">
        <f>+'Preliminar PT Id del Riesgo'!K169</f>
        <v>ESTRATÉGICOS</v>
      </c>
      <c r="L102" s="303" t="str">
        <f>+'Preliminar PT Id del Riesgo'!N169</f>
        <v>Usuarios, productos y prácticas</v>
      </c>
      <c r="M102" s="198">
        <v>12</v>
      </c>
      <c r="N102" s="218" t="str">
        <f t="shared" si="26"/>
        <v>Baja</v>
      </c>
      <c r="O102" s="219">
        <f t="shared" si="27"/>
        <v>0.4</v>
      </c>
      <c r="P102" s="198" t="s">
        <v>162</v>
      </c>
      <c r="Q102" s="218" t="str">
        <f>IF(OR(P102=[1]Datos!$A$23,P102=[1]Datos!$B$23),"Leve",IF(OR(P102=[1]Datos!$A$24,P102=[1]Datos!$B$24),"Menor",IF(OR(P102=[1]Datos!$A$25,P102=[1]Datos!$B$25),"Moderado",IF(OR(P102=[1]Datos!$A$26,P102=[1]Datos!$B$26),"Mayor",IF(OR(P102=[1]Datos!$A$27,P102=[1]Datos!$B$27),"Catastrófico","")))))</f>
        <v>Moderado</v>
      </c>
      <c r="R102" s="219">
        <f t="shared" si="28"/>
        <v>0.6</v>
      </c>
      <c r="S102" s="218" t="str">
        <f t="shared" si="29"/>
        <v>Moderado</v>
      </c>
      <c r="T102" s="218" t="str">
        <f t="shared" si="30"/>
        <v>Reducir</v>
      </c>
      <c r="U102" s="224" t="str">
        <f>+'Preliminar PT. Control'!H171</f>
        <v>C 72.1</v>
      </c>
      <c r="V102" s="196" t="str">
        <f>+'Preliminar PT. Control'!I171</f>
        <v>OFICINA DE PLANEACIÓN</v>
      </c>
      <c r="W102" s="196" t="str">
        <f>+'Preliminar PT. Control'!J171</f>
        <v>La Oficina de Planeación revisa el avance de los planes de acción y proyectos de inversión a través del reporte de avance donde se valida que se este ejecutando los planes con base a la planeación aprobada y en caso contrario, emitir las observaciones que haya a lugar</v>
      </c>
      <c r="X102" s="197" t="str">
        <f>+'Preliminar PT. Control'!K171</f>
        <v>Detectivo</v>
      </c>
      <c r="Y102" s="43" t="str">
        <f t="shared" si="34"/>
        <v>Impacto</v>
      </c>
      <c r="Z102" s="197" t="str">
        <f>+'Preliminar PT. Control'!M171</f>
        <v>Manual</v>
      </c>
      <c r="AA102" s="43" t="str">
        <f t="shared" si="35"/>
        <v>30%</v>
      </c>
      <c r="AB102" s="197" t="str">
        <f>+'Preliminar PT. Control'!O171</f>
        <v>Documentado</v>
      </c>
      <c r="AC102" s="197" t="s">
        <v>190</v>
      </c>
      <c r="AD102" s="197" t="str">
        <f>+'Preliminar PT. Control'!Q171</f>
        <v>Sin registro</v>
      </c>
      <c r="AE102" s="142">
        <f>+'Preliminar PT. Control'!R171</f>
        <v>0.4</v>
      </c>
      <c r="AF102" s="218" t="str">
        <f>+'Preliminar PT. Control'!S171</f>
        <v>Baja</v>
      </c>
      <c r="AG102" s="142">
        <f>+'Preliminar PT. Control'!T171</f>
        <v>0.42</v>
      </c>
      <c r="AH102" s="218" t="str">
        <f>+'Preliminar PT. Control'!U171</f>
        <v>Moderado</v>
      </c>
      <c r="AI102" s="218" t="str">
        <f>+'Preliminar PT. Control'!V171</f>
        <v>Moderado</v>
      </c>
      <c r="AJ102" s="218" t="str">
        <f>+'Preliminar PT. Control'!W171</f>
        <v>Reducir</v>
      </c>
      <c r="AK102" s="224" t="str">
        <f>+'6 - Plan de Acciones Preventiva'!F180</f>
        <v>P 72.1</v>
      </c>
      <c r="AL102" s="196" t="s">
        <v>2247</v>
      </c>
      <c r="AM102" s="196" t="str">
        <f>+'6 - Plan de Acciones Preventiva'!H180</f>
        <v>OFICINA DE PLANEACIÓN</v>
      </c>
      <c r="AN102" s="196" t="s">
        <v>2253</v>
      </c>
      <c r="AO102" s="197">
        <v>1</v>
      </c>
      <c r="AP102" s="197"/>
      <c r="AQ102" s="305"/>
      <c r="AR102" s="197" t="s">
        <v>436</v>
      </c>
      <c r="AS102" s="220">
        <v>0</v>
      </c>
      <c r="AT102" s="220" t="s">
        <v>2246</v>
      </c>
      <c r="AU102" s="197" t="s">
        <v>95</v>
      </c>
      <c r="AV102" s="197">
        <f>+'7 - Materialización del Riesgo'!H181</f>
        <v>0</v>
      </c>
      <c r="AW102" s="197">
        <f>+'7 - Materialización del Riesgo'!I181</f>
        <v>0</v>
      </c>
      <c r="AX102" s="197" t="e">
        <f>+'7 - Materialización del Riesgo'!J181</f>
        <v>#DIV/0!</v>
      </c>
      <c r="AY102" s="197" t="e">
        <f>+'7 - Materialización del Riesgo'!K181</f>
        <v>#DIV/0!</v>
      </c>
      <c r="AZ102" s="197">
        <f>+'7 - Materialización del Riesgo'!L181</f>
        <v>0</v>
      </c>
      <c r="BA102" s="197">
        <f>+'7 - Materialización del Riesgo'!M181</f>
        <v>0</v>
      </c>
      <c r="BB102" s="197">
        <f>+'7 - Materialización del Riesgo'!N181</f>
        <v>0</v>
      </c>
      <c r="BC102" s="197">
        <f>+'7 - Materialización del Riesgo'!O181</f>
        <v>0</v>
      </c>
      <c r="BD102" s="197" t="e">
        <f>+'7 - Materialización del Riesgo'!P181</f>
        <v>#DIV/0!</v>
      </c>
      <c r="BE102" s="305">
        <f>+'7 - Materialización del Riesgo'!Q181</f>
        <v>1</v>
      </c>
    </row>
    <row r="103" spans="2:57" s="104" customFormat="1" ht="274.89999999999998" customHeight="1" x14ac:dyDescent="0.25">
      <c r="B103" s="196" t="str">
        <f>+'Preliminar PT Id del Riesgo'!B171</f>
        <v>SEGUIMIENTO, EVALUACIÓN Y MEJORA</v>
      </c>
      <c r="C103" s="196" t="str">
        <f>+'Preliminar PT Id del Riesgo'!C171</f>
        <v>Analizar la información proveniente de la retroalimentación del desempeño de procesos, planes, programas y proyectos, para la toma de decisiones y formulación de nuevas acciones orientadas a elevar el nivel de cumplimiento, transparencia y mejora institucional</v>
      </c>
      <c r="D103" s="196" t="str">
        <f>+'Preliminar PT Id del Riesgo'!D171</f>
        <v>Desde el reporte y análisis de información y datos, la determinación de las causas probables de los incumplimientos y tendencias negativas hasta la formulación de acciones correctivas, preventivas y de mejora</v>
      </c>
      <c r="E103" s="197" t="str">
        <f>+'Preliminar PT Id del Riesgo'!F171</f>
        <v>OFICINA DE CONTROL INTERNO</v>
      </c>
      <c r="F103" s="224" t="str">
        <f>+'Preliminar PT Id del Riesgo'!G171</f>
        <v>R 73</v>
      </c>
      <c r="G103" s="197" t="str">
        <f>+'Preliminar PT Id del Riesgo'!H171</f>
        <v>Incumplimiento del Plan Anual de Auditoría Interna</v>
      </c>
      <c r="H103" s="197" t="str">
        <f>+'Preliminar PT Id del Riesgo'!I171</f>
        <v>Pérdida Reputacional</v>
      </c>
      <c r="I103" s="196" t="str">
        <f>+'Preliminar PT Id del Riesgo'!J171</f>
        <v>Posibilidad de pérdida reputacional en la credibilidad y confianza de las partes interesadas y organismos de control por falta de competencias y capacitaciones al personal de la entidad con respecto al trabajo en esta</v>
      </c>
      <c r="J103" s="302">
        <f>+'Preliminar PT Id del Riesgo'!O171</f>
        <v>44701</v>
      </c>
      <c r="K103" s="302" t="str">
        <f>+'Preliminar PT Id del Riesgo'!K171</f>
        <v>OPERATIVOS</v>
      </c>
      <c r="L103" s="303" t="str">
        <f>+'Preliminar PT Id del Riesgo'!N171</f>
        <v>Usuarios, productos y prácticas</v>
      </c>
      <c r="M103" s="198">
        <v>1</v>
      </c>
      <c r="N103" s="218" t="str">
        <f t="shared" si="26"/>
        <v>Muy Baja</v>
      </c>
      <c r="O103" s="219">
        <f t="shared" si="27"/>
        <v>0.2</v>
      </c>
      <c r="P103" s="198" t="s">
        <v>162</v>
      </c>
      <c r="Q103" s="218" t="str">
        <f>IF(OR(P103=[1]Datos!$A$23,P103=[1]Datos!$B$23),"Leve",IF(OR(P103=[1]Datos!$A$24,P103=[1]Datos!$B$24),"Menor",IF(OR(P103=[1]Datos!$A$25,P103=[1]Datos!$B$25),"Moderado",IF(OR(P103=[1]Datos!$A$26,P103=[1]Datos!$B$26),"Mayor",IF(OR(P103=[1]Datos!$A$27,P103=[1]Datos!$B$27),"Catastrófico","")))))</f>
        <v>Moderado</v>
      </c>
      <c r="R103" s="219">
        <f t="shared" si="28"/>
        <v>0.6</v>
      </c>
      <c r="S103" s="218" t="str">
        <f t="shared" si="29"/>
        <v>Moderado</v>
      </c>
      <c r="T103" s="218" t="str">
        <f t="shared" si="30"/>
        <v>Reducir</v>
      </c>
      <c r="U103" s="224" t="str">
        <f>+'Preliminar PT. Control'!H173</f>
        <v>C 73.1</v>
      </c>
      <c r="V103" s="196" t="str">
        <f>+'Preliminar PT. Control'!I173</f>
        <v>COMITÉ DE COORDINACIÓN DE CONTROL INTERNO - CICCI</v>
      </c>
      <c r="W103" s="196" t="str">
        <f>+'Preliminar PT. Control'!J173</f>
        <v>Comité de Coordinación de Control Interno - CICCI valida y aprueba el Programa/Plan Anual de Auditoría  a través del Acta de sesión del CICCI revisando que cumpla con los lineamientos de ley en la formulación del Plan Anual de Auditoría a desarrollar anualmente en la entidad</v>
      </c>
      <c r="X103" s="197" t="str">
        <f>+'Preliminar PT. Control'!K173</f>
        <v>Preventivo</v>
      </c>
      <c r="Y103" s="43" t="str">
        <f t="shared" ref="Y103:Y107" si="36">IF(OR(X103="Correctivo",X103="Detectivo"),"Impacto",IF(X103="Preventivo","Probabilidad",""))</f>
        <v>Probabilidad</v>
      </c>
      <c r="Z103" s="197" t="str">
        <f>+'Preliminar PT. Control'!M173</f>
        <v>Manual</v>
      </c>
      <c r="AA103" s="43" t="str">
        <f t="shared" ref="AA103:AA107" si="37">IF(AND(X103="Preventivo",Z103="Automático"),"50%",IF(AND(X103="Preventivo",Z103="Manual"),"40%",IF(AND(X103="Detectivo",Z103="Automático"),"40%",IF(AND(X103="Detectivo",Z103="Manual"),"30%",IF(AND(X103="Correctivo",Z103="Automático"),"35%",IF(AND(X103="Correctivo",Z103="Manual"),"25%",""))))))</f>
        <v>40%</v>
      </c>
      <c r="AB103" s="197" t="str">
        <f>+'Preliminar PT. Control'!O173</f>
        <v>Documentado</v>
      </c>
      <c r="AC103" s="197" t="s">
        <v>190</v>
      </c>
      <c r="AD103" s="197" t="str">
        <f>+'Preliminar PT. Control'!Q173</f>
        <v>Con registro</v>
      </c>
      <c r="AE103" s="142">
        <f>+'Preliminar PT. Control'!R173</f>
        <v>0.12</v>
      </c>
      <c r="AF103" s="218" t="str">
        <f>+'Preliminar PT. Control'!S173</f>
        <v>Muy Baja</v>
      </c>
      <c r="AG103" s="142">
        <f>+'Preliminar PT. Control'!T173</f>
        <v>0.6</v>
      </c>
      <c r="AH103" s="218" t="str">
        <f>+'Preliminar PT. Control'!U173</f>
        <v>Moderado</v>
      </c>
      <c r="AI103" s="218" t="str">
        <f>+'Preliminar PT. Control'!V173</f>
        <v>Moderado</v>
      </c>
      <c r="AJ103" s="218" t="str">
        <f>+'Preliminar PT. Control'!W173</f>
        <v>Reducir</v>
      </c>
      <c r="AK103" s="224" t="str">
        <f>+'6 - Plan de Acciones Preventiva'!F182</f>
        <v>P 73.1</v>
      </c>
      <c r="AL103" s="196" t="str">
        <f>+'6 - Plan de Acciones Preventiva'!G182</f>
        <v>Formular el Plan Anual de Auditoría de la vigencia</v>
      </c>
      <c r="AM103" s="196" t="str">
        <f>+'6 - Plan de Acciones Preventiva'!H182</f>
        <v>OFICINA DE CONTROL INTERNO</v>
      </c>
      <c r="AN103" s="196" t="str">
        <f>+'6 - Plan de Acciones Preventiva'!I182</f>
        <v>Plan Anual de Auditoría formulado</v>
      </c>
      <c r="AO103" s="197">
        <f>+'6 - Plan de Acciones Preventiva'!J182</f>
        <v>1</v>
      </c>
      <c r="AP103" s="197">
        <v>1</v>
      </c>
      <c r="AQ103" s="305">
        <f t="shared" si="33"/>
        <v>1</v>
      </c>
      <c r="AR103" s="197" t="s">
        <v>2132</v>
      </c>
      <c r="AS103" s="220" t="s">
        <v>2183</v>
      </c>
      <c r="AT103" s="220" t="s">
        <v>2184</v>
      </c>
      <c r="AU103" s="197" t="s">
        <v>95</v>
      </c>
      <c r="AV103" s="197">
        <f>+'7 - Materialización del Riesgo'!H183</f>
        <v>0</v>
      </c>
      <c r="AW103" s="197">
        <f>+'7 - Materialización del Riesgo'!I183</f>
        <v>0</v>
      </c>
      <c r="AX103" s="197" t="e">
        <f>+'7 - Materialización del Riesgo'!J183</f>
        <v>#DIV/0!</v>
      </c>
      <c r="AY103" s="197" t="e">
        <f>+'7 - Materialización del Riesgo'!K183</f>
        <v>#DIV/0!</v>
      </c>
      <c r="AZ103" s="197">
        <f>+'7 - Materialización del Riesgo'!L183</f>
        <v>0</v>
      </c>
      <c r="BA103" s="197">
        <f>+'7 - Materialización del Riesgo'!M183</f>
        <v>0</v>
      </c>
      <c r="BB103" s="197">
        <f>+'7 - Materialización del Riesgo'!N183</f>
        <v>0</v>
      </c>
      <c r="BC103" s="197">
        <f>+'7 - Materialización del Riesgo'!O183</f>
        <v>0</v>
      </c>
      <c r="BD103" s="197" t="e">
        <f>+'7 - Materialización del Riesgo'!P183</f>
        <v>#DIV/0!</v>
      </c>
      <c r="BE103" s="305">
        <f>+'7 - Materialización del Riesgo'!Q183</f>
        <v>1</v>
      </c>
    </row>
    <row r="104" spans="2:57" s="104" customFormat="1" ht="75" x14ac:dyDescent="0.25">
      <c r="B104" s="196" t="str">
        <f>+'Preliminar PT Id del Riesgo'!B172</f>
        <v>SEGUIMIENTO, EVALUACIÓN Y MEJORA</v>
      </c>
      <c r="C104" s="196" t="str">
        <f>+'Preliminar PT Id del Riesgo'!C172</f>
        <v>Analizar la información proveniente de la retroalimentación del desempeño de procesos, planes, programas y proyectos, para la toma de decisiones y formulación de nuevas acciones orientadas a elevar el nivel de cumplimiento, transparencia y mejora institucional</v>
      </c>
      <c r="D104" s="196" t="str">
        <f>+'Preliminar PT Id del Riesgo'!D172</f>
        <v>Desde el reporte y análisis de información y datos, la determinación de las causas probables de los incumplimientos y tendencias negativas hasta la formulación de acciones correctivas, preventivas y de mejora</v>
      </c>
      <c r="E104" s="197" t="str">
        <f>+'Preliminar PT Id del Riesgo'!F172</f>
        <v>OFICINA DE CONTROL INTERNO</v>
      </c>
      <c r="F104" s="224" t="str">
        <f>+'Preliminar PT Id del Riesgo'!G172</f>
        <v>R 73</v>
      </c>
      <c r="G104" s="197" t="str">
        <f>+'Preliminar PT Id del Riesgo'!H172</f>
        <v>Incumplimiento del Plan Anual de Auditoría Interna</v>
      </c>
      <c r="H104" s="197" t="str">
        <f>+'Preliminar PT Id del Riesgo'!I172</f>
        <v>Pérdida Reputacional</v>
      </c>
      <c r="I104" s="196" t="str">
        <f>+'Preliminar PT Id del Riesgo'!J172</f>
        <v>Posibilidad de pérdida reputacional en la credibilidad y confianza de las partes interesadas y organismos de control por falta de competencias y capacitaciones al personal de la entidad con respecto al trabajo en esta</v>
      </c>
      <c r="J104" s="302">
        <f>+'Preliminar PT Id del Riesgo'!O172</f>
        <v>44701</v>
      </c>
      <c r="K104" s="302" t="str">
        <f>+'Preliminar PT Id del Riesgo'!K172</f>
        <v>OPERATIVOS</v>
      </c>
      <c r="L104" s="303" t="str">
        <f>+'Preliminar PT Id del Riesgo'!N172</f>
        <v>Usuarios, productos y prácticas</v>
      </c>
      <c r="M104" s="198">
        <v>1</v>
      </c>
      <c r="N104" s="218" t="str">
        <f t="shared" si="26"/>
        <v>Muy Baja</v>
      </c>
      <c r="O104" s="219">
        <f t="shared" si="27"/>
        <v>0.2</v>
      </c>
      <c r="P104" s="198" t="s">
        <v>162</v>
      </c>
      <c r="Q104" s="218" t="str">
        <f>IF(OR(P104=[1]Datos!$A$23,P104=[1]Datos!$B$23),"Leve",IF(OR(P104=[1]Datos!$A$24,P104=[1]Datos!$B$24),"Menor",IF(OR(P104=[1]Datos!$A$25,P104=[1]Datos!$B$25),"Moderado",IF(OR(P104=[1]Datos!$A$26,P104=[1]Datos!$B$26),"Mayor",IF(OR(P104=[1]Datos!$A$27,P104=[1]Datos!$B$27),"Catastrófico","")))))</f>
        <v>Moderado</v>
      </c>
      <c r="R104" s="219">
        <f t="shared" si="28"/>
        <v>0.6</v>
      </c>
      <c r="S104" s="218" t="str">
        <f t="shared" si="29"/>
        <v>Moderado</v>
      </c>
      <c r="T104" s="218" t="str">
        <f t="shared" si="30"/>
        <v>Reducir</v>
      </c>
      <c r="U104" s="224" t="str">
        <f>+'Preliminar PT. Control'!H174</f>
        <v>C 73.2</v>
      </c>
      <c r="V104" s="196" t="str">
        <f>+'Preliminar PT. Control'!I174</f>
        <v xml:space="preserve">OFICINA DE CONTROL INTERNO </v>
      </c>
      <c r="W104" s="196" t="str">
        <f>+'Preliminar PT. Control'!J174</f>
        <v>Oficina de Control Interno  valida la publicación del Programa/Plan de Auditoría  a través de la url en la pagina de intranet donde se ubica para ser socializado a todas las dependencias de la Entidad y conozcan su cronograma</v>
      </c>
      <c r="X104" s="197" t="str">
        <f>+'Preliminar PT. Control'!K174</f>
        <v>Preventivo</v>
      </c>
      <c r="Y104" s="43" t="str">
        <f t="shared" si="36"/>
        <v>Probabilidad</v>
      </c>
      <c r="Z104" s="197" t="str">
        <f>+'Preliminar PT. Control'!M174</f>
        <v>Manual</v>
      </c>
      <c r="AA104" s="43" t="str">
        <f t="shared" si="37"/>
        <v>40%</v>
      </c>
      <c r="AB104" s="197" t="str">
        <f>+'Preliminar PT. Control'!O174</f>
        <v>Documentado</v>
      </c>
      <c r="AC104" s="197" t="s">
        <v>190</v>
      </c>
      <c r="AD104" s="197" t="str">
        <f>+'Preliminar PT. Control'!Q174</f>
        <v>Con registro</v>
      </c>
      <c r="AE104" s="142">
        <f>+'Preliminar PT. Control'!R174</f>
        <v>7.1999999999999995E-2</v>
      </c>
      <c r="AF104" s="218" t="str">
        <f>+'Preliminar PT. Control'!S174</f>
        <v>Muy Baja</v>
      </c>
      <c r="AG104" s="142">
        <f>+'Preliminar PT. Control'!T174</f>
        <v>0.6</v>
      </c>
      <c r="AH104" s="218" t="str">
        <f>+'Preliminar PT. Control'!U174</f>
        <v>Moderado</v>
      </c>
      <c r="AI104" s="218" t="str">
        <f>+'Preliminar PT. Control'!V174</f>
        <v>Moderado</v>
      </c>
      <c r="AJ104" s="218" t="str">
        <f>+'Preliminar PT. Control'!W174</f>
        <v>Reducir</v>
      </c>
      <c r="AK104" s="224" t="str">
        <f>+'6 - Plan de Acciones Preventiva'!F183</f>
        <v>P 73.2</v>
      </c>
      <c r="AL104" s="196" t="str">
        <f>+'6 - Plan de Acciones Preventiva'!G183</f>
        <v>Socialización del Código de Ética y repercusiones disciplinarias para los auditores interno</v>
      </c>
      <c r="AM104" s="196" t="str">
        <f>+'6 - Plan de Acciones Preventiva'!H183</f>
        <v>OFICINA DE CONTROL INTERNO</v>
      </c>
      <c r="AN104" s="196" t="str">
        <f>+'6 - Plan de Acciones Preventiva'!I183</f>
        <v>Listado de asistencia a la socialización del Código de Ética y repercusiones disciplinarias para los auditores interno</v>
      </c>
      <c r="AO104" s="197">
        <f>+'6 - Plan de Acciones Preventiva'!J183</f>
        <v>2</v>
      </c>
      <c r="AP104" s="197"/>
      <c r="AQ104" s="305">
        <f t="shared" si="33"/>
        <v>0</v>
      </c>
      <c r="AR104" s="197" t="s">
        <v>436</v>
      </c>
      <c r="AS104" s="304"/>
      <c r="AT104" s="220" t="s">
        <v>2185</v>
      </c>
      <c r="AU104" s="197" t="s">
        <v>95</v>
      </c>
      <c r="AV104" s="197">
        <f>+'7 - Materialización del Riesgo'!H184</f>
        <v>0</v>
      </c>
      <c r="AW104" s="197">
        <f>+'7 - Materialización del Riesgo'!I184</f>
        <v>0</v>
      </c>
      <c r="AX104" s="197" t="e">
        <f>+'7 - Materialización del Riesgo'!J184</f>
        <v>#DIV/0!</v>
      </c>
      <c r="AY104" s="197" t="e">
        <f>+'7 - Materialización del Riesgo'!K184</f>
        <v>#DIV/0!</v>
      </c>
      <c r="AZ104" s="197">
        <f>+'7 - Materialización del Riesgo'!L184</f>
        <v>0</v>
      </c>
      <c r="BA104" s="197">
        <f>+'7 - Materialización del Riesgo'!M184</f>
        <v>0</v>
      </c>
      <c r="BB104" s="197">
        <f>+'7 - Materialización del Riesgo'!N184</f>
        <v>0</v>
      </c>
      <c r="BC104" s="197">
        <f>+'7 - Materialización del Riesgo'!O184</f>
        <v>0</v>
      </c>
      <c r="BD104" s="197" t="e">
        <f>+'7 - Materialización del Riesgo'!P184</f>
        <v>#DIV/0!</v>
      </c>
      <c r="BE104" s="305">
        <f>+'7 - Materialización del Riesgo'!Q184</f>
        <v>1</v>
      </c>
    </row>
    <row r="105" spans="2:57" s="104" customFormat="1" ht="75" x14ac:dyDescent="0.25">
      <c r="B105" s="196" t="str">
        <f>+'Preliminar PT Id del Riesgo'!B175</f>
        <v>SEGUIMIENTO, EVALUACIÓN Y MEJORA</v>
      </c>
      <c r="C105" s="196" t="str">
        <f>+'Preliminar PT Id del Riesgo'!C175</f>
        <v>Analizar la información proveniente de la retroalimentación del desempeño de procesos, planes, programas y proyectos, para la toma de decisiones y formulación de nuevas acciones orientadas a elevar el nivel de cumplimiento, transparencia y mejora institucional</v>
      </c>
      <c r="D105" s="196" t="str">
        <f>+'Preliminar PT Id del Riesgo'!D175</f>
        <v>Desde el reporte y análisis de información y datos, la determinación de las causas probables de los incumplimientos y tendencias negativas hasta la formulación de acciones correctivas, preventivas y de mejora</v>
      </c>
      <c r="E105" s="197" t="str">
        <f>+'Preliminar PT Id del Riesgo'!F175</f>
        <v>OFICINA DE CONTROL INTERNO</v>
      </c>
      <c r="F105" s="224" t="str">
        <f>+'Preliminar PT Id del Riesgo'!G175</f>
        <v>R 74</v>
      </c>
      <c r="G105" s="197" t="str">
        <f>+'Preliminar PT Id del Riesgo'!H175</f>
        <v>Incumplimiento en la ejecución del cronograma de monitoreo de los planes de mejoramiento</v>
      </c>
      <c r="H105" s="197" t="str">
        <f>+'Preliminar PT Id del Riesgo'!I175</f>
        <v>Pérdida Reputacional</v>
      </c>
      <c r="I105" s="196" t="str">
        <f>+'Preliminar PT Id del Riesgo'!J175</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J105" s="302">
        <f>+'Preliminar PT Id del Riesgo'!O175</f>
        <v>44701</v>
      </c>
      <c r="K105" s="302" t="str">
        <f>+'Preliminar PT Id del Riesgo'!K175</f>
        <v>OPERATIVOS</v>
      </c>
      <c r="L105" s="303" t="str">
        <f>+'Preliminar PT Id del Riesgo'!N175</f>
        <v>Ejecución y administración de procesos</v>
      </c>
      <c r="M105" s="198">
        <v>4</v>
      </c>
      <c r="N105" s="218" t="str">
        <f t="shared" si="26"/>
        <v>Baja</v>
      </c>
      <c r="O105" s="219">
        <f t="shared" si="27"/>
        <v>0.4</v>
      </c>
      <c r="P105" s="198" t="s">
        <v>163</v>
      </c>
      <c r="Q105" s="218" t="str">
        <f>IF(OR(P105=[1]Datos!$A$23,P105=[1]Datos!$B$23),"Leve",IF(OR(P105=[1]Datos!$A$24,P105=[1]Datos!$B$24),"Menor",IF(OR(P105=[1]Datos!$A$25,P105=[1]Datos!$B$25),"Moderado",IF(OR(P105=[1]Datos!$A$26,P105=[1]Datos!$B$26),"Mayor",IF(OR(P105=[1]Datos!$A$27,P105=[1]Datos!$B$27),"Catastrófico","")))))</f>
        <v>Catastrófico</v>
      </c>
      <c r="R105" s="219">
        <f t="shared" si="28"/>
        <v>1</v>
      </c>
      <c r="S105" s="218" t="str">
        <f t="shared" si="29"/>
        <v>Extremo</v>
      </c>
      <c r="T105" s="218" t="str">
        <f t="shared" si="30"/>
        <v>Reducir</v>
      </c>
      <c r="U105" s="224" t="str">
        <f>+'Preliminar PT. Control'!H177</f>
        <v>C 74.1</v>
      </c>
      <c r="V105" s="196" t="str">
        <f>+'Preliminar PT. Control'!I177</f>
        <v xml:space="preserve">OFICINA DE CONTROL INTERNO </v>
      </c>
      <c r="W105" s="196" t="str">
        <f>+'Preliminar PT. Control'!J177</f>
        <v>Oficina de Control Interno  valida la ejecución del cronograma de monitoreo de los Planes de Mejoramiento a través del Informe de Seguimiento al Estado de los Planes de Mejoramiento Institucional donde revisa el estado de gestión a los planes de mejoramiento institucional</v>
      </c>
      <c r="X105" s="197" t="str">
        <f>+'Preliminar PT. Control'!K177</f>
        <v>Detectivo</v>
      </c>
      <c r="Y105" s="43" t="str">
        <f t="shared" si="36"/>
        <v>Impacto</v>
      </c>
      <c r="Z105" s="197" t="str">
        <f>+'Preliminar PT. Control'!M177</f>
        <v>Manual</v>
      </c>
      <c r="AA105" s="43" t="str">
        <f t="shared" si="37"/>
        <v>30%</v>
      </c>
      <c r="AB105" s="197" t="str">
        <f>+'Preliminar PT. Control'!O177</f>
        <v>Documentado</v>
      </c>
      <c r="AC105" s="197" t="s">
        <v>190</v>
      </c>
      <c r="AD105" s="197" t="str">
        <f>+'Preliminar PT. Control'!Q177</f>
        <v>Con registro</v>
      </c>
      <c r="AE105" s="142">
        <f>+'Preliminar PT. Control'!R177</f>
        <v>0.4</v>
      </c>
      <c r="AF105" s="218" t="str">
        <f>+'Preliminar PT. Control'!S177</f>
        <v>Baja</v>
      </c>
      <c r="AG105" s="142">
        <f>+'Preliminar PT. Control'!T177</f>
        <v>0.7</v>
      </c>
      <c r="AH105" s="218" t="str">
        <f>+'Preliminar PT. Control'!U177</f>
        <v>Mayor</v>
      </c>
      <c r="AI105" s="218" t="str">
        <f>+'Preliminar PT. Control'!V177</f>
        <v>Alto</v>
      </c>
      <c r="AJ105" s="218" t="str">
        <f>+'Preliminar PT. Control'!W177</f>
        <v>Reducir</v>
      </c>
      <c r="AK105" s="224" t="str">
        <f>+'6 - Plan de Acciones Preventiva'!F186</f>
        <v>P 74.1</v>
      </c>
      <c r="AL105" s="196" t="str">
        <f>+'6 - Plan de Acciones Preventiva'!G186</f>
        <v>Divulgar piezas informativas para fomentar la cultura de autocontrol</v>
      </c>
      <c r="AM105" s="196" t="str">
        <f>+'6 - Plan de Acciones Preventiva'!H186</f>
        <v>OFICINA DE CONTROL INTERNO</v>
      </c>
      <c r="AN105" s="196" t="str">
        <f>+'6 - Plan de Acciones Preventiva'!I186</f>
        <v>Correo electrónico masivo (Píldoras informativas comunicadas)</v>
      </c>
      <c r="AO105" s="197">
        <f>+'6 - Plan de Acciones Preventiva'!J186</f>
        <v>6</v>
      </c>
      <c r="AP105" s="197"/>
      <c r="AQ105" s="305">
        <f t="shared" si="33"/>
        <v>0</v>
      </c>
      <c r="AR105" s="197" t="s">
        <v>436</v>
      </c>
      <c r="AS105" s="304"/>
      <c r="AT105" s="220" t="s">
        <v>2186</v>
      </c>
      <c r="AU105" s="197" t="s">
        <v>95</v>
      </c>
      <c r="AV105" s="197">
        <f>+'7 - Materialización del Riesgo'!H187</f>
        <v>0</v>
      </c>
      <c r="AW105" s="197">
        <f>+'7 - Materialización del Riesgo'!I187</f>
        <v>0</v>
      </c>
      <c r="AX105" s="197" t="e">
        <f>+'7 - Materialización del Riesgo'!J187</f>
        <v>#DIV/0!</v>
      </c>
      <c r="AY105" s="197" t="e">
        <f>+'7 - Materialización del Riesgo'!K187</f>
        <v>#DIV/0!</v>
      </c>
      <c r="AZ105" s="197">
        <f>+'7 - Materialización del Riesgo'!L187</f>
        <v>0</v>
      </c>
      <c r="BA105" s="197">
        <f>+'7 - Materialización del Riesgo'!M187</f>
        <v>0</v>
      </c>
      <c r="BB105" s="197">
        <f>+'7 - Materialización del Riesgo'!N187</f>
        <v>0</v>
      </c>
      <c r="BC105" s="197">
        <f>+'7 - Materialización del Riesgo'!O187</f>
        <v>0</v>
      </c>
      <c r="BD105" s="197" t="e">
        <f>+'7 - Materialización del Riesgo'!P187</f>
        <v>#DIV/0!</v>
      </c>
      <c r="BE105" s="305">
        <f>+'7 - Materialización del Riesgo'!Q187</f>
        <v>1</v>
      </c>
    </row>
    <row r="106" spans="2:57" s="104" customFormat="1" ht="75" x14ac:dyDescent="0.25">
      <c r="B106" s="196" t="str">
        <f>+'Preliminar PT Id del Riesgo'!B176</f>
        <v>SEGUIMIENTO, EVALUACIÓN Y MEJORA</v>
      </c>
      <c r="C106" s="196" t="str">
        <f>+'Preliminar PT Id del Riesgo'!C176</f>
        <v>Analizar la información proveniente de la retroalimentación del desempeño de procesos, planes, programas y proyectos, para la toma de decisiones y formulación de nuevas acciones orientadas a elevar el nivel de cumplimiento, transparencia y mejora institucional</v>
      </c>
      <c r="D106" s="196" t="str">
        <f>+'Preliminar PT Id del Riesgo'!D176</f>
        <v>Desde el reporte y análisis de información y datos, la determinación de las causas probables de los incumplimientos y tendencias negativas hasta la formulación de acciones correctivas, preventivas y de mejora</v>
      </c>
      <c r="E106" s="197" t="str">
        <f>+'Preliminar PT Id del Riesgo'!F176</f>
        <v>OFICINA DE CONTROL INTERNO</v>
      </c>
      <c r="F106" s="224" t="str">
        <f>+'Preliminar PT Id del Riesgo'!G176</f>
        <v>R 74</v>
      </c>
      <c r="G106" s="197" t="str">
        <f>+'Preliminar PT Id del Riesgo'!H176</f>
        <v>Incumplimiento en la ejecución del cronograma de monitoreo de los planes de mejoramiento</v>
      </c>
      <c r="H106" s="197" t="str">
        <f>+'Preliminar PT Id del Riesgo'!I176</f>
        <v>Pérdida Reputacional</v>
      </c>
      <c r="I106" s="196" t="str">
        <f>+'Preliminar PT Id del Riesgo'!J176</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J106" s="302">
        <f>+'Preliminar PT Id del Riesgo'!O176</f>
        <v>44701</v>
      </c>
      <c r="K106" s="302" t="str">
        <f>+'Preliminar PT Id del Riesgo'!K176</f>
        <v>OPERATIVOS</v>
      </c>
      <c r="L106" s="303" t="str">
        <f>+'Preliminar PT Id del Riesgo'!N176</f>
        <v>Ejecución y administración de procesos</v>
      </c>
      <c r="M106" s="198"/>
      <c r="N106" s="218" t="str">
        <f t="shared" si="26"/>
        <v/>
      </c>
      <c r="O106" s="219" t="str">
        <f t="shared" si="27"/>
        <v/>
      </c>
      <c r="P106" s="198"/>
      <c r="Q106" s="218" t="str">
        <f>IF(OR(P106=[1]Datos!$A$23,P106=[1]Datos!$B$23),"Leve",IF(OR(P106=[1]Datos!$A$24,P106=[1]Datos!$B$24),"Menor",IF(OR(P106=[1]Datos!$A$25,P106=[1]Datos!$B$25),"Moderado",IF(OR(P106=[1]Datos!$A$26,P106=[1]Datos!$B$26),"Mayor",IF(OR(P106=[1]Datos!$A$27,P106=[1]Datos!$B$27),"Catastrófico","")))))</f>
        <v/>
      </c>
      <c r="R106" s="219" t="str">
        <f t="shared" si="28"/>
        <v/>
      </c>
      <c r="S106" s="218" t="str">
        <f t="shared" si="29"/>
        <v/>
      </c>
      <c r="T106" s="218" t="e">
        <f t="shared" si="30"/>
        <v>#N/A</v>
      </c>
      <c r="U106" s="224" t="str">
        <f>+'Preliminar PT. Control'!H178</f>
        <v>C 74.2</v>
      </c>
      <c r="V106" s="196" t="str">
        <f>+'Preliminar PT. Control'!I178</f>
        <v xml:space="preserve">OFICINA DE CONTROL INTERNO </v>
      </c>
      <c r="W106" s="196" t="str">
        <f>+'Preliminar PT. Control'!J178</f>
        <v>Oficina de Control Interno  prioriza la revisión a los planes de mejoramiento que presentan incumplimiento a través de la matriz de seguimiento de las acciones de mejora producto de las auditorías realizadas por la Contraloría General de la Republica - CGR y la Oficina de Control Interno de la ANT donde valide la gestión oportuna a los planes de mejoramiento institucional con rezago</v>
      </c>
      <c r="X106" s="197" t="str">
        <f>+'Preliminar PT. Control'!K178</f>
        <v>Correctivo</v>
      </c>
      <c r="Y106" s="43" t="str">
        <f t="shared" si="36"/>
        <v>Impacto</v>
      </c>
      <c r="Z106" s="197" t="str">
        <f>+'Preliminar PT. Control'!M178</f>
        <v>Manual</v>
      </c>
      <c r="AA106" s="43" t="str">
        <f t="shared" si="37"/>
        <v>25%</v>
      </c>
      <c r="AB106" s="197" t="str">
        <f>+'Preliminar PT. Control'!O178</f>
        <v>Documentado</v>
      </c>
      <c r="AC106" s="197" t="s">
        <v>190</v>
      </c>
      <c r="AD106" s="197" t="str">
        <f>+'Preliminar PT. Control'!Q178</f>
        <v>Con registro</v>
      </c>
      <c r="AE106" s="142">
        <f>+'Preliminar PT. Control'!R178</f>
        <v>0</v>
      </c>
      <c r="AF106" s="218" t="str">
        <f>+'Preliminar PT. Control'!S178</f>
        <v/>
      </c>
      <c r="AG106" s="142">
        <f>+'Preliminar PT. Control'!T178</f>
        <v>0</v>
      </c>
      <c r="AH106" s="218" t="str">
        <f>+'Preliminar PT. Control'!U178</f>
        <v/>
      </c>
      <c r="AI106" s="218" t="str">
        <f>+'Preliminar PT. Control'!V178</f>
        <v/>
      </c>
      <c r="AJ106" s="218"/>
      <c r="AK106" s="224" t="str">
        <f>+'6 - Plan de Acciones Preventiva'!F187</f>
        <v>P 74.2</v>
      </c>
      <c r="AL106" s="196" t="str">
        <f>+'6 - Plan de Acciones Preventiva'!G187</f>
        <v>Capacitar en la metodología para la formulación de planes de mejoramiento a las dependencias</v>
      </c>
      <c r="AM106" s="196" t="str">
        <f>+'6 - Plan de Acciones Preventiva'!H187</f>
        <v>OFICINA DE CONTROL INTERNO</v>
      </c>
      <c r="AN106" s="196" t="str">
        <f>+'6 - Plan de Acciones Preventiva'!I187</f>
        <v>Listado de asistencia a la capacitación en la metodología para la formulación de planes de mejoramiento a las dependencias</v>
      </c>
      <c r="AO106" s="197">
        <f>+'6 - Plan de Acciones Preventiva'!J187</f>
        <v>1</v>
      </c>
      <c r="AP106" s="197"/>
      <c r="AQ106" s="305">
        <f t="shared" si="33"/>
        <v>0</v>
      </c>
      <c r="AR106" s="197" t="s">
        <v>436</v>
      </c>
      <c r="AS106" s="220"/>
      <c r="AT106" s="220" t="s">
        <v>2187</v>
      </c>
      <c r="AU106" s="197" t="s">
        <v>95</v>
      </c>
      <c r="AV106" s="197">
        <f>+'7 - Materialización del Riesgo'!H188</f>
        <v>0</v>
      </c>
      <c r="AW106" s="197">
        <f>+'7 - Materialización del Riesgo'!I188</f>
        <v>0</v>
      </c>
      <c r="AX106" s="197" t="e">
        <f>+'7 - Materialización del Riesgo'!J188</f>
        <v>#DIV/0!</v>
      </c>
      <c r="AY106" s="197" t="e">
        <f>+'7 - Materialización del Riesgo'!K188</f>
        <v>#DIV/0!</v>
      </c>
      <c r="AZ106" s="197">
        <f>+'7 - Materialización del Riesgo'!L188</f>
        <v>0</v>
      </c>
      <c r="BA106" s="197">
        <f>+'7 - Materialización del Riesgo'!M188</f>
        <v>0</v>
      </c>
      <c r="BB106" s="197">
        <f>+'7 - Materialización del Riesgo'!N188</f>
        <v>0</v>
      </c>
      <c r="BC106" s="197">
        <f>+'7 - Materialización del Riesgo'!O188</f>
        <v>0</v>
      </c>
      <c r="BD106" s="197" t="e">
        <f>+'7 - Materialización del Riesgo'!P188</f>
        <v>#DIV/0!</v>
      </c>
      <c r="BE106" s="305">
        <f>+'7 - Materialización del Riesgo'!Q188</f>
        <v>1</v>
      </c>
    </row>
    <row r="107" spans="2:57" s="104" customFormat="1" ht="75" x14ac:dyDescent="0.25">
      <c r="B107" s="196" t="str">
        <f>+'Preliminar PT Id del Riesgo'!B177</f>
        <v>SEGUIMIENTO, EVALUACIÓN Y MEJORA</v>
      </c>
      <c r="C107" s="196" t="str">
        <f>+'Preliminar PT Id del Riesgo'!C177</f>
        <v>Analizar la información proveniente de la retroalimentación del desempeño de procesos, planes, programas y proyectos, para la toma de decisiones y formulación de nuevas acciones orientadas a elevar el nivel de cumplimiento, transparencia y mejora institucional</v>
      </c>
      <c r="D107" s="196" t="str">
        <f>+'Preliminar PT Id del Riesgo'!D177</f>
        <v>Desde el reporte y análisis de información y datos, la determinación de las causas probables de los incumplimientos y tendencias negativas hasta la formulación de acciones correctivas, preventivas y de mejora</v>
      </c>
      <c r="E107" s="197" t="str">
        <f>+'Preliminar PT Id del Riesgo'!F177</f>
        <v>OFICINA DE CONTROL INTERNO</v>
      </c>
      <c r="F107" s="224" t="str">
        <f>+'Preliminar PT Id del Riesgo'!G177</f>
        <v>R 74</v>
      </c>
      <c r="G107" s="197" t="str">
        <f>+'Preliminar PT Id del Riesgo'!H177</f>
        <v>Incumplimiento en la ejecución del cronograma de monitoreo de los planes de mejoramiento</v>
      </c>
      <c r="H107" s="197" t="str">
        <f>+'Preliminar PT Id del Riesgo'!I177</f>
        <v>Pérdida Reputacional</v>
      </c>
      <c r="I107" s="196" t="str">
        <f>+'Preliminar PT Id del Riesgo'!J177</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J107" s="302">
        <f>+'Preliminar PT Id del Riesgo'!O177</f>
        <v>44701</v>
      </c>
      <c r="K107" s="302" t="str">
        <f>+'Preliminar PT Id del Riesgo'!K177</f>
        <v>OPERATIVOS</v>
      </c>
      <c r="L107" s="303" t="str">
        <f>+'Preliminar PT Id del Riesgo'!N177</f>
        <v>Ejecución y administración de procesos</v>
      </c>
      <c r="M107" s="198">
        <v>4</v>
      </c>
      <c r="N107" s="218" t="str">
        <f t="shared" si="26"/>
        <v>Baja</v>
      </c>
      <c r="O107" s="219">
        <f t="shared" si="27"/>
        <v>0.4</v>
      </c>
      <c r="P107" s="198" t="s">
        <v>163</v>
      </c>
      <c r="Q107" s="218" t="str">
        <f>IF(OR(P107=[1]Datos!$A$23,P107=[1]Datos!$B$23),"Leve",IF(OR(P107=[1]Datos!$A$24,P107=[1]Datos!$B$24),"Menor",IF(OR(P107=[1]Datos!$A$25,P107=[1]Datos!$B$25),"Moderado",IF(OR(P107=[1]Datos!$A$26,P107=[1]Datos!$B$26),"Mayor",IF(OR(P107=[1]Datos!$A$27,P107=[1]Datos!$B$27),"Catastrófico","")))))</f>
        <v>Catastrófico</v>
      </c>
      <c r="R107" s="219">
        <f t="shared" si="28"/>
        <v>1</v>
      </c>
      <c r="S107" s="218" t="str">
        <f t="shared" si="29"/>
        <v>Extremo</v>
      </c>
      <c r="T107" s="218" t="str">
        <f t="shared" si="30"/>
        <v>Reducir</v>
      </c>
      <c r="U107" s="224" t="str">
        <f>+'Preliminar PT. Control'!H179</f>
        <v>C 74.3</v>
      </c>
      <c r="V107" s="196"/>
      <c r="W107" s="196"/>
      <c r="X107" s="197"/>
      <c r="Y107" s="43" t="str">
        <f t="shared" si="36"/>
        <v/>
      </c>
      <c r="Z107" s="197"/>
      <c r="AA107" s="43" t="str">
        <f t="shared" si="37"/>
        <v/>
      </c>
      <c r="AB107" s="197"/>
      <c r="AC107" s="197"/>
      <c r="AD107" s="197"/>
      <c r="AE107" s="142" t="str">
        <f>+'Preliminar PT. Control'!R179</f>
        <v/>
      </c>
      <c r="AF107" s="218" t="str">
        <f>+'Preliminar PT. Control'!S179</f>
        <v/>
      </c>
      <c r="AG107" s="142" t="str">
        <f>+'Preliminar PT. Control'!T179</f>
        <v/>
      </c>
      <c r="AH107" s="218" t="str">
        <f>+'Preliminar PT. Control'!U179</f>
        <v/>
      </c>
      <c r="AI107" s="218" t="str">
        <f>+'Preliminar PT. Control'!V179</f>
        <v/>
      </c>
      <c r="AJ107" s="218"/>
      <c r="AK107" s="224" t="str">
        <f>+'6 - Plan de Acciones Preventiva'!F188</f>
        <v>P 74.3</v>
      </c>
      <c r="AL107" s="196" t="str">
        <f>+'6 - Plan de Acciones Preventiva'!G188</f>
        <v>Comunicar los resultados alcanzados frente a la eficacia y/o efectividad de los Planes de mejoramiento</v>
      </c>
      <c r="AM107" s="196" t="str">
        <f>+'6 - Plan de Acciones Preventiva'!H188</f>
        <v>OFICINA DE CONTROL INTERNO</v>
      </c>
      <c r="AN107" s="196" t="str">
        <f>+'6 - Plan de Acciones Preventiva'!I188</f>
        <v>Memorando donde se comunica el Informe de resultados de la actividad ejecutada</v>
      </c>
      <c r="AO107" s="197">
        <f>+'6 - Plan de Acciones Preventiva'!J188</f>
        <v>4</v>
      </c>
      <c r="AP107" s="197">
        <v>1</v>
      </c>
      <c r="AQ107" s="305">
        <f t="shared" si="33"/>
        <v>0.25</v>
      </c>
      <c r="AR107" s="197" t="s">
        <v>436</v>
      </c>
      <c r="AS107" s="220"/>
      <c r="AT107" s="220">
        <f>+'6 - Plan de Acciones Preventiva'!AM188</f>
        <v>0</v>
      </c>
      <c r="AU107" s="197" t="s">
        <v>95</v>
      </c>
      <c r="AV107" s="197">
        <f>+'7 - Materialización del Riesgo'!H189</f>
        <v>0</v>
      </c>
      <c r="AW107" s="197">
        <f>+'7 - Materialización del Riesgo'!I189</f>
        <v>0</v>
      </c>
      <c r="AX107" s="197" t="e">
        <f>+'7 - Materialización del Riesgo'!J189</f>
        <v>#DIV/0!</v>
      </c>
      <c r="AY107" s="197" t="e">
        <f>+'7 - Materialización del Riesgo'!K189</f>
        <v>#DIV/0!</v>
      </c>
      <c r="AZ107" s="197">
        <f>+'7 - Materialización del Riesgo'!L189</f>
        <v>0</v>
      </c>
      <c r="BA107" s="197">
        <f>+'7 - Materialización del Riesgo'!M189</f>
        <v>0</v>
      </c>
      <c r="BB107" s="197">
        <f>+'7 - Materialización del Riesgo'!N189</f>
        <v>0</v>
      </c>
      <c r="BC107" s="197">
        <f>+'7 - Materialización del Riesgo'!O189</f>
        <v>0</v>
      </c>
      <c r="BD107" s="197" t="e">
        <f>+'7 - Materialización del Riesgo'!P189</f>
        <v>#DIV/0!</v>
      </c>
      <c r="BE107" s="305">
        <f>+'7 - Materialización del Riesgo'!Q189</f>
        <v>1</v>
      </c>
    </row>
    <row r="109" spans="2:57" x14ac:dyDescent="0.25">
      <c r="AX109" s="263"/>
    </row>
  </sheetData>
  <sheetProtection algorithmName="SHA-512" hashValue="NRDzCiqbKRCReVZjIh6GJAiMdo2Z/yK/bPq4F78yN3nlZ/mtTI5Yw2feDNiex+WqT2Ikoz1NkAx4uV1DUtjEMA==" saltValue="ov4ffQsda+n7WwipcGtBrQ==" spinCount="100000" sheet="1" objects="1" scenarios="1"/>
  <autoFilter ref="B9:BM107" xr:uid="{00000000-0009-0000-0000-000003000000}"/>
  <mergeCells count="30">
    <mergeCell ref="I7:I8"/>
    <mergeCell ref="J7:J8"/>
    <mergeCell ref="L7:L8"/>
    <mergeCell ref="AP7:AT7"/>
    <mergeCell ref="G7:G8"/>
    <mergeCell ref="K7:K8"/>
    <mergeCell ref="H7:H8"/>
    <mergeCell ref="AU7:BD7"/>
    <mergeCell ref="M7:T7"/>
    <mergeCell ref="U7:W7"/>
    <mergeCell ref="B2:B4"/>
    <mergeCell ref="D2:BA2"/>
    <mergeCell ref="D4:BA4"/>
    <mergeCell ref="X7:AD7"/>
    <mergeCell ref="AE7:AJ7"/>
    <mergeCell ref="AK7:AO7"/>
    <mergeCell ref="B5:BE5"/>
    <mergeCell ref="B6:BE6"/>
    <mergeCell ref="B7:B8"/>
    <mergeCell ref="C7:C8"/>
    <mergeCell ref="D7:D8"/>
    <mergeCell ref="F7:F8"/>
    <mergeCell ref="E7:E8"/>
    <mergeCell ref="BB4:BC4"/>
    <mergeCell ref="BD4:BE4"/>
    <mergeCell ref="BB2:BC2"/>
    <mergeCell ref="BD2:BE2"/>
    <mergeCell ref="D3:BA3"/>
    <mergeCell ref="BB3:BC3"/>
    <mergeCell ref="BD3:BE3"/>
  </mergeCells>
  <phoneticPr fontId="11" type="noConversion"/>
  <conditionalFormatting sqref="B2 C2:E4 B7:G7 B8:D8 F8:G8 B9:BE9 N10:O107 Q10:T107">
    <cfRule type="containsBlanks" dxfId="1066" priority="129">
      <formula>LEN(TRIM(B2))=0</formula>
    </cfRule>
  </conditionalFormatting>
  <conditionalFormatting sqref="H7:T8">
    <cfRule type="cellIs" dxfId="1065" priority="121" operator="equal">
      <formula>0</formula>
    </cfRule>
    <cfRule type="containsBlanks" dxfId="1064" priority="120">
      <formula>LEN(TRIM(H7))=0</formula>
    </cfRule>
  </conditionalFormatting>
  <conditionalFormatting sqref="N10:N107">
    <cfRule type="cellIs" dxfId="1063" priority="116" operator="equal">
      <formula>"ALTA"</formula>
    </cfRule>
    <cfRule type="cellIs" dxfId="1062" priority="115" operator="equal">
      <formula>"MUY ALTA"</formula>
    </cfRule>
    <cfRule type="cellIs" dxfId="1061" priority="119" operator="equal">
      <formula>"MUY BAJA"</formula>
    </cfRule>
    <cfRule type="cellIs" dxfId="1060" priority="118" operator="equal">
      <formula>"BAJA"</formula>
    </cfRule>
    <cfRule type="cellIs" dxfId="1059" priority="117" operator="equal">
      <formula>"MEDIA"</formula>
    </cfRule>
  </conditionalFormatting>
  <conditionalFormatting sqref="N10:O107 Q10:T107 B2 C2:E4 B7:G7 B8:D8 F8:G8 B9:BE9">
    <cfRule type="cellIs" dxfId="1058" priority="130" operator="equal">
      <formula>0</formula>
    </cfRule>
  </conditionalFormatting>
  <conditionalFormatting sqref="Q10:Q107 S10:S107 AH10:AI107">
    <cfRule type="cellIs" dxfId="1057" priority="108" operator="equal">
      <formula>"Moderado"</formula>
    </cfRule>
  </conditionalFormatting>
  <conditionalFormatting sqref="Q10:Q107 AH10:AH107">
    <cfRule type="cellIs" dxfId="1056" priority="106" operator="equal">
      <formula>"Catastrófico"</formula>
    </cfRule>
    <cfRule type="cellIs" dxfId="1055" priority="109" operator="equal">
      <formula>"Menor"</formula>
    </cfRule>
    <cfRule type="cellIs" dxfId="1054" priority="110" operator="equal">
      <formula>"Leve"</formula>
    </cfRule>
    <cfRule type="cellIs" dxfId="1053" priority="107" operator="equal">
      <formula>"Mayor"</formula>
    </cfRule>
  </conditionalFormatting>
  <conditionalFormatting sqref="S10:S107 AI10:AI107">
    <cfRule type="cellIs" dxfId="1052" priority="102" operator="equal">
      <formula>"Extremo"</formula>
    </cfRule>
    <cfRule type="cellIs" dxfId="1051" priority="103" operator="equal">
      <formula>"Alto"</formula>
    </cfRule>
    <cfRule type="cellIs" dxfId="1050" priority="105" operator="equal">
      <formula>"Bajo"</formula>
    </cfRule>
  </conditionalFormatting>
  <conditionalFormatting sqref="V1 V7 AU7:BE7 AR8:AW8 AZ8:BE8 AP10:AS10 AU10:BE10 Z10:Z106 X10:X107 AP11:AP13 AC11:AC41 AB11:AB106 AD11:AD106 AM14 AO14:AP14 AP15:AP16 AO17:AP17 AP18:AP20 AL21:BE22 AS23:BE24 AP23:AR25 AT25:BE25 AP26:BE29 AL30:AR30 AT30:BE33 AP31:AR33 AQ34:BE35 AP34:AP36 AQ36:AR36 AT36:BE36 AL37:BE39 AL40:AP44 AQ40:BE45 AP45:AP48 AL49:AP49 AM50:AP50 AQ51:BE51 AL51:AP57 AQ52:AS52 AU52:BE52 AQ53:AR54 AT53:BE54 AQ55:BE67 AP58:AP61 AL62:AP63 AL64:AM65 AO64:AP65 AL66:AP67 AL68:AM68 AO68:AR68 AT68:BE68 AQ69:BE70 AL69:AP76 AQ71:AR71 AT71:BE71 AQ72:BE80 AP77:AP78 AL79:AP80 AP81:BE81 AL82:BE82 AQ89:AR89 AT89:BE89 AL89:AN91 AP89:AP91 AL92:AT92 AU92:BE93 AL93:AO93 AQ93:AR93 AT93 AL94:AQ94 AR94:BE97 AP95 AQ95:AQ97 AO96:AP97 AL98:AP100 AQ98:BE102 AP101 AL102:AP107 AT103:BE105 AQ103:AR107 AS106:BE107">
    <cfRule type="cellIs" dxfId="1049" priority="128" operator="equal">
      <formula>0</formula>
    </cfRule>
  </conditionalFormatting>
  <conditionalFormatting sqref="V23:V24">
    <cfRule type="cellIs" dxfId="1048" priority="20" operator="equal">
      <formula>0</formula>
    </cfRule>
  </conditionalFormatting>
  <conditionalFormatting sqref="W1 W7:W8">
    <cfRule type="containsText" dxfId="1047" priority="127" operator="containsText" text="El   a través de ">
      <formula>NOT(ISERROR(SEARCH("El   a través de ",W1)))</formula>
    </cfRule>
  </conditionalFormatting>
  <conditionalFormatting sqref="W94">
    <cfRule type="cellIs" dxfId="1046" priority="26" operator="equal">
      <formula>0</formula>
    </cfRule>
  </conditionalFormatting>
  <conditionalFormatting sqref="X1 Z1 AB1:AD1 X7:X8 Z7:Z8 AB7:AD8">
    <cfRule type="cellIs" dxfId="1045" priority="126" operator="equal">
      <formula>0</formula>
    </cfRule>
  </conditionalFormatting>
  <conditionalFormatting sqref="AB10:AD10">
    <cfRule type="cellIs" dxfId="1044" priority="99" operator="equal">
      <formula>0</formula>
    </cfRule>
  </conditionalFormatting>
  <conditionalFormatting sqref="AC73">
    <cfRule type="containsBlanks" dxfId="1043" priority="98">
      <formula>LEN(TRIM(AC73))=0</formula>
    </cfRule>
  </conditionalFormatting>
  <conditionalFormatting sqref="AF10:AF107">
    <cfRule type="cellIs" dxfId="1042" priority="88" operator="equal">
      <formula>"Muy baja"</formula>
    </cfRule>
    <cfRule type="cellIs" dxfId="1041" priority="87" operator="equal">
      <formula>"Baja"</formula>
    </cfRule>
    <cfRule type="cellIs" dxfId="1040" priority="86" operator="equal">
      <formula>"Media"</formula>
    </cfRule>
    <cfRule type="cellIs" dxfId="1039" priority="85" operator="equal">
      <formula>"Alta"</formula>
    </cfRule>
    <cfRule type="cellIs" dxfId="1038" priority="84" operator="equal">
      <formula>"Muy Alta"</formula>
    </cfRule>
  </conditionalFormatting>
  <conditionalFormatting sqref="AL95:AN97">
    <cfRule type="cellIs" dxfId="1037" priority="24" operator="equal">
      <formula>0</formula>
    </cfRule>
  </conditionalFormatting>
  <conditionalFormatting sqref="AL23:AO24">
    <cfRule type="cellIs" dxfId="1036" priority="31" operator="equal">
      <formula>0</formula>
    </cfRule>
  </conditionalFormatting>
  <conditionalFormatting sqref="AL1:AP8">
    <cfRule type="cellIs" dxfId="1035" priority="125" operator="equal">
      <formula>0</formula>
    </cfRule>
  </conditionalFormatting>
  <conditionalFormatting sqref="AP83:BE88">
    <cfRule type="cellIs" dxfId="1034" priority="3" operator="equal">
      <formula>0</formula>
    </cfRule>
  </conditionalFormatting>
  <conditionalFormatting sqref="AQ1 AQ8">
    <cfRule type="containsErrors" dxfId="1033" priority="131">
      <formula>ISERROR(AQ1)</formula>
    </cfRule>
  </conditionalFormatting>
  <conditionalFormatting sqref="AQ46:AR50">
    <cfRule type="cellIs" dxfId="1032" priority="8" operator="equal">
      <formula>0</formula>
    </cfRule>
  </conditionalFormatting>
  <conditionalFormatting sqref="AQ11:BE20">
    <cfRule type="cellIs" dxfId="1031" priority="1" operator="equal">
      <formula>0</formula>
    </cfRule>
  </conditionalFormatting>
  <conditionalFormatting sqref="AQ90:BE91">
    <cfRule type="cellIs" dxfId="1030" priority="2" operator="equal">
      <formula>0</formula>
    </cfRule>
  </conditionalFormatting>
  <conditionalFormatting sqref="AR1:BE1 BB2:BE4">
    <cfRule type="cellIs" dxfId="1029" priority="124" operator="equal">
      <formula>0</formula>
    </cfRule>
  </conditionalFormatting>
  <conditionalFormatting sqref="AS103">
    <cfRule type="cellIs" dxfId="1028" priority="18" operator="equal">
      <formula>0</formula>
    </cfRule>
  </conditionalFormatting>
  <conditionalFormatting sqref="AS46:BE49 AT50:BE50">
    <cfRule type="cellIs" dxfId="1027" priority="22" operator="equal">
      <formula>0</formula>
    </cfRule>
  </conditionalFormatting>
  <conditionalFormatting sqref="AX1:AY1 AX7:AY7">
    <cfRule type="containsErrors" dxfId="1026" priority="132">
      <formula>ISERROR(AX1)</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V182"/>
  <sheetViews>
    <sheetView topLeftCell="M1" zoomScale="60" zoomScaleNormal="60" workbookViewId="0">
      <pane ySplit="4" topLeftCell="A177" activePane="bottomLeft" state="frozen"/>
      <selection activeCell="M1" sqref="M1"/>
      <selection pane="bottomLeft" activeCell="O177" sqref="O177:U182"/>
    </sheetView>
  </sheetViews>
  <sheetFormatPr baseColWidth="10" defaultColWidth="11.42578125" defaultRowHeight="15.75" x14ac:dyDescent="0.25"/>
  <cols>
    <col min="1" max="1" width="7.140625" style="28" customWidth="1"/>
    <col min="2" max="2" width="30.5703125" style="29" customWidth="1"/>
    <col min="3" max="3" width="34.5703125" style="29" customWidth="1"/>
    <col min="4" max="4" width="44.140625" style="29" customWidth="1"/>
    <col min="5" max="5" width="16.42578125" style="29" customWidth="1"/>
    <col min="6" max="6" width="23" style="29" customWidth="1"/>
    <col min="7" max="7" width="9.28515625" style="29" customWidth="1"/>
    <col min="8" max="8" width="27.28515625" style="29" customWidth="1"/>
    <col min="9" max="9" width="30.5703125" style="29" customWidth="1"/>
    <col min="10" max="10" width="99.5703125" style="29" customWidth="1"/>
    <col min="11" max="12" width="90.5703125" style="29" customWidth="1"/>
    <col min="13" max="13" width="25.28515625" style="29" customWidth="1"/>
    <col min="14" max="14" width="90.5703125" style="185" customWidth="1"/>
    <col min="15" max="15" width="18.7109375" style="67" customWidth="1"/>
    <col min="16" max="16" width="24.5703125" style="28" customWidth="1"/>
    <col min="17" max="17" width="22" style="28" customWidth="1"/>
    <col min="18" max="18" width="21.28515625" style="28" customWidth="1"/>
    <col min="19" max="19" width="55.140625" style="28" customWidth="1"/>
    <col min="20" max="20" width="22.28515625" style="28" customWidth="1"/>
    <col min="21" max="21" width="20.42578125" style="28" customWidth="1"/>
    <col min="22" max="22" width="60.85546875" style="29" customWidth="1"/>
    <col min="23" max="16384" width="11.42578125" style="28"/>
  </cols>
  <sheetData>
    <row r="1" spans="2:22" ht="30" customHeight="1" x14ac:dyDescent="0.25">
      <c r="B1" s="446" t="s">
        <v>43</v>
      </c>
      <c r="C1" s="447"/>
      <c r="D1" s="447"/>
      <c r="E1" s="447"/>
      <c r="F1" s="447"/>
      <c r="G1" s="447"/>
      <c r="H1" s="447"/>
      <c r="I1" s="447"/>
      <c r="J1" s="447"/>
      <c r="K1" s="447"/>
      <c r="L1" s="447"/>
      <c r="M1" s="447"/>
      <c r="N1" s="447"/>
      <c r="O1" s="448"/>
    </row>
    <row r="2" spans="2:22" ht="30" customHeight="1" x14ac:dyDescent="0.25">
      <c r="B2" s="520" t="s">
        <v>635</v>
      </c>
      <c r="C2" s="521"/>
      <c r="D2" s="521"/>
      <c r="E2" s="521"/>
      <c r="F2" s="521"/>
      <c r="G2" s="521"/>
      <c r="H2" s="521"/>
      <c r="I2" s="521"/>
      <c r="J2" s="521"/>
      <c r="K2" s="521"/>
      <c r="L2" s="521"/>
      <c r="M2" s="521"/>
      <c r="N2" s="521"/>
      <c r="O2" s="522"/>
      <c r="P2" s="516" t="s">
        <v>2274</v>
      </c>
      <c r="Q2" s="517"/>
      <c r="R2" s="517"/>
      <c r="S2" s="517"/>
      <c r="T2" s="517"/>
      <c r="U2" s="517"/>
    </row>
    <row r="3" spans="2:22" ht="30" customHeight="1" x14ac:dyDescent="0.25">
      <c r="B3" s="443" t="s">
        <v>44</v>
      </c>
      <c r="C3" s="444"/>
      <c r="D3" s="444"/>
      <c r="E3" s="444"/>
      <c r="F3" s="444"/>
      <c r="G3" s="444"/>
      <c r="H3" s="444"/>
      <c r="I3" s="444"/>
      <c r="J3" s="444"/>
      <c r="K3" s="444"/>
      <c r="L3" s="444"/>
      <c r="M3" s="444"/>
      <c r="N3" s="444"/>
      <c r="O3" s="445"/>
      <c r="P3" s="518" t="s">
        <v>2269</v>
      </c>
      <c r="Q3" s="519"/>
      <c r="R3" s="519"/>
      <c r="S3" s="519"/>
      <c r="T3" s="519"/>
      <c r="U3" s="519"/>
    </row>
    <row r="4" spans="2:22" ht="191.25" customHeight="1" x14ac:dyDescent="0.25">
      <c r="B4" s="86" t="s">
        <v>34</v>
      </c>
      <c r="C4" s="87" t="s">
        <v>62</v>
      </c>
      <c r="D4" s="87" t="s">
        <v>1735</v>
      </c>
      <c r="E4" s="124" t="s">
        <v>671</v>
      </c>
      <c r="F4" s="124" t="s">
        <v>750</v>
      </c>
      <c r="G4" s="124" t="s">
        <v>137</v>
      </c>
      <c r="H4" s="124" t="s">
        <v>596</v>
      </c>
      <c r="I4" s="124" t="s">
        <v>670</v>
      </c>
      <c r="J4" s="124" t="s">
        <v>1723</v>
      </c>
      <c r="K4" s="184" t="s">
        <v>1768</v>
      </c>
      <c r="L4" s="179" t="s">
        <v>739</v>
      </c>
      <c r="M4" s="179" t="s">
        <v>1769</v>
      </c>
      <c r="N4" s="179" t="s">
        <v>738</v>
      </c>
      <c r="O4" s="128" t="s">
        <v>730</v>
      </c>
      <c r="P4" s="362" t="s">
        <v>2270</v>
      </c>
      <c r="Q4" s="362" t="s">
        <v>2271</v>
      </c>
      <c r="R4" s="362" t="s">
        <v>2272</v>
      </c>
      <c r="S4" s="363" t="s">
        <v>2273</v>
      </c>
      <c r="T4" s="364" t="s">
        <v>2276</v>
      </c>
      <c r="U4" s="365" t="s">
        <v>2280</v>
      </c>
      <c r="V4" s="379" t="s">
        <v>2414</v>
      </c>
    </row>
    <row r="5" spans="2:22" s="332" customFormat="1" ht="165" x14ac:dyDescent="0.25">
      <c r="B5" s="322" t="s">
        <v>77</v>
      </c>
      <c r="C5" s="323" t="s">
        <v>775</v>
      </c>
      <c r="D5" s="323" t="s">
        <v>776</v>
      </c>
      <c r="E5" s="323" t="s">
        <v>777</v>
      </c>
      <c r="F5" s="323" t="s">
        <v>778</v>
      </c>
      <c r="G5" s="324" t="s">
        <v>1457</v>
      </c>
      <c r="H5" s="322" t="s">
        <v>783</v>
      </c>
      <c r="I5" s="322" t="s">
        <v>159</v>
      </c>
      <c r="J5" s="325" t="s">
        <v>1707</v>
      </c>
      <c r="K5" s="326" t="s">
        <v>791</v>
      </c>
      <c r="L5" s="327"/>
      <c r="M5" s="327" t="s">
        <v>792</v>
      </c>
      <c r="N5" s="328" t="s">
        <v>113</v>
      </c>
      <c r="O5" s="329">
        <v>44701</v>
      </c>
      <c r="P5" s="377" t="s">
        <v>1955</v>
      </c>
      <c r="Q5" s="377" t="s">
        <v>1955</v>
      </c>
      <c r="R5" s="377" t="s">
        <v>1955</v>
      </c>
      <c r="S5" s="377" t="s">
        <v>2380</v>
      </c>
      <c r="T5" s="377" t="s">
        <v>2277</v>
      </c>
      <c r="U5" s="331" t="s">
        <v>2282</v>
      </c>
      <c r="V5" s="327"/>
    </row>
    <row r="6" spans="2:22" s="332" customFormat="1" ht="165" x14ac:dyDescent="0.25">
      <c r="B6" s="322" t="s">
        <v>77</v>
      </c>
      <c r="C6" s="323" t="s">
        <v>775</v>
      </c>
      <c r="D6" s="323" t="s">
        <v>776</v>
      </c>
      <c r="E6" s="323" t="s">
        <v>777</v>
      </c>
      <c r="F6" s="323" t="s">
        <v>778</v>
      </c>
      <c r="G6" s="324" t="s">
        <v>1457</v>
      </c>
      <c r="H6" s="322" t="s">
        <v>783</v>
      </c>
      <c r="I6" s="322" t="s">
        <v>159</v>
      </c>
      <c r="J6" s="325" t="s">
        <v>1707</v>
      </c>
      <c r="K6" s="326" t="s">
        <v>791</v>
      </c>
      <c r="L6" s="327"/>
      <c r="M6" s="327" t="s">
        <v>792</v>
      </c>
      <c r="N6" s="328" t="s">
        <v>113</v>
      </c>
      <c r="O6" s="329">
        <v>44701</v>
      </c>
      <c r="P6" s="377" t="s">
        <v>1955</v>
      </c>
      <c r="Q6" s="377" t="s">
        <v>1955</v>
      </c>
      <c r="R6" s="377" t="s">
        <v>1955</v>
      </c>
      <c r="S6" s="377" t="s">
        <v>2380</v>
      </c>
      <c r="T6" s="377" t="s">
        <v>2277</v>
      </c>
      <c r="U6" s="331" t="s">
        <v>2282</v>
      </c>
      <c r="V6" s="327"/>
    </row>
    <row r="7" spans="2:22" s="332" customFormat="1" ht="165" x14ac:dyDescent="0.25">
      <c r="B7" s="322" t="s">
        <v>77</v>
      </c>
      <c r="C7" s="323" t="s">
        <v>775</v>
      </c>
      <c r="D7" s="323" t="s">
        <v>776</v>
      </c>
      <c r="E7" s="323" t="s">
        <v>779</v>
      </c>
      <c r="F7" s="323" t="s">
        <v>778</v>
      </c>
      <c r="G7" s="324" t="s">
        <v>1458</v>
      </c>
      <c r="H7" s="322" t="s">
        <v>784</v>
      </c>
      <c r="I7" s="322" t="s">
        <v>159</v>
      </c>
      <c r="J7" s="325" t="s">
        <v>1708</v>
      </c>
      <c r="K7" s="326" t="s">
        <v>793</v>
      </c>
      <c r="L7" s="327"/>
      <c r="M7" s="327" t="s">
        <v>792</v>
      </c>
      <c r="N7" s="328" t="s">
        <v>113</v>
      </c>
      <c r="O7" s="329">
        <v>44701</v>
      </c>
      <c r="P7" s="377" t="s">
        <v>1955</v>
      </c>
      <c r="Q7" s="377" t="s">
        <v>1955</v>
      </c>
      <c r="R7" s="377" t="s">
        <v>1955</v>
      </c>
      <c r="S7" s="377" t="s">
        <v>2380</v>
      </c>
      <c r="T7" s="377" t="s">
        <v>2277</v>
      </c>
      <c r="U7" s="331" t="s">
        <v>2282</v>
      </c>
      <c r="V7" s="327"/>
    </row>
    <row r="8" spans="2:22" s="332" customFormat="1" ht="165" x14ac:dyDescent="0.25">
      <c r="B8" s="322" t="s">
        <v>77</v>
      </c>
      <c r="C8" s="323" t="s">
        <v>775</v>
      </c>
      <c r="D8" s="323" t="s">
        <v>776</v>
      </c>
      <c r="E8" s="323" t="s">
        <v>779</v>
      </c>
      <c r="F8" s="323" t="s">
        <v>778</v>
      </c>
      <c r="G8" s="324" t="s">
        <v>1458</v>
      </c>
      <c r="H8" s="322" t="s">
        <v>784</v>
      </c>
      <c r="I8" s="322" t="s">
        <v>159</v>
      </c>
      <c r="J8" s="325" t="s">
        <v>1708</v>
      </c>
      <c r="K8" s="326" t="s">
        <v>793</v>
      </c>
      <c r="L8" s="327"/>
      <c r="M8" s="327" t="s">
        <v>792</v>
      </c>
      <c r="N8" s="328" t="str">
        <f>+N7</f>
        <v>Ejecución y administración de procesos</v>
      </c>
      <c r="O8" s="329">
        <v>44701</v>
      </c>
      <c r="P8" s="377" t="s">
        <v>1955</v>
      </c>
      <c r="Q8" s="377" t="s">
        <v>1955</v>
      </c>
      <c r="R8" s="377" t="s">
        <v>1955</v>
      </c>
      <c r="S8" s="377" t="s">
        <v>2380</v>
      </c>
      <c r="T8" s="377" t="s">
        <v>2277</v>
      </c>
      <c r="U8" s="331" t="s">
        <v>2282</v>
      </c>
      <c r="V8" s="327"/>
    </row>
    <row r="9" spans="2:22" s="332" customFormat="1" ht="165" x14ac:dyDescent="0.25">
      <c r="B9" s="322" t="s">
        <v>77</v>
      </c>
      <c r="C9" s="323" t="s">
        <v>775</v>
      </c>
      <c r="D9" s="323" t="s">
        <v>776</v>
      </c>
      <c r="E9" s="323" t="s">
        <v>779</v>
      </c>
      <c r="F9" s="323" t="s">
        <v>778</v>
      </c>
      <c r="G9" s="324" t="s">
        <v>1458</v>
      </c>
      <c r="H9" s="322" t="s">
        <v>784</v>
      </c>
      <c r="I9" s="322" t="s">
        <v>159</v>
      </c>
      <c r="J9" s="325" t="s">
        <v>1708</v>
      </c>
      <c r="K9" s="326" t="s">
        <v>793</v>
      </c>
      <c r="L9" s="327"/>
      <c r="M9" s="327" t="s">
        <v>792</v>
      </c>
      <c r="N9" s="328" t="str">
        <f>+N8</f>
        <v>Ejecución y administración de procesos</v>
      </c>
      <c r="O9" s="329">
        <v>44701</v>
      </c>
      <c r="P9" s="377" t="s">
        <v>1955</v>
      </c>
      <c r="Q9" s="377" t="s">
        <v>1955</v>
      </c>
      <c r="R9" s="377" t="s">
        <v>1955</v>
      </c>
      <c r="S9" s="377" t="s">
        <v>2380</v>
      </c>
      <c r="T9" s="377" t="s">
        <v>2277</v>
      </c>
      <c r="U9" s="331" t="s">
        <v>2282</v>
      </c>
      <c r="V9" s="327"/>
    </row>
    <row r="10" spans="2:22" s="332" customFormat="1" ht="165" x14ac:dyDescent="0.25">
      <c r="B10" s="322" t="s">
        <v>77</v>
      </c>
      <c r="C10" s="327" t="s">
        <v>775</v>
      </c>
      <c r="D10" s="327" t="s">
        <v>776</v>
      </c>
      <c r="E10" s="325" t="s">
        <v>780</v>
      </c>
      <c r="F10" s="327" t="s">
        <v>778</v>
      </c>
      <c r="G10" s="324" t="s">
        <v>1459</v>
      </c>
      <c r="H10" s="322" t="s">
        <v>785</v>
      </c>
      <c r="I10" s="322" t="s">
        <v>160</v>
      </c>
      <c r="J10" s="325" t="s">
        <v>788</v>
      </c>
      <c r="K10" s="326" t="s">
        <v>793</v>
      </c>
      <c r="L10" s="327"/>
      <c r="M10" s="327" t="s">
        <v>792</v>
      </c>
      <c r="N10" s="328" t="s">
        <v>113</v>
      </c>
      <c r="O10" s="329">
        <v>44701</v>
      </c>
      <c r="P10" s="377" t="s">
        <v>1955</v>
      </c>
      <c r="Q10" s="377" t="s">
        <v>1955</v>
      </c>
      <c r="R10" s="377" t="s">
        <v>1955</v>
      </c>
      <c r="S10" s="377" t="s">
        <v>2380</v>
      </c>
      <c r="T10" s="377" t="s">
        <v>2277</v>
      </c>
      <c r="U10" s="331" t="s">
        <v>2282</v>
      </c>
      <c r="V10" s="327"/>
    </row>
    <row r="11" spans="2:22" s="332" customFormat="1" ht="165" x14ac:dyDescent="0.25">
      <c r="B11" s="322" t="s">
        <v>77</v>
      </c>
      <c r="C11" s="327" t="s">
        <v>775</v>
      </c>
      <c r="D11" s="327" t="s">
        <v>776</v>
      </c>
      <c r="E11" s="325" t="s">
        <v>780</v>
      </c>
      <c r="F11" s="327" t="s">
        <v>778</v>
      </c>
      <c r="G11" s="324" t="s">
        <v>1459</v>
      </c>
      <c r="H11" s="322" t="s">
        <v>785</v>
      </c>
      <c r="I11" s="322" t="s">
        <v>160</v>
      </c>
      <c r="J11" s="325" t="s">
        <v>788</v>
      </c>
      <c r="K11" s="326" t="s">
        <v>793</v>
      </c>
      <c r="L11" s="327"/>
      <c r="M11" s="327" t="s">
        <v>792</v>
      </c>
      <c r="N11" s="328" t="str">
        <f>+N10</f>
        <v>Ejecución y administración de procesos</v>
      </c>
      <c r="O11" s="329">
        <v>44701</v>
      </c>
      <c r="P11" s="377" t="s">
        <v>1955</v>
      </c>
      <c r="Q11" s="377" t="s">
        <v>1955</v>
      </c>
      <c r="R11" s="377" t="s">
        <v>1955</v>
      </c>
      <c r="S11" s="377" t="s">
        <v>2380</v>
      </c>
      <c r="T11" s="377" t="s">
        <v>2277</v>
      </c>
      <c r="U11" s="331" t="s">
        <v>2282</v>
      </c>
      <c r="V11" s="327"/>
    </row>
    <row r="12" spans="2:22" s="332" customFormat="1" ht="165" x14ac:dyDescent="0.25">
      <c r="B12" s="322" t="s">
        <v>77</v>
      </c>
      <c r="C12" s="323" t="s">
        <v>775</v>
      </c>
      <c r="D12" s="323" t="s">
        <v>776</v>
      </c>
      <c r="E12" s="323" t="s">
        <v>781</v>
      </c>
      <c r="F12" s="323" t="s">
        <v>778</v>
      </c>
      <c r="G12" s="324" t="s">
        <v>1460</v>
      </c>
      <c r="H12" s="322" t="s">
        <v>786</v>
      </c>
      <c r="I12" s="322" t="s">
        <v>160</v>
      </c>
      <c r="J12" s="325" t="s">
        <v>789</v>
      </c>
      <c r="K12" s="326" t="s">
        <v>793</v>
      </c>
      <c r="L12" s="327" t="s">
        <v>737</v>
      </c>
      <c r="M12" s="327" t="s">
        <v>792</v>
      </c>
      <c r="N12" s="328" t="s">
        <v>113</v>
      </c>
      <c r="O12" s="329">
        <v>44701</v>
      </c>
      <c r="P12" s="377" t="s">
        <v>1955</v>
      </c>
      <c r="Q12" s="377" t="s">
        <v>1955</v>
      </c>
      <c r="R12" s="377" t="s">
        <v>1955</v>
      </c>
      <c r="S12" s="377" t="s">
        <v>2380</v>
      </c>
      <c r="T12" s="377" t="s">
        <v>2277</v>
      </c>
      <c r="U12" s="331" t="s">
        <v>2282</v>
      </c>
      <c r="V12" s="327"/>
    </row>
    <row r="13" spans="2:22" s="332" customFormat="1" ht="165" x14ac:dyDescent="0.25">
      <c r="B13" s="322" t="s">
        <v>77</v>
      </c>
      <c r="C13" s="323" t="s">
        <v>775</v>
      </c>
      <c r="D13" s="323" t="s">
        <v>776</v>
      </c>
      <c r="E13" s="323" t="s">
        <v>781</v>
      </c>
      <c r="F13" s="323" t="s">
        <v>778</v>
      </c>
      <c r="G13" s="324" t="s">
        <v>1460</v>
      </c>
      <c r="H13" s="322" t="s">
        <v>786</v>
      </c>
      <c r="I13" s="322" t="s">
        <v>160</v>
      </c>
      <c r="J13" s="325" t="s">
        <v>789</v>
      </c>
      <c r="K13" s="326" t="s">
        <v>793</v>
      </c>
      <c r="L13" s="327" t="s">
        <v>737</v>
      </c>
      <c r="M13" s="327" t="s">
        <v>792</v>
      </c>
      <c r="N13" s="328" t="str">
        <f>+N12</f>
        <v>Ejecución y administración de procesos</v>
      </c>
      <c r="O13" s="329">
        <v>44701</v>
      </c>
      <c r="P13" s="377" t="s">
        <v>1955</v>
      </c>
      <c r="Q13" s="377" t="s">
        <v>1955</v>
      </c>
      <c r="R13" s="377" t="s">
        <v>1955</v>
      </c>
      <c r="S13" s="377" t="s">
        <v>2380</v>
      </c>
      <c r="T13" s="377" t="s">
        <v>2277</v>
      </c>
      <c r="U13" s="331" t="s">
        <v>2282</v>
      </c>
      <c r="V13" s="327"/>
    </row>
    <row r="14" spans="2:22" s="332" customFormat="1" ht="165" x14ac:dyDescent="0.25">
      <c r="B14" s="322" t="s">
        <v>77</v>
      </c>
      <c r="C14" s="323" t="s">
        <v>775</v>
      </c>
      <c r="D14" s="323" t="s">
        <v>776</v>
      </c>
      <c r="E14" s="323" t="s">
        <v>782</v>
      </c>
      <c r="F14" s="323" t="s">
        <v>778</v>
      </c>
      <c r="G14" s="324" t="s">
        <v>1461</v>
      </c>
      <c r="H14" s="322" t="s">
        <v>787</v>
      </c>
      <c r="I14" s="322" t="s">
        <v>160</v>
      </c>
      <c r="J14" s="325" t="s">
        <v>790</v>
      </c>
      <c r="K14" s="326" t="s">
        <v>793</v>
      </c>
      <c r="L14" s="327"/>
      <c r="M14" s="327" t="s">
        <v>792</v>
      </c>
      <c r="N14" s="328" t="s">
        <v>113</v>
      </c>
      <c r="O14" s="329">
        <v>44701</v>
      </c>
      <c r="P14" s="377" t="s">
        <v>1955</v>
      </c>
      <c r="Q14" s="377" t="s">
        <v>1955</v>
      </c>
      <c r="R14" s="377" t="s">
        <v>1955</v>
      </c>
      <c r="S14" s="377" t="s">
        <v>2380</v>
      </c>
      <c r="T14" s="377" t="s">
        <v>2277</v>
      </c>
      <c r="U14" s="331" t="s">
        <v>2282</v>
      </c>
      <c r="V14" s="327"/>
    </row>
    <row r="15" spans="2:22" s="332" customFormat="1" ht="165" x14ac:dyDescent="0.25">
      <c r="B15" s="322" t="s">
        <v>77</v>
      </c>
      <c r="C15" s="323" t="s">
        <v>775</v>
      </c>
      <c r="D15" s="323" t="s">
        <v>776</v>
      </c>
      <c r="E15" s="323" t="s">
        <v>782</v>
      </c>
      <c r="F15" s="323" t="s">
        <v>778</v>
      </c>
      <c r="G15" s="324" t="s">
        <v>1461</v>
      </c>
      <c r="H15" s="322" t="s">
        <v>787</v>
      </c>
      <c r="I15" s="322" t="s">
        <v>160</v>
      </c>
      <c r="J15" s="325" t="s">
        <v>790</v>
      </c>
      <c r="K15" s="326" t="s">
        <v>793</v>
      </c>
      <c r="L15" s="327"/>
      <c r="M15" s="327" t="s">
        <v>792</v>
      </c>
      <c r="N15" s="328" t="s">
        <v>113</v>
      </c>
      <c r="O15" s="329">
        <v>44701</v>
      </c>
      <c r="P15" s="377" t="s">
        <v>1955</v>
      </c>
      <c r="Q15" s="377" t="s">
        <v>1955</v>
      </c>
      <c r="R15" s="377" t="s">
        <v>1955</v>
      </c>
      <c r="S15" s="377" t="s">
        <v>2380</v>
      </c>
      <c r="T15" s="377" t="s">
        <v>2277</v>
      </c>
      <c r="U15" s="331" t="s">
        <v>2282</v>
      </c>
      <c r="V15" s="327"/>
    </row>
    <row r="16" spans="2:22" s="332" customFormat="1" ht="165" x14ac:dyDescent="0.25">
      <c r="B16" s="322" t="s">
        <v>820</v>
      </c>
      <c r="C16" s="323" t="s">
        <v>1733</v>
      </c>
      <c r="D16" s="323" t="s">
        <v>821</v>
      </c>
      <c r="E16" s="323" t="s">
        <v>822</v>
      </c>
      <c r="F16" s="323" t="s">
        <v>823</v>
      </c>
      <c r="G16" s="324" t="s">
        <v>1462</v>
      </c>
      <c r="H16" s="322" t="s">
        <v>824</v>
      </c>
      <c r="I16" s="322" t="s">
        <v>160</v>
      </c>
      <c r="J16" s="325" t="s">
        <v>831</v>
      </c>
      <c r="K16" s="326" t="s">
        <v>834</v>
      </c>
      <c r="L16" s="327" t="s">
        <v>735</v>
      </c>
      <c r="M16" s="327" t="s">
        <v>792</v>
      </c>
      <c r="N16" s="328" t="s">
        <v>123</v>
      </c>
      <c r="O16" s="329">
        <v>44701</v>
      </c>
      <c r="P16" s="377" t="s">
        <v>1955</v>
      </c>
      <c r="Q16" s="377" t="s">
        <v>1955</v>
      </c>
      <c r="R16" s="377" t="s">
        <v>1960</v>
      </c>
      <c r="S16" s="377" t="s">
        <v>2479</v>
      </c>
      <c r="T16" s="377" t="s">
        <v>2278</v>
      </c>
      <c r="U16" s="331" t="s">
        <v>2282</v>
      </c>
      <c r="V16" s="327"/>
    </row>
    <row r="17" spans="2:22" s="332" customFormat="1" ht="165" x14ac:dyDescent="0.25">
      <c r="B17" s="322" t="s">
        <v>820</v>
      </c>
      <c r="C17" s="323" t="s">
        <v>1733</v>
      </c>
      <c r="D17" s="323" t="s">
        <v>821</v>
      </c>
      <c r="E17" s="323" t="s">
        <v>822</v>
      </c>
      <c r="F17" s="323" t="s">
        <v>823</v>
      </c>
      <c r="G17" s="324" t="s">
        <v>1462</v>
      </c>
      <c r="H17" s="322" t="s">
        <v>824</v>
      </c>
      <c r="I17" s="322" t="s">
        <v>160</v>
      </c>
      <c r="J17" s="325" t="s">
        <v>831</v>
      </c>
      <c r="K17" s="326" t="s">
        <v>834</v>
      </c>
      <c r="L17" s="327" t="s">
        <v>735</v>
      </c>
      <c r="M17" s="327" t="s">
        <v>792</v>
      </c>
      <c r="N17" s="328" t="s">
        <v>123</v>
      </c>
      <c r="O17" s="329">
        <v>44701</v>
      </c>
      <c r="P17" s="377" t="s">
        <v>1955</v>
      </c>
      <c r="Q17" s="377" t="s">
        <v>1955</v>
      </c>
      <c r="R17" s="377" t="s">
        <v>1960</v>
      </c>
      <c r="S17" s="377" t="s">
        <v>2479</v>
      </c>
      <c r="T17" s="377" t="s">
        <v>2278</v>
      </c>
      <c r="U17" s="331" t="s">
        <v>2282</v>
      </c>
      <c r="V17" s="327"/>
    </row>
    <row r="18" spans="2:22" s="332" customFormat="1" ht="165" x14ac:dyDescent="0.25">
      <c r="B18" s="322" t="s">
        <v>820</v>
      </c>
      <c r="C18" s="323" t="s">
        <v>1733</v>
      </c>
      <c r="D18" s="323" t="s">
        <v>821</v>
      </c>
      <c r="E18" s="323" t="s">
        <v>822</v>
      </c>
      <c r="F18" s="323" t="s">
        <v>823</v>
      </c>
      <c r="G18" s="324" t="s">
        <v>1462</v>
      </c>
      <c r="H18" s="322" t="s">
        <v>824</v>
      </c>
      <c r="I18" s="322" t="s">
        <v>160</v>
      </c>
      <c r="J18" s="325" t="s">
        <v>831</v>
      </c>
      <c r="K18" s="326" t="s">
        <v>834</v>
      </c>
      <c r="L18" s="327" t="s">
        <v>735</v>
      </c>
      <c r="M18" s="327" t="s">
        <v>792</v>
      </c>
      <c r="N18" s="328" t="s">
        <v>123</v>
      </c>
      <c r="O18" s="329">
        <v>44701</v>
      </c>
      <c r="P18" s="377" t="s">
        <v>1955</v>
      </c>
      <c r="Q18" s="377" t="s">
        <v>1955</v>
      </c>
      <c r="R18" s="377" t="s">
        <v>1960</v>
      </c>
      <c r="S18" s="377" t="s">
        <v>2479</v>
      </c>
      <c r="T18" s="377" t="s">
        <v>2278</v>
      </c>
      <c r="U18" s="331" t="s">
        <v>2282</v>
      </c>
      <c r="V18" s="327"/>
    </row>
    <row r="19" spans="2:22" s="332" customFormat="1" ht="165" x14ac:dyDescent="0.25">
      <c r="B19" s="322" t="s">
        <v>820</v>
      </c>
      <c r="C19" s="323" t="s">
        <v>1733</v>
      </c>
      <c r="D19" s="323" t="s">
        <v>821</v>
      </c>
      <c r="E19" s="323" t="s">
        <v>822</v>
      </c>
      <c r="F19" s="323" t="s">
        <v>823</v>
      </c>
      <c r="G19" s="324" t="s">
        <v>1463</v>
      </c>
      <c r="H19" s="322" t="s">
        <v>825</v>
      </c>
      <c r="I19" s="322" t="s">
        <v>160</v>
      </c>
      <c r="J19" s="325" t="s">
        <v>832</v>
      </c>
      <c r="K19" s="326" t="s">
        <v>834</v>
      </c>
      <c r="L19" s="327" t="s">
        <v>736</v>
      </c>
      <c r="M19" s="327" t="s">
        <v>792</v>
      </c>
      <c r="N19" s="328" t="s">
        <v>123</v>
      </c>
      <c r="O19" s="329">
        <v>44701</v>
      </c>
      <c r="P19" s="377" t="s">
        <v>1955</v>
      </c>
      <c r="Q19" s="377" t="s">
        <v>1955</v>
      </c>
      <c r="R19" s="377" t="s">
        <v>1960</v>
      </c>
      <c r="S19" s="377" t="s">
        <v>2480</v>
      </c>
      <c r="T19" s="377" t="s">
        <v>2278</v>
      </c>
      <c r="U19" s="331" t="s">
        <v>2282</v>
      </c>
      <c r="V19" s="327"/>
    </row>
    <row r="20" spans="2:22" s="332" customFormat="1" ht="165" x14ac:dyDescent="0.25">
      <c r="B20" s="322" t="s">
        <v>820</v>
      </c>
      <c r="C20" s="323" t="s">
        <v>1733</v>
      </c>
      <c r="D20" s="323" t="s">
        <v>821</v>
      </c>
      <c r="E20" s="323" t="s">
        <v>822</v>
      </c>
      <c r="F20" s="323" t="s">
        <v>823</v>
      </c>
      <c r="G20" s="324" t="s">
        <v>1463</v>
      </c>
      <c r="H20" s="322" t="s">
        <v>825</v>
      </c>
      <c r="I20" s="322" t="s">
        <v>160</v>
      </c>
      <c r="J20" s="325" t="s">
        <v>832</v>
      </c>
      <c r="K20" s="326" t="s">
        <v>834</v>
      </c>
      <c r="L20" s="327" t="s">
        <v>736</v>
      </c>
      <c r="M20" s="327" t="s">
        <v>792</v>
      </c>
      <c r="N20" s="328" t="s">
        <v>123</v>
      </c>
      <c r="O20" s="329">
        <v>44701</v>
      </c>
      <c r="P20" s="377" t="s">
        <v>1955</v>
      </c>
      <c r="Q20" s="377" t="s">
        <v>1955</v>
      </c>
      <c r="R20" s="377" t="s">
        <v>1960</v>
      </c>
      <c r="S20" s="377" t="s">
        <v>2480</v>
      </c>
      <c r="T20" s="377" t="s">
        <v>2278</v>
      </c>
      <c r="U20" s="331" t="s">
        <v>2282</v>
      </c>
      <c r="V20" s="327"/>
    </row>
    <row r="21" spans="2:22" s="332" customFormat="1" ht="165" x14ac:dyDescent="0.25">
      <c r="B21" s="322" t="s">
        <v>820</v>
      </c>
      <c r="C21" s="323" t="s">
        <v>826</v>
      </c>
      <c r="D21" s="323" t="s">
        <v>821</v>
      </c>
      <c r="E21" s="323" t="s">
        <v>822</v>
      </c>
      <c r="F21" s="323" t="s">
        <v>823</v>
      </c>
      <c r="G21" s="324" t="s">
        <v>1464</v>
      </c>
      <c r="H21" s="322" t="s">
        <v>827</v>
      </c>
      <c r="I21" s="322" t="s">
        <v>160</v>
      </c>
      <c r="J21" s="325" t="s">
        <v>1736</v>
      </c>
      <c r="K21" s="326" t="s">
        <v>834</v>
      </c>
      <c r="L21" s="327" t="s">
        <v>735</v>
      </c>
      <c r="M21" s="327" t="s">
        <v>792</v>
      </c>
      <c r="N21" s="328" t="s">
        <v>123</v>
      </c>
      <c r="O21" s="329">
        <v>44701</v>
      </c>
      <c r="P21" s="377" t="s">
        <v>1955</v>
      </c>
      <c r="Q21" s="377" t="s">
        <v>1955</v>
      </c>
      <c r="R21" s="377" t="s">
        <v>1960</v>
      </c>
      <c r="S21" s="377" t="s">
        <v>2481</v>
      </c>
      <c r="T21" s="377" t="s">
        <v>2278</v>
      </c>
      <c r="U21" s="331" t="s">
        <v>2282</v>
      </c>
      <c r="V21" s="327"/>
    </row>
    <row r="22" spans="2:22" s="332" customFormat="1" ht="165" x14ac:dyDescent="0.25">
      <c r="B22" s="322" t="s">
        <v>820</v>
      </c>
      <c r="C22" s="323" t="s">
        <v>826</v>
      </c>
      <c r="D22" s="323" t="s">
        <v>821</v>
      </c>
      <c r="E22" s="323" t="s">
        <v>822</v>
      </c>
      <c r="F22" s="323" t="s">
        <v>823</v>
      </c>
      <c r="G22" s="324" t="s">
        <v>1464</v>
      </c>
      <c r="H22" s="322" t="s">
        <v>827</v>
      </c>
      <c r="I22" s="322" t="s">
        <v>160</v>
      </c>
      <c r="J22" s="325" t="s">
        <v>1736</v>
      </c>
      <c r="K22" s="326" t="s">
        <v>834</v>
      </c>
      <c r="L22" s="327" t="s">
        <v>735</v>
      </c>
      <c r="M22" s="327" t="s">
        <v>792</v>
      </c>
      <c r="N22" s="328" t="s">
        <v>123</v>
      </c>
      <c r="O22" s="329">
        <v>44701</v>
      </c>
      <c r="P22" s="377" t="s">
        <v>1955</v>
      </c>
      <c r="Q22" s="377" t="s">
        <v>1955</v>
      </c>
      <c r="R22" s="377" t="s">
        <v>1960</v>
      </c>
      <c r="S22" s="377" t="s">
        <v>2481</v>
      </c>
      <c r="T22" s="377" t="s">
        <v>2278</v>
      </c>
      <c r="U22" s="331" t="s">
        <v>2282</v>
      </c>
      <c r="V22" s="327"/>
    </row>
    <row r="23" spans="2:22" s="332" customFormat="1" ht="165" x14ac:dyDescent="0.25">
      <c r="B23" s="322" t="s">
        <v>820</v>
      </c>
      <c r="C23" s="323" t="s">
        <v>826</v>
      </c>
      <c r="D23" s="323" t="s">
        <v>821</v>
      </c>
      <c r="E23" s="323" t="s">
        <v>822</v>
      </c>
      <c r="F23" s="323" t="s">
        <v>823</v>
      </c>
      <c r="G23" s="324" t="s">
        <v>1464</v>
      </c>
      <c r="H23" s="322" t="s">
        <v>827</v>
      </c>
      <c r="I23" s="322" t="s">
        <v>160</v>
      </c>
      <c r="J23" s="325" t="s">
        <v>1736</v>
      </c>
      <c r="K23" s="326" t="s">
        <v>834</v>
      </c>
      <c r="L23" s="327" t="s">
        <v>735</v>
      </c>
      <c r="M23" s="327" t="s">
        <v>792</v>
      </c>
      <c r="N23" s="328" t="s">
        <v>123</v>
      </c>
      <c r="O23" s="329">
        <v>44701</v>
      </c>
      <c r="P23" s="377" t="s">
        <v>1955</v>
      </c>
      <c r="Q23" s="377" t="s">
        <v>1955</v>
      </c>
      <c r="R23" s="377" t="s">
        <v>1960</v>
      </c>
      <c r="S23" s="377" t="s">
        <v>2481</v>
      </c>
      <c r="T23" s="377" t="s">
        <v>2278</v>
      </c>
      <c r="U23" s="331" t="s">
        <v>2282</v>
      </c>
      <c r="V23" s="327"/>
    </row>
    <row r="24" spans="2:22" s="332" customFormat="1" ht="120" x14ac:dyDescent="0.25">
      <c r="B24" s="322" t="s">
        <v>820</v>
      </c>
      <c r="C24" s="323" t="s">
        <v>1733</v>
      </c>
      <c r="D24" s="323" t="s">
        <v>821</v>
      </c>
      <c r="E24" s="323" t="s">
        <v>828</v>
      </c>
      <c r="F24" s="323" t="s">
        <v>829</v>
      </c>
      <c r="G24" s="324" t="s">
        <v>1465</v>
      </c>
      <c r="H24" s="322" t="s">
        <v>830</v>
      </c>
      <c r="I24" s="322" t="s">
        <v>160</v>
      </c>
      <c r="J24" s="325" t="s">
        <v>833</v>
      </c>
      <c r="K24" s="326" t="s">
        <v>835</v>
      </c>
      <c r="L24" s="327" t="s">
        <v>735</v>
      </c>
      <c r="M24" s="327" t="s">
        <v>746</v>
      </c>
      <c r="N24" s="328" t="s">
        <v>123</v>
      </c>
      <c r="O24" s="329">
        <v>44701</v>
      </c>
      <c r="P24" s="377" t="s">
        <v>1955</v>
      </c>
      <c r="Q24" s="377" t="s">
        <v>1955</v>
      </c>
      <c r="R24" s="377" t="s">
        <v>1955</v>
      </c>
      <c r="S24" s="377" t="s">
        <v>2380</v>
      </c>
      <c r="T24" s="377" t="s">
        <v>2277</v>
      </c>
      <c r="U24" s="331" t="s">
        <v>2282</v>
      </c>
      <c r="V24" s="327"/>
    </row>
    <row r="25" spans="2:22" s="332" customFormat="1" ht="120" x14ac:dyDescent="0.25">
      <c r="B25" s="322" t="s">
        <v>820</v>
      </c>
      <c r="C25" s="323" t="s">
        <v>1733</v>
      </c>
      <c r="D25" s="323" t="s">
        <v>821</v>
      </c>
      <c r="E25" s="323" t="s">
        <v>828</v>
      </c>
      <c r="F25" s="323" t="s">
        <v>829</v>
      </c>
      <c r="G25" s="324" t="s">
        <v>1465</v>
      </c>
      <c r="H25" s="322" t="s">
        <v>830</v>
      </c>
      <c r="I25" s="322" t="s">
        <v>160</v>
      </c>
      <c r="J25" s="325" t="s">
        <v>833</v>
      </c>
      <c r="K25" s="326" t="s">
        <v>835</v>
      </c>
      <c r="L25" s="327" t="s">
        <v>735</v>
      </c>
      <c r="M25" s="327" t="s">
        <v>746</v>
      </c>
      <c r="N25" s="328" t="s">
        <v>123</v>
      </c>
      <c r="O25" s="329">
        <v>44701</v>
      </c>
      <c r="P25" s="377" t="s">
        <v>1955</v>
      </c>
      <c r="Q25" s="377" t="s">
        <v>1955</v>
      </c>
      <c r="R25" s="377" t="s">
        <v>1955</v>
      </c>
      <c r="S25" s="377" t="s">
        <v>2380</v>
      </c>
      <c r="T25" s="377" t="s">
        <v>2277</v>
      </c>
      <c r="U25" s="331" t="s">
        <v>2282</v>
      </c>
      <c r="V25" s="327"/>
    </row>
    <row r="26" spans="2:22" s="332" customFormat="1" ht="165" x14ac:dyDescent="0.25">
      <c r="B26" s="322" t="s">
        <v>869</v>
      </c>
      <c r="C26" s="323" t="s">
        <v>1734</v>
      </c>
      <c r="D26" s="323" t="s">
        <v>870</v>
      </c>
      <c r="E26" s="323" t="s">
        <v>1243</v>
      </c>
      <c r="F26" s="323" t="s">
        <v>778</v>
      </c>
      <c r="G26" s="324" t="s">
        <v>1466</v>
      </c>
      <c r="H26" s="322" t="s">
        <v>915</v>
      </c>
      <c r="I26" s="322" t="s">
        <v>160</v>
      </c>
      <c r="J26" s="325" t="s">
        <v>974</v>
      </c>
      <c r="K26" s="326" t="s">
        <v>793</v>
      </c>
      <c r="L26" s="327" t="s">
        <v>736</v>
      </c>
      <c r="M26" s="327" t="s">
        <v>792</v>
      </c>
      <c r="N26" s="328" t="s">
        <v>113</v>
      </c>
      <c r="O26" s="329">
        <v>44701</v>
      </c>
      <c r="P26" s="377" t="s">
        <v>1955</v>
      </c>
      <c r="Q26" s="377" t="s">
        <v>1955</v>
      </c>
      <c r="R26" s="377" t="s">
        <v>1955</v>
      </c>
      <c r="S26" s="377" t="s">
        <v>2380</v>
      </c>
      <c r="T26" s="377" t="s">
        <v>2277</v>
      </c>
      <c r="U26" s="331" t="s">
        <v>2282</v>
      </c>
      <c r="V26" s="327"/>
    </row>
    <row r="27" spans="2:22" s="332" customFormat="1" ht="165" x14ac:dyDescent="0.25">
      <c r="B27" s="322" t="s">
        <v>869</v>
      </c>
      <c r="C27" s="323" t="s">
        <v>1734</v>
      </c>
      <c r="D27" s="323" t="s">
        <v>870</v>
      </c>
      <c r="E27" s="323" t="s">
        <v>1243</v>
      </c>
      <c r="F27" s="323" t="s">
        <v>778</v>
      </c>
      <c r="G27" s="324" t="s">
        <v>1466</v>
      </c>
      <c r="H27" s="322" t="s">
        <v>915</v>
      </c>
      <c r="I27" s="322" t="s">
        <v>160</v>
      </c>
      <c r="J27" s="325" t="s">
        <v>974</v>
      </c>
      <c r="K27" s="326" t="s">
        <v>793</v>
      </c>
      <c r="L27" s="327" t="s">
        <v>736</v>
      </c>
      <c r="M27" s="327" t="s">
        <v>792</v>
      </c>
      <c r="N27" s="328" t="str">
        <f>+N26</f>
        <v>Ejecución y administración de procesos</v>
      </c>
      <c r="O27" s="329">
        <v>44701</v>
      </c>
      <c r="P27" s="377" t="s">
        <v>1955</v>
      </c>
      <c r="Q27" s="377" t="s">
        <v>1955</v>
      </c>
      <c r="R27" s="377" t="s">
        <v>1955</v>
      </c>
      <c r="S27" s="377" t="s">
        <v>2380</v>
      </c>
      <c r="T27" s="377" t="s">
        <v>2277</v>
      </c>
      <c r="U27" s="331" t="s">
        <v>2282</v>
      </c>
      <c r="V27" s="327"/>
    </row>
    <row r="28" spans="2:22" s="332" customFormat="1" ht="165" x14ac:dyDescent="0.25">
      <c r="B28" s="322" t="s">
        <v>869</v>
      </c>
      <c r="C28" s="323" t="s">
        <v>1734</v>
      </c>
      <c r="D28" s="323" t="s">
        <v>870</v>
      </c>
      <c r="E28" s="323" t="s">
        <v>1244</v>
      </c>
      <c r="F28" s="323" t="s">
        <v>897</v>
      </c>
      <c r="G28" s="324" t="s">
        <v>1467</v>
      </c>
      <c r="H28" s="322" t="s">
        <v>916</v>
      </c>
      <c r="I28" s="322" t="s">
        <v>160</v>
      </c>
      <c r="J28" s="325" t="s">
        <v>975</v>
      </c>
      <c r="K28" s="326" t="s">
        <v>791</v>
      </c>
      <c r="L28" s="327" t="s">
        <v>736</v>
      </c>
      <c r="M28" s="327" t="s">
        <v>792</v>
      </c>
      <c r="N28" s="328" t="s">
        <v>113</v>
      </c>
      <c r="O28" s="329">
        <v>44701</v>
      </c>
      <c r="P28" s="377" t="s">
        <v>1955</v>
      </c>
      <c r="Q28" s="377" t="s">
        <v>1955</v>
      </c>
      <c r="R28" s="377" t="s">
        <v>1955</v>
      </c>
      <c r="S28" s="377" t="s">
        <v>2380</v>
      </c>
      <c r="T28" s="377" t="s">
        <v>2277</v>
      </c>
      <c r="U28" s="331" t="s">
        <v>2282</v>
      </c>
      <c r="V28" s="327"/>
    </row>
    <row r="29" spans="2:22" s="332" customFormat="1" ht="165" x14ac:dyDescent="0.25">
      <c r="B29" s="322" t="s">
        <v>869</v>
      </c>
      <c r="C29" s="323" t="s">
        <v>1734</v>
      </c>
      <c r="D29" s="323" t="s">
        <v>870</v>
      </c>
      <c r="E29" s="323" t="s">
        <v>1244</v>
      </c>
      <c r="F29" s="323" t="s">
        <v>897</v>
      </c>
      <c r="G29" s="324" t="s">
        <v>1467</v>
      </c>
      <c r="H29" s="322" t="s">
        <v>916</v>
      </c>
      <c r="I29" s="322" t="s">
        <v>160</v>
      </c>
      <c r="J29" s="325" t="s">
        <v>975</v>
      </c>
      <c r="K29" s="326" t="s">
        <v>791</v>
      </c>
      <c r="L29" s="327" t="s">
        <v>736</v>
      </c>
      <c r="M29" s="327" t="s">
        <v>792</v>
      </c>
      <c r="N29" s="328" t="str">
        <f>+N28</f>
        <v>Ejecución y administración de procesos</v>
      </c>
      <c r="O29" s="329">
        <v>44701</v>
      </c>
      <c r="P29" s="377" t="s">
        <v>1955</v>
      </c>
      <c r="Q29" s="377" t="s">
        <v>1955</v>
      </c>
      <c r="R29" s="377" t="s">
        <v>1955</v>
      </c>
      <c r="S29" s="377" t="s">
        <v>2380</v>
      </c>
      <c r="T29" s="377" t="s">
        <v>2277</v>
      </c>
      <c r="U29" s="331" t="s">
        <v>2282</v>
      </c>
      <c r="V29" s="327"/>
    </row>
    <row r="30" spans="2:22" s="332" customFormat="1" ht="225" x14ac:dyDescent="0.25">
      <c r="B30" s="322" t="s">
        <v>869</v>
      </c>
      <c r="C30" s="323" t="s">
        <v>1734</v>
      </c>
      <c r="D30" s="323" t="s">
        <v>1732</v>
      </c>
      <c r="E30" s="323" t="s">
        <v>1245</v>
      </c>
      <c r="F30" s="323" t="s">
        <v>898</v>
      </c>
      <c r="G30" s="324" t="s">
        <v>1468</v>
      </c>
      <c r="H30" s="322" t="s">
        <v>917</v>
      </c>
      <c r="I30" s="322" t="s">
        <v>159</v>
      </c>
      <c r="J30" s="325" t="s">
        <v>1711</v>
      </c>
      <c r="K30" s="326" t="s">
        <v>791</v>
      </c>
      <c r="L30" s="327" t="s">
        <v>737</v>
      </c>
      <c r="M30" s="327" t="s">
        <v>1276</v>
      </c>
      <c r="N30" s="328" t="s">
        <v>113</v>
      </c>
      <c r="O30" s="329">
        <v>44701</v>
      </c>
      <c r="P30" s="377" t="s">
        <v>1955</v>
      </c>
      <c r="Q30" s="377" t="s">
        <v>1955</v>
      </c>
      <c r="R30" s="377" t="s">
        <v>1955</v>
      </c>
      <c r="S30" s="377" t="s">
        <v>2380</v>
      </c>
      <c r="T30" s="377" t="s">
        <v>2277</v>
      </c>
      <c r="U30" s="331" t="s">
        <v>2282</v>
      </c>
      <c r="V30" s="327"/>
    </row>
    <row r="31" spans="2:22" s="332" customFormat="1" ht="225" x14ac:dyDescent="0.25">
      <c r="B31" s="322" t="s">
        <v>869</v>
      </c>
      <c r="C31" s="323" t="s">
        <v>1734</v>
      </c>
      <c r="D31" s="323" t="s">
        <v>1732</v>
      </c>
      <c r="E31" s="323" t="s">
        <v>1245</v>
      </c>
      <c r="F31" s="323" t="s">
        <v>898</v>
      </c>
      <c r="G31" s="324" t="s">
        <v>1468</v>
      </c>
      <c r="H31" s="322" t="s">
        <v>917</v>
      </c>
      <c r="I31" s="322" t="s">
        <v>159</v>
      </c>
      <c r="J31" s="325" t="s">
        <v>1711</v>
      </c>
      <c r="K31" s="326" t="s">
        <v>791</v>
      </c>
      <c r="L31" s="327" t="s">
        <v>737</v>
      </c>
      <c r="M31" s="327" t="s">
        <v>1276</v>
      </c>
      <c r="N31" s="328" t="s">
        <v>113</v>
      </c>
      <c r="O31" s="329">
        <v>44701</v>
      </c>
      <c r="P31" s="377" t="s">
        <v>1955</v>
      </c>
      <c r="Q31" s="377" t="s">
        <v>1955</v>
      </c>
      <c r="R31" s="377" t="s">
        <v>1955</v>
      </c>
      <c r="S31" s="377" t="s">
        <v>2380</v>
      </c>
      <c r="T31" s="377" t="s">
        <v>2277</v>
      </c>
      <c r="U31" s="331" t="s">
        <v>2282</v>
      </c>
      <c r="V31" s="327"/>
    </row>
    <row r="32" spans="2:22" s="332" customFormat="1" ht="225" x14ac:dyDescent="0.25">
      <c r="B32" s="322" t="s">
        <v>869</v>
      </c>
      <c r="C32" s="323" t="s">
        <v>1734</v>
      </c>
      <c r="D32" s="323" t="s">
        <v>1732</v>
      </c>
      <c r="E32" s="323" t="s">
        <v>1246</v>
      </c>
      <c r="F32" s="323" t="s">
        <v>898</v>
      </c>
      <c r="G32" s="324" t="s">
        <v>1469</v>
      </c>
      <c r="H32" s="322" t="s">
        <v>918</v>
      </c>
      <c r="I32" s="322" t="s">
        <v>160</v>
      </c>
      <c r="J32" s="325" t="s">
        <v>976</v>
      </c>
      <c r="K32" s="326" t="s">
        <v>791</v>
      </c>
      <c r="L32" s="327" t="s">
        <v>737</v>
      </c>
      <c r="M32" s="327" t="s">
        <v>1276</v>
      </c>
      <c r="N32" s="328" t="s">
        <v>113</v>
      </c>
      <c r="O32" s="329">
        <v>44701</v>
      </c>
      <c r="P32" s="377" t="s">
        <v>1955</v>
      </c>
      <c r="Q32" s="377" t="s">
        <v>1955</v>
      </c>
      <c r="R32" s="377" t="s">
        <v>1955</v>
      </c>
      <c r="S32" s="377" t="s">
        <v>2380</v>
      </c>
      <c r="T32" s="377" t="s">
        <v>2277</v>
      </c>
      <c r="U32" s="331" t="s">
        <v>2282</v>
      </c>
      <c r="V32" s="327"/>
    </row>
    <row r="33" spans="2:22" s="332" customFormat="1" ht="225" x14ac:dyDescent="0.25">
      <c r="B33" s="322" t="s">
        <v>869</v>
      </c>
      <c r="C33" s="323" t="s">
        <v>1734</v>
      </c>
      <c r="D33" s="323" t="s">
        <v>1732</v>
      </c>
      <c r="E33" s="323" t="s">
        <v>1246</v>
      </c>
      <c r="F33" s="323" t="s">
        <v>898</v>
      </c>
      <c r="G33" s="324" t="s">
        <v>1469</v>
      </c>
      <c r="H33" s="322" t="s">
        <v>918</v>
      </c>
      <c r="I33" s="322" t="s">
        <v>160</v>
      </c>
      <c r="J33" s="325" t="s">
        <v>976</v>
      </c>
      <c r="K33" s="326" t="s">
        <v>791</v>
      </c>
      <c r="L33" s="327" t="s">
        <v>737</v>
      </c>
      <c r="M33" s="327" t="s">
        <v>1276</v>
      </c>
      <c r="N33" s="328" t="s">
        <v>113</v>
      </c>
      <c r="O33" s="329">
        <v>44701</v>
      </c>
      <c r="P33" s="377" t="s">
        <v>1955</v>
      </c>
      <c r="Q33" s="377" t="s">
        <v>1955</v>
      </c>
      <c r="R33" s="377" t="s">
        <v>1955</v>
      </c>
      <c r="S33" s="377" t="s">
        <v>2380</v>
      </c>
      <c r="T33" s="377" t="s">
        <v>2277</v>
      </c>
      <c r="U33" s="331" t="s">
        <v>2282</v>
      </c>
      <c r="V33" s="327"/>
    </row>
    <row r="34" spans="2:22" s="332" customFormat="1" ht="225" x14ac:dyDescent="0.25">
      <c r="B34" s="322" t="s">
        <v>869</v>
      </c>
      <c r="C34" s="323" t="s">
        <v>1734</v>
      </c>
      <c r="D34" s="323" t="s">
        <v>1732</v>
      </c>
      <c r="E34" s="323" t="s">
        <v>1246</v>
      </c>
      <c r="F34" s="323" t="s">
        <v>898</v>
      </c>
      <c r="G34" s="324" t="s">
        <v>1469</v>
      </c>
      <c r="H34" s="322" t="s">
        <v>918</v>
      </c>
      <c r="I34" s="322" t="s">
        <v>160</v>
      </c>
      <c r="J34" s="325" t="s">
        <v>976</v>
      </c>
      <c r="K34" s="326" t="s">
        <v>791</v>
      </c>
      <c r="L34" s="327" t="s">
        <v>737</v>
      </c>
      <c r="M34" s="327" t="s">
        <v>1276</v>
      </c>
      <c r="N34" s="328" t="s">
        <v>113</v>
      </c>
      <c r="O34" s="329">
        <v>44701</v>
      </c>
      <c r="P34" s="377" t="s">
        <v>1955</v>
      </c>
      <c r="Q34" s="377" t="s">
        <v>1955</v>
      </c>
      <c r="R34" s="377" t="s">
        <v>1955</v>
      </c>
      <c r="S34" s="377" t="s">
        <v>2380</v>
      </c>
      <c r="T34" s="377" t="s">
        <v>2277</v>
      </c>
      <c r="U34" s="331" t="s">
        <v>2282</v>
      </c>
      <c r="V34" s="327"/>
    </row>
    <row r="35" spans="2:22" s="332" customFormat="1" ht="225" x14ac:dyDescent="0.25">
      <c r="B35" s="322" t="s">
        <v>869</v>
      </c>
      <c r="C35" s="323" t="s">
        <v>1734</v>
      </c>
      <c r="D35" s="323" t="s">
        <v>1732</v>
      </c>
      <c r="E35" s="323" t="s">
        <v>1247</v>
      </c>
      <c r="F35" s="323" t="s">
        <v>898</v>
      </c>
      <c r="G35" s="324" t="s">
        <v>1470</v>
      </c>
      <c r="H35" s="322" t="s">
        <v>919</v>
      </c>
      <c r="I35" s="322" t="s">
        <v>160</v>
      </c>
      <c r="J35" s="325" t="s">
        <v>977</v>
      </c>
      <c r="K35" s="326" t="s">
        <v>791</v>
      </c>
      <c r="L35" s="327" t="s">
        <v>737</v>
      </c>
      <c r="M35" s="327" t="s">
        <v>1276</v>
      </c>
      <c r="N35" s="328" t="s">
        <v>113</v>
      </c>
      <c r="O35" s="329">
        <v>44701</v>
      </c>
      <c r="P35" s="377" t="s">
        <v>1955</v>
      </c>
      <c r="Q35" s="377" t="s">
        <v>1955</v>
      </c>
      <c r="R35" s="377" t="s">
        <v>1955</v>
      </c>
      <c r="S35" s="377" t="s">
        <v>2380</v>
      </c>
      <c r="T35" s="377" t="s">
        <v>2277</v>
      </c>
      <c r="U35" s="331" t="s">
        <v>2282</v>
      </c>
      <c r="V35" s="327"/>
    </row>
    <row r="36" spans="2:22" s="332" customFormat="1" ht="225" x14ac:dyDescent="0.25">
      <c r="B36" s="322" t="s">
        <v>869</v>
      </c>
      <c r="C36" s="323" t="s">
        <v>1734</v>
      </c>
      <c r="D36" s="323" t="s">
        <v>1732</v>
      </c>
      <c r="E36" s="323" t="s">
        <v>1247</v>
      </c>
      <c r="F36" s="323" t="s">
        <v>898</v>
      </c>
      <c r="G36" s="324" t="s">
        <v>1470</v>
      </c>
      <c r="H36" s="322" t="s">
        <v>919</v>
      </c>
      <c r="I36" s="322" t="s">
        <v>160</v>
      </c>
      <c r="J36" s="325" t="s">
        <v>977</v>
      </c>
      <c r="K36" s="326" t="s">
        <v>791</v>
      </c>
      <c r="L36" s="327" t="s">
        <v>737</v>
      </c>
      <c r="M36" s="327" t="s">
        <v>1276</v>
      </c>
      <c r="N36" s="328" t="s">
        <v>113</v>
      </c>
      <c r="O36" s="329">
        <v>44701</v>
      </c>
      <c r="P36" s="377" t="s">
        <v>1955</v>
      </c>
      <c r="Q36" s="377" t="s">
        <v>1955</v>
      </c>
      <c r="R36" s="377" t="s">
        <v>1955</v>
      </c>
      <c r="S36" s="377" t="s">
        <v>2380</v>
      </c>
      <c r="T36" s="377" t="s">
        <v>2277</v>
      </c>
      <c r="U36" s="331" t="s">
        <v>2282</v>
      </c>
      <c r="V36" s="327"/>
    </row>
    <row r="37" spans="2:22" s="332" customFormat="1" ht="120" x14ac:dyDescent="0.25">
      <c r="B37" s="322" t="s">
        <v>871</v>
      </c>
      <c r="C37" s="323" t="s">
        <v>872</v>
      </c>
      <c r="D37" s="323" t="s">
        <v>873</v>
      </c>
      <c r="E37" s="323" t="s">
        <v>1248</v>
      </c>
      <c r="F37" s="323" t="s">
        <v>899</v>
      </c>
      <c r="G37" s="324" t="s">
        <v>1471</v>
      </c>
      <c r="H37" s="322" t="s">
        <v>920</v>
      </c>
      <c r="I37" s="322" t="s">
        <v>159</v>
      </c>
      <c r="J37" s="325" t="s">
        <v>1712</v>
      </c>
      <c r="K37" s="326" t="s">
        <v>835</v>
      </c>
      <c r="L37" s="327" t="s">
        <v>733</v>
      </c>
      <c r="M37" s="327" t="s">
        <v>1277</v>
      </c>
      <c r="N37" s="328" t="s">
        <v>113</v>
      </c>
      <c r="O37" s="329">
        <v>44701</v>
      </c>
      <c r="P37" s="377" t="s">
        <v>1955</v>
      </c>
      <c r="Q37" s="377" t="s">
        <v>1955</v>
      </c>
      <c r="R37" s="377" t="s">
        <v>1955</v>
      </c>
      <c r="S37" s="377" t="s">
        <v>2380</v>
      </c>
      <c r="T37" s="377" t="s">
        <v>2277</v>
      </c>
      <c r="U37" s="331" t="s">
        <v>2282</v>
      </c>
      <c r="V37" s="327"/>
    </row>
    <row r="38" spans="2:22" s="332" customFormat="1" ht="120" x14ac:dyDescent="0.25">
      <c r="B38" s="322" t="s">
        <v>871</v>
      </c>
      <c r="C38" s="323" t="s">
        <v>872</v>
      </c>
      <c r="D38" s="323" t="s">
        <v>873</v>
      </c>
      <c r="E38" s="323" t="s">
        <v>1248</v>
      </c>
      <c r="F38" s="323" t="s">
        <v>899</v>
      </c>
      <c r="G38" s="324" t="s">
        <v>1471</v>
      </c>
      <c r="H38" s="322" t="s">
        <v>920</v>
      </c>
      <c r="I38" s="322" t="s">
        <v>159</v>
      </c>
      <c r="J38" s="325" t="s">
        <v>1712</v>
      </c>
      <c r="K38" s="326" t="s">
        <v>835</v>
      </c>
      <c r="L38" s="327" t="s">
        <v>733</v>
      </c>
      <c r="M38" s="327" t="s">
        <v>1277</v>
      </c>
      <c r="N38" s="328" t="s">
        <v>113</v>
      </c>
      <c r="O38" s="329">
        <v>44701</v>
      </c>
      <c r="P38" s="377" t="s">
        <v>1955</v>
      </c>
      <c r="Q38" s="377" t="s">
        <v>1955</v>
      </c>
      <c r="R38" s="377" t="s">
        <v>1955</v>
      </c>
      <c r="S38" s="377" t="s">
        <v>2380</v>
      </c>
      <c r="T38" s="377" t="s">
        <v>2277</v>
      </c>
      <c r="U38" s="331" t="s">
        <v>2282</v>
      </c>
      <c r="V38" s="327"/>
    </row>
    <row r="39" spans="2:22" s="332" customFormat="1" ht="165" x14ac:dyDescent="0.25">
      <c r="B39" s="322" t="s">
        <v>871</v>
      </c>
      <c r="C39" s="323" t="s">
        <v>872</v>
      </c>
      <c r="D39" s="323" t="s">
        <v>873</v>
      </c>
      <c r="E39" s="323" t="s">
        <v>1249</v>
      </c>
      <c r="F39" s="323" t="s">
        <v>900</v>
      </c>
      <c r="G39" s="324" t="s">
        <v>1472</v>
      </c>
      <c r="H39" s="322" t="s">
        <v>921</v>
      </c>
      <c r="I39" s="322" t="s">
        <v>160</v>
      </c>
      <c r="J39" s="325" t="s">
        <v>978</v>
      </c>
      <c r="K39" s="326" t="s">
        <v>994</v>
      </c>
      <c r="L39" s="327" t="s">
        <v>735</v>
      </c>
      <c r="M39" s="327" t="s">
        <v>746</v>
      </c>
      <c r="N39" s="328" t="s">
        <v>123</v>
      </c>
      <c r="O39" s="329">
        <v>44701</v>
      </c>
      <c r="P39" s="377" t="s">
        <v>1955</v>
      </c>
      <c r="Q39" s="377" t="s">
        <v>1955</v>
      </c>
      <c r="R39" s="377" t="s">
        <v>1955</v>
      </c>
      <c r="S39" s="377" t="s">
        <v>2380</v>
      </c>
      <c r="T39" s="377" t="s">
        <v>2277</v>
      </c>
      <c r="U39" s="331" t="s">
        <v>2282</v>
      </c>
      <c r="V39" s="327"/>
    </row>
    <row r="40" spans="2:22" s="332" customFormat="1" ht="165" x14ac:dyDescent="0.25">
      <c r="B40" s="322" t="s">
        <v>871</v>
      </c>
      <c r="C40" s="323" t="s">
        <v>872</v>
      </c>
      <c r="D40" s="323" t="s">
        <v>873</v>
      </c>
      <c r="E40" s="323" t="s">
        <v>1249</v>
      </c>
      <c r="F40" s="323" t="s">
        <v>900</v>
      </c>
      <c r="G40" s="324" t="s">
        <v>1472</v>
      </c>
      <c r="H40" s="322" t="s">
        <v>921</v>
      </c>
      <c r="I40" s="322" t="s">
        <v>160</v>
      </c>
      <c r="J40" s="325" t="s">
        <v>978</v>
      </c>
      <c r="K40" s="326" t="s">
        <v>994</v>
      </c>
      <c r="L40" s="327" t="s">
        <v>735</v>
      </c>
      <c r="M40" s="327" t="s">
        <v>746</v>
      </c>
      <c r="N40" s="328" t="s">
        <v>123</v>
      </c>
      <c r="O40" s="329">
        <v>44701</v>
      </c>
      <c r="P40" s="377" t="s">
        <v>1955</v>
      </c>
      <c r="Q40" s="377" t="s">
        <v>1955</v>
      </c>
      <c r="R40" s="377" t="s">
        <v>1955</v>
      </c>
      <c r="S40" s="377" t="s">
        <v>2380</v>
      </c>
      <c r="T40" s="377" t="s">
        <v>2277</v>
      </c>
      <c r="U40" s="331" t="s">
        <v>2282</v>
      </c>
      <c r="V40" s="327"/>
    </row>
    <row r="41" spans="2:22" s="332" customFormat="1" ht="165" x14ac:dyDescent="0.25">
      <c r="B41" s="322" t="s">
        <v>871</v>
      </c>
      <c r="C41" s="323" t="s">
        <v>872</v>
      </c>
      <c r="D41" s="323" t="s">
        <v>873</v>
      </c>
      <c r="E41" s="323" t="s">
        <v>1249</v>
      </c>
      <c r="F41" s="323" t="s">
        <v>900</v>
      </c>
      <c r="G41" s="324" t="s">
        <v>1472</v>
      </c>
      <c r="H41" s="322" t="s">
        <v>921</v>
      </c>
      <c r="I41" s="322" t="s">
        <v>160</v>
      </c>
      <c r="J41" s="325" t="s">
        <v>978</v>
      </c>
      <c r="K41" s="326" t="s">
        <v>994</v>
      </c>
      <c r="L41" s="327" t="s">
        <v>735</v>
      </c>
      <c r="M41" s="327" t="s">
        <v>746</v>
      </c>
      <c r="N41" s="328" t="s">
        <v>123</v>
      </c>
      <c r="O41" s="329">
        <v>44701</v>
      </c>
      <c r="P41" s="377" t="s">
        <v>1955</v>
      </c>
      <c r="Q41" s="377" t="s">
        <v>1955</v>
      </c>
      <c r="R41" s="377" t="s">
        <v>1955</v>
      </c>
      <c r="S41" s="377" t="s">
        <v>2380</v>
      </c>
      <c r="T41" s="377" t="s">
        <v>2277</v>
      </c>
      <c r="U41" s="331" t="s">
        <v>2282</v>
      </c>
      <c r="V41" s="327"/>
    </row>
    <row r="42" spans="2:22" s="332" customFormat="1" ht="210" x14ac:dyDescent="0.25">
      <c r="B42" s="322" t="s">
        <v>874</v>
      </c>
      <c r="C42" s="323" t="s">
        <v>875</v>
      </c>
      <c r="D42" s="323" t="s">
        <v>876</v>
      </c>
      <c r="E42" s="323" t="s">
        <v>1250</v>
      </c>
      <c r="F42" s="323" t="s">
        <v>898</v>
      </c>
      <c r="G42" s="324" t="s">
        <v>1473</v>
      </c>
      <c r="H42" s="322" t="s">
        <v>922</v>
      </c>
      <c r="I42" s="322" t="s">
        <v>160</v>
      </c>
      <c r="J42" s="325" t="s">
        <v>979</v>
      </c>
      <c r="K42" s="326" t="s">
        <v>835</v>
      </c>
      <c r="L42" s="327" t="s">
        <v>736</v>
      </c>
      <c r="M42" s="327" t="s">
        <v>1277</v>
      </c>
      <c r="N42" s="328" t="s">
        <v>113</v>
      </c>
      <c r="O42" s="329">
        <v>44701</v>
      </c>
      <c r="P42" s="377" t="s">
        <v>1955</v>
      </c>
      <c r="Q42" s="377" t="s">
        <v>1955</v>
      </c>
      <c r="R42" s="377" t="s">
        <v>1955</v>
      </c>
      <c r="S42" s="377" t="s">
        <v>2380</v>
      </c>
      <c r="T42" s="377" t="s">
        <v>2277</v>
      </c>
      <c r="U42" s="331" t="s">
        <v>2282</v>
      </c>
      <c r="V42" s="327"/>
    </row>
    <row r="43" spans="2:22" s="332" customFormat="1" ht="210" x14ac:dyDescent="0.25">
      <c r="B43" s="322" t="s">
        <v>874</v>
      </c>
      <c r="C43" s="323" t="s">
        <v>875</v>
      </c>
      <c r="D43" s="323" t="s">
        <v>876</v>
      </c>
      <c r="E43" s="323" t="s">
        <v>1250</v>
      </c>
      <c r="F43" s="323" t="s">
        <v>898</v>
      </c>
      <c r="G43" s="324" t="s">
        <v>1473</v>
      </c>
      <c r="H43" s="322" t="s">
        <v>922</v>
      </c>
      <c r="I43" s="322" t="s">
        <v>160</v>
      </c>
      <c r="J43" s="325" t="s">
        <v>979</v>
      </c>
      <c r="K43" s="326" t="s">
        <v>835</v>
      </c>
      <c r="L43" s="327" t="s">
        <v>736</v>
      </c>
      <c r="M43" s="327" t="s">
        <v>1277</v>
      </c>
      <c r="N43" s="328" t="s">
        <v>113</v>
      </c>
      <c r="O43" s="329">
        <v>44701</v>
      </c>
      <c r="P43" s="377" t="s">
        <v>1955</v>
      </c>
      <c r="Q43" s="377" t="s">
        <v>1955</v>
      </c>
      <c r="R43" s="377" t="s">
        <v>1955</v>
      </c>
      <c r="S43" s="377" t="s">
        <v>2380</v>
      </c>
      <c r="T43" s="377" t="s">
        <v>2277</v>
      </c>
      <c r="U43" s="331" t="s">
        <v>2282</v>
      </c>
      <c r="V43" s="327"/>
    </row>
    <row r="44" spans="2:22" s="332" customFormat="1" ht="285" x14ac:dyDescent="0.25">
      <c r="B44" s="322" t="s">
        <v>874</v>
      </c>
      <c r="C44" s="323" t="s">
        <v>875</v>
      </c>
      <c r="D44" s="323" t="s">
        <v>876</v>
      </c>
      <c r="E44" s="323" t="s">
        <v>1251</v>
      </c>
      <c r="F44" s="323" t="s">
        <v>901</v>
      </c>
      <c r="G44" s="324" t="s">
        <v>1474</v>
      </c>
      <c r="H44" s="322" t="s">
        <v>923</v>
      </c>
      <c r="I44" s="322" t="s">
        <v>159</v>
      </c>
      <c r="J44" s="325" t="s">
        <v>1713</v>
      </c>
      <c r="K44" s="326" t="s">
        <v>835</v>
      </c>
      <c r="L44" s="327" t="s">
        <v>733</v>
      </c>
      <c r="M44" s="327" t="s">
        <v>1277</v>
      </c>
      <c r="N44" s="328" t="s">
        <v>113</v>
      </c>
      <c r="O44" s="329">
        <v>44701</v>
      </c>
      <c r="P44" s="377" t="s">
        <v>1955</v>
      </c>
      <c r="Q44" s="377" t="s">
        <v>1955</v>
      </c>
      <c r="R44" s="377" t="s">
        <v>1955</v>
      </c>
      <c r="S44" s="377" t="s">
        <v>2380</v>
      </c>
      <c r="T44" s="377" t="s">
        <v>2277</v>
      </c>
      <c r="U44" s="331" t="s">
        <v>2282</v>
      </c>
      <c r="V44" s="327"/>
    </row>
    <row r="45" spans="2:22" s="332" customFormat="1" ht="285" x14ac:dyDescent="0.25">
      <c r="B45" s="322" t="s">
        <v>874</v>
      </c>
      <c r="C45" s="323" t="s">
        <v>875</v>
      </c>
      <c r="D45" s="323" t="s">
        <v>876</v>
      </c>
      <c r="E45" s="323" t="s">
        <v>1251</v>
      </c>
      <c r="F45" s="323" t="s">
        <v>901</v>
      </c>
      <c r="G45" s="324" t="s">
        <v>1474</v>
      </c>
      <c r="H45" s="322" t="s">
        <v>923</v>
      </c>
      <c r="I45" s="322" t="s">
        <v>159</v>
      </c>
      <c r="J45" s="325" t="s">
        <v>1713</v>
      </c>
      <c r="K45" s="326" t="s">
        <v>835</v>
      </c>
      <c r="L45" s="327" t="s">
        <v>733</v>
      </c>
      <c r="M45" s="327" t="s">
        <v>1277</v>
      </c>
      <c r="N45" s="328" t="s">
        <v>113</v>
      </c>
      <c r="O45" s="329">
        <v>44701</v>
      </c>
      <c r="P45" s="377" t="s">
        <v>1955</v>
      </c>
      <c r="Q45" s="377" t="s">
        <v>1955</v>
      </c>
      <c r="R45" s="377" t="s">
        <v>1955</v>
      </c>
      <c r="S45" s="377" t="s">
        <v>2380</v>
      </c>
      <c r="T45" s="377" t="s">
        <v>2277</v>
      </c>
      <c r="U45" s="331" t="s">
        <v>2282</v>
      </c>
      <c r="V45" s="327"/>
    </row>
    <row r="46" spans="2:22" s="332" customFormat="1" ht="285" x14ac:dyDescent="0.25">
      <c r="B46" s="322" t="s">
        <v>874</v>
      </c>
      <c r="C46" s="323" t="s">
        <v>875</v>
      </c>
      <c r="D46" s="323" t="s">
        <v>876</v>
      </c>
      <c r="E46" s="323" t="s">
        <v>1251</v>
      </c>
      <c r="F46" s="323" t="s">
        <v>901</v>
      </c>
      <c r="G46" s="324" t="s">
        <v>1475</v>
      </c>
      <c r="H46" s="322" t="s">
        <v>924</v>
      </c>
      <c r="I46" s="322" t="s">
        <v>159</v>
      </c>
      <c r="J46" s="325" t="s">
        <v>1714</v>
      </c>
      <c r="K46" s="326" t="s">
        <v>835</v>
      </c>
      <c r="L46" s="327" t="s">
        <v>733</v>
      </c>
      <c r="M46" s="327" t="s">
        <v>1277</v>
      </c>
      <c r="N46" s="328" t="s">
        <v>125</v>
      </c>
      <c r="O46" s="329">
        <v>44701</v>
      </c>
      <c r="P46" s="377" t="s">
        <v>1955</v>
      </c>
      <c r="Q46" s="377" t="s">
        <v>1955</v>
      </c>
      <c r="R46" s="377" t="s">
        <v>1955</v>
      </c>
      <c r="S46" s="377" t="s">
        <v>2380</v>
      </c>
      <c r="T46" s="377" t="s">
        <v>2277</v>
      </c>
      <c r="U46" s="331" t="s">
        <v>2282</v>
      </c>
      <c r="V46" s="327"/>
    </row>
    <row r="47" spans="2:22" s="332" customFormat="1" ht="285" x14ac:dyDescent="0.25">
      <c r="B47" s="322" t="s">
        <v>874</v>
      </c>
      <c r="C47" s="323" t="s">
        <v>875</v>
      </c>
      <c r="D47" s="323" t="s">
        <v>876</v>
      </c>
      <c r="E47" s="323" t="s">
        <v>1251</v>
      </c>
      <c r="F47" s="323" t="s">
        <v>901</v>
      </c>
      <c r="G47" s="324" t="s">
        <v>1475</v>
      </c>
      <c r="H47" s="322" t="s">
        <v>924</v>
      </c>
      <c r="I47" s="322" t="s">
        <v>159</v>
      </c>
      <c r="J47" s="325" t="s">
        <v>1714</v>
      </c>
      <c r="K47" s="326" t="s">
        <v>835</v>
      </c>
      <c r="L47" s="327" t="s">
        <v>733</v>
      </c>
      <c r="M47" s="327" t="s">
        <v>1277</v>
      </c>
      <c r="N47" s="328" t="s">
        <v>125</v>
      </c>
      <c r="O47" s="329">
        <v>44701</v>
      </c>
      <c r="P47" s="377" t="s">
        <v>1955</v>
      </c>
      <c r="Q47" s="377" t="s">
        <v>1955</v>
      </c>
      <c r="R47" s="377" t="s">
        <v>1955</v>
      </c>
      <c r="S47" s="377" t="s">
        <v>2380</v>
      </c>
      <c r="T47" s="377" t="s">
        <v>2277</v>
      </c>
      <c r="U47" s="331" t="s">
        <v>2282</v>
      </c>
      <c r="V47" s="327"/>
    </row>
    <row r="48" spans="2:22" s="332" customFormat="1" ht="285" x14ac:dyDescent="0.25">
      <c r="B48" s="322" t="s">
        <v>874</v>
      </c>
      <c r="C48" s="323" t="s">
        <v>875</v>
      </c>
      <c r="D48" s="323" t="s">
        <v>876</v>
      </c>
      <c r="E48" s="323" t="s">
        <v>1251</v>
      </c>
      <c r="F48" s="323" t="s">
        <v>901</v>
      </c>
      <c r="G48" s="324" t="s">
        <v>1475</v>
      </c>
      <c r="H48" s="322" t="s">
        <v>924</v>
      </c>
      <c r="I48" s="322" t="s">
        <v>159</v>
      </c>
      <c r="J48" s="325" t="s">
        <v>1714</v>
      </c>
      <c r="K48" s="326" t="s">
        <v>835</v>
      </c>
      <c r="L48" s="327" t="s">
        <v>733</v>
      </c>
      <c r="M48" s="327" t="s">
        <v>1277</v>
      </c>
      <c r="N48" s="328" t="s">
        <v>125</v>
      </c>
      <c r="O48" s="329">
        <v>44701</v>
      </c>
      <c r="P48" s="377" t="s">
        <v>1955</v>
      </c>
      <c r="Q48" s="377" t="s">
        <v>1955</v>
      </c>
      <c r="R48" s="377" t="s">
        <v>1955</v>
      </c>
      <c r="S48" s="377" t="s">
        <v>2380</v>
      </c>
      <c r="T48" s="377" t="s">
        <v>2277</v>
      </c>
      <c r="U48" s="331" t="s">
        <v>2282</v>
      </c>
      <c r="V48" s="327"/>
    </row>
    <row r="49" spans="2:22" s="332" customFormat="1" ht="210" x14ac:dyDescent="0.25">
      <c r="B49" s="322" t="s">
        <v>874</v>
      </c>
      <c r="C49" s="323" t="s">
        <v>875</v>
      </c>
      <c r="D49" s="323" t="s">
        <v>876</v>
      </c>
      <c r="E49" s="323" t="s">
        <v>1252</v>
      </c>
      <c r="F49" s="323" t="s">
        <v>901</v>
      </c>
      <c r="G49" s="324" t="s">
        <v>1476</v>
      </c>
      <c r="H49" s="322" t="s">
        <v>925</v>
      </c>
      <c r="I49" s="322" t="s">
        <v>159</v>
      </c>
      <c r="J49" s="325" t="s">
        <v>1715</v>
      </c>
      <c r="K49" s="326" t="s">
        <v>835</v>
      </c>
      <c r="L49" s="327" t="s">
        <v>733</v>
      </c>
      <c r="M49" s="327" t="s">
        <v>1277</v>
      </c>
      <c r="N49" s="328" t="s">
        <v>113</v>
      </c>
      <c r="O49" s="329">
        <v>44701</v>
      </c>
      <c r="P49" s="377" t="s">
        <v>1955</v>
      </c>
      <c r="Q49" s="377" t="s">
        <v>1955</v>
      </c>
      <c r="R49" s="377" t="s">
        <v>1955</v>
      </c>
      <c r="S49" s="377" t="s">
        <v>2380</v>
      </c>
      <c r="T49" s="377" t="s">
        <v>2277</v>
      </c>
      <c r="U49" s="331" t="s">
        <v>2282</v>
      </c>
      <c r="V49" s="327"/>
    </row>
    <row r="50" spans="2:22" s="332" customFormat="1" ht="210" x14ac:dyDescent="0.25">
      <c r="B50" s="322" t="s">
        <v>874</v>
      </c>
      <c r="C50" s="323" t="s">
        <v>875</v>
      </c>
      <c r="D50" s="323" t="s">
        <v>876</v>
      </c>
      <c r="E50" s="323" t="s">
        <v>1252</v>
      </c>
      <c r="F50" s="323" t="s">
        <v>901</v>
      </c>
      <c r="G50" s="324" t="s">
        <v>1476</v>
      </c>
      <c r="H50" s="322" t="s">
        <v>925</v>
      </c>
      <c r="I50" s="322" t="s">
        <v>159</v>
      </c>
      <c r="J50" s="325" t="s">
        <v>1715</v>
      </c>
      <c r="K50" s="326" t="s">
        <v>835</v>
      </c>
      <c r="L50" s="327" t="s">
        <v>733</v>
      </c>
      <c r="M50" s="327" t="s">
        <v>1277</v>
      </c>
      <c r="N50" s="328" t="s">
        <v>113</v>
      </c>
      <c r="O50" s="329">
        <v>44701</v>
      </c>
      <c r="P50" s="377" t="s">
        <v>1955</v>
      </c>
      <c r="Q50" s="377" t="s">
        <v>1955</v>
      </c>
      <c r="R50" s="377" t="s">
        <v>1955</v>
      </c>
      <c r="S50" s="377" t="s">
        <v>2380</v>
      </c>
      <c r="T50" s="377" t="s">
        <v>2277</v>
      </c>
      <c r="U50" s="331" t="s">
        <v>2282</v>
      </c>
      <c r="V50" s="327"/>
    </row>
    <row r="51" spans="2:22" s="332" customFormat="1" ht="315" x14ac:dyDescent="0.25">
      <c r="B51" s="322" t="s">
        <v>877</v>
      </c>
      <c r="C51" s="323" t="s">
        <v>878</v>
      </c>
      <c r="D51" s="323" t="s">
        <v>879</v>
      </c>
      <c r="E51" s="323" t="s">
        <v>1253</v>
      </c>
      <c r="F51" s="323" t="s">
        <v>902</v>
      </c>
      <c r="G51" s="324" t="s">
        <v>1477</v>
      </c>
      <c r="H51" s="322" t="s">
        <v>1762</v>
      </c>
      <c r="I51" s="322" t="s">
        <v>160</v>
      </c>
      <c r="J51" s="325" t="s">
        <v>980</v>
      </c>
      <c r="K51" s="326" t="s">
        <v>835</v>
      </c>
      <c r="L51" s="327" t="s">
        <v>734</v>
      </c>
      <c r="M51" s="327" t="s">
        <v>1278</v>
      </c>
      <c r="N51" s="328" t="s">
        <v>113</v>
      </c>
      <c r="O51" s="329">
        <v>44701</v>
      </c>
      <c r="P51" s="377" t="s">
        <v>1955</v>
      </c>
      <c r="Q51" s="377" t="s">
        <v>1955</v>
      </c>
      <c r="R51" s="377" t="s">
        <v>1960</v>
      </c>
      <c r="S51" s="377" t="s">
        <v>2482</v>
      </c>
      <c r="T51" s="377" t="s">
        <v>2278</v>
      </c>
      <c r="U51" s="331" t="s">
        <v>2282</v>
      </c>
      <c r="V51" s="327"/>
    </row>
    <row r="52" spans="2:22" s="332" customFormat="1" ht="315" x14ac:dyDescent="0.25">
      <c r="B52" s="322" t="s">
        <v>877</v>
      </c>
      <c r="C52" s="323" t="s">
        <v>878</v>
      </c>
      <c r="D52" s="323" t="s">
        <v>879</v>
      </c>
      <c r="E52" s="323" t="s">
        <v>1253</v>
      </c>
      <c r="F52" s="323" t="s">
        <v>902</v>
      </c>
      <c r="G52" s="324" t="s">
        <v>1477</v>
      </c>
      <c r="H52" s="322" t="s">
        <v>1762</v>
      </c>
      <c r="I52" s="322" t="s">
        <v>160</v>
      </c>
      <c r="J52" s="325" t="s">
        <v>980</v>
      </c>
      <c r="K52" s="326" t="s">
        <v>835</v>
      </c>
      <c r="L52" s="327" t="s">
        <v>734</v>
      </c>
      <c r="M52" s="327" t="s">
        <v>1278</v>
      </c>
      <c r="N52" s="328" t="s">
        <v>113</v>
      </c>
      <c r="O52" s="329">
        <v>44701</v>
      </c>
      <c r="P52" s="377" t="s">
        <v>1955</v>
      </c>
      <c r="Q52" s="377" t="s">
        <v>1955</v>
      </c>
      <c r="R52" s="377" t="s">
        <v>1960</v>
      </c>
      <c r="S52" s="377" t="s">
        <v>2482</v>
      </c>
      <c r="T52" s="377" t="s">
        <v>2278</v>
      </c>
      <c r="U52" s="331" t="s">
        <v>2282</v>
      </c>
      <c r="V52" s="327"/>
    </row>
    <row r="53" spans="2:22" s="332" customFormat="1" ht="315" x14ac:dyDescent="0.25">
      <c r="B53" s="322" t="s">
        <v>877</v>
      </c>
      <c r="C53" s="323" t="s">
        <v>878</v>
      </c>
      <c r="D53" s="323" t="s">
        <v>879</v>
      </c>
      <c r="E53" s="323" t="s">
        <v>1253</v>
      </c>
      <c r="F53" s="323" t="s">
        <v>902</v>
      </c>
      <c r="G53" s="324" t="s">
        <v>1478</v>
      </c>
      <c r="H53" s="322" t="s">
        <v>1763</v>
      </c>
      <c r="I53" s="322" t="s">
        <v>160</v>
      </c>
      <c r="J53" s="325" t="s">
        <v>981</v>
      </c>
      <c r="K53" s="326" t="s">
        <v>835</v>
      </c>
      <c r="L53" s="327" t="s">
        <v>734</v>
      </c>
      <c r="M53" s="327" t="s">
        <v>1278</v>
      </c>
      <c r="N53" s="328" t="s">
        <v>113</v>
      </c>
      <c r="O53" s="329">
        <v>44701</v>
      </c>
      <c r="P53" s="377" t="s">
        <v>1955</v>
      </c>
      <c r="Q53" s="377" t="s">
        <v>1955</v>
      </c>
      <c r="R53" s="377" t="s">
        <v>1960</v>
      </c>
      <c r="S53" s="377" t="s">
        <v>2482</v>
      </c>
      <c r="T53" s="377" t="s">
        <v>2278</v>
      </c>
      <c r="U53" s="331" t="s">
        <v>2282</v>
      </c>
      <c r="V53" s="327"/>
    </row>
    <row r="54" spans="2:22" s="332" customFormat="1" ht="315" x14ac:dyDescent="0.25">
      <c r="B54" s="322" t="s">
        <v>877</v>
      </c>
      <c r="C54" s="323" t="s">
        <v>878</v>
      </c>
      <c r="D54" s="323" t="s">
        <v>879</v>
      </c>
      <c r="E54" s="323" t="s">
        <v>1253</v>
      </c>
      <c r="F54" s="323" t="s">
        <v>902</v>
      </c>
      <c r="G54" s="324" t="s">
        <v>1478</v>
      </c>
      <c r="H54" s="322" t="s">
        <v>1763</v>
      </c>
      <c r="I54" s="322" t="s">
        <v>160</v>
      </c>
      <c r="J54" s="325" t="s">
        <v>981</v>
      </c>
      <c r="K54" s="326" t="s">
        <v>835</v>
      </c>
      <c r="L54" s="327" t="s">
        <v>734</v>
      </c>
      <c r="M54" s="327" t="s">
        <v>1278</v>
      </c>
      <c r="N54" s="328" t="s">
        <v>113</v>
      </c>
      <c r="O54" s="329">
        <v>44701</v>
      </c>
      <c r="P54" s="377" t="s">
        <v>1955</v>
      </c>
      <c r="Q54" s="377" t="s">
        <v>1955</v>
      </c>
      <c r="R54" s="377" t="s">
        <v>1960</v>
      </c>
      <c r="S54" s="377" t="s">
        <v>2482</v>
      </c>
      <c r="T54" s="377" t="s">
        <v>2278</v>
      </c>
      <c r="U54" s="331" t="s">
        <v>2282</v>
      </c>
      <c r="V54" s="327"/>
    </row>
    <row r="55" spans="2:22" s="332" customFormat="1" ht="315" x14ac:dyDescent="0.25">
      <c r="B55" s="322" t="s">
        <v>877</v>
      </c>
      <c r="C55" s="323" t="s">
        <v>878</v>
      </c>
      <c r="D55" s="323" t="s">
        <v>879</v>
      </c>
      <c r="E55" s="323" t="s">
        <v>1253</v>
      </c>
      <c r="F55" s="323" t="s">
        <v>902</v>
      </c>
      <c r="G55" s="324" t="s">
        <v>1479</v>
      </c>
      <c r="H55" s="322" t="s">
        <v>926</v>
      </c>
      <c r="I55" s="322" t="s">
        <v>160</v>
      </c>
      <c r="J55" s="325" t="s">
        <v>982</v>
      </c>
      <c r="K55" s="326" t="s">
        <v>994</v>
      </c>
      <c r="L55" s="327" t="s">
        <v>734</v>
      </c>
      <c r="M55" s="327" t="s">
        <v>1278</v>
      </c>
      <c r="N55" s="328" t="s">
        <v>123</v>
      </c>
      <c r="O55" s="329">
        <v>44701</v>
      </c>
      <c r="P55" s="377" t="s">
        <v>1955</v>
      </c>
      <c r="Q55" s="377" t="s">
        <v>1955</v>
      </c>
      <c r="R55" s="377" t="s">
        <v>1960</v>
      </c>
      <c r="S55" s="377" t="s">
        <v>2483</v>
      </c>
      <c r="T55" s="377" t="s">
        <v>2278</v>
      </c>
      <c r="U55" s="331" t="s">
        <v>2282</v>
      </c>
      <c r="V55" s="327"/>
    </row>
    <row r="56" spans="2:22" s="332" customFormat="1" ht="315" x14ac:dyDescent="0.25">
      <c r="B56" s="322" t="s">
        <v>877</v>
      </c>
      <c r="C56" s="323" t="s">
        <v>878</v>
      </c>
      <c r="D56" s="323" t="s">
        <v>879</v>
      </c>
      <c r="E56" s="323" t="s">
        <v>1253</v>
      </c>
      <c r="F56" s="323" t="s">
        <v>902</v>
      </c>
      <c r="G56" s="324" t="s">
        <v>1479</v>
      </c>
      <c r="H56" s="322" t="s">
        <v>926</v>
      </c>
      <c r="I56" s="322" t="s">
        <v>160</v>
      </c>
      <c r="J56" s="325" t="s">
        <v>982</v>
      </c>
      <c r="K56" s="326" t="s">
        <v>994</v>
      </c>
      <c r="L56" s="327" t="s">
        <v>734</v>
      </c>
      <c r="M56" s="327" t="s">
        <v>1278</v>
      </c>
      <c r="N56" s="328" t="s">
        <v>123</v>
      </c>
      <c r="O56" s="329">
        <v>44701</v>
      </c>
      <c r="P56" s="377" t="s">
        <v>1955</v>
      </c>
      <c r="Q56" s="377" t="s">
        <v>1955</v>
      </c>
      <c r="R56" s="377" t="s">
        <v>1960</v>
      </c>
      <c r="S56" s="377" t="s">
        <v>2483</v>
      </c>
      <c r="T56" s="377" t="s">
        <v>2278</v>
      </c>
      <c r="U56" s="331" t="s">
        <v>2282</v>
      </c>
      <c r="V56" s="327"/>
    </row>
    <row r="57" spans="2:22" s="332" customFormat="1" ht="315" x14ac:dyDescent="0.25">
      <c r="B57" s="322" t="s">
        <v>877</v>
      </c>
      <c r="C57" s="323" t="s">
        <v>878</v>
      </c>
      <c r="D57" s="323" t="s">
        <v>879</v>
      </c>
      <c r="E57" s="323" t="s">
        <v>1253</v>
      </c>
      <c r="F57" s="323" t="s">
        <v>902</v>
      </c>
      <c r="G57" s="324" t="s">
        <v>1479</v>
      </c>
      <c r="H57" s="322" t="s">
        <v>926</v>
      </c>
      <c r="I57" s="322" t="s">
        <v>160</v>
      </c>
      <c r="J57" s="325" t="s">
        <v>982</v>
      </c>
      <c r="K57" s="326" t="s">
        <v>994</v>
      </c>
      <c r="L57" s="327" t="s">
        <v>734</v>
      </c>
      <c r="M57" s="327" t="s">
        <v>1278</v>
      </c>
      <c r="N57" s="328" t="s">
        <v>123</v>
      </c>
      <c r="O57" s="329">
        <v>44701</v>
      </c>
      <c r="P57" s="377" t="s">
        <v>1955</v>
      </c>
      <c r="Q57" s="377" t="s">
        <v>1955</v>
      </c>
      <c r="R57" s="377" t="s">
        <v>1960</v>
      </c>
      <c r="S57" s="377" t="s">
        <v>2483</v>
      </c>
      <c r="T57" s="377" t="s">
        <v>2278</v>
      </c>
      <c r="U57" s="331" t="s">
        <v>2282</v>
      </c>
      <c r="V57" s="327"/>
    </row>
    <row r="58" spans="2:22" s="332" customFormat="1" ht="315" x14ac:dyDescent="0.25">
      <c r="B58" s="322" t="s">
        <v>877</v>
      </c>
      <c r="C58" s="323" t="s">
        <v>878</v>
      </c>
      <c r="D58" s="323" t="s">
        <v>879</v>
      </c>
      <c r="E58" s="323" t="s">
        <v>1253</v>
      </c>
      <c r="F58" s="323" t="s">
        <v>902</v>
      </c>
      <c r="G58" s="324" t="s">
        <v>1479</v>
      </c>
      <c r="H58" s="322" t="s">
        <v>926</v>
      </c>
      <c r="I58" s="322" t="s">
        <v>160</v>
      </c>
      <c r="J58" s="325" t="s">
        <v>982</v>
      </c>
      <c r="K58" s="326" t="s">
        <v>994</v>
      </c>
      <c r="L58" s="327" t="s">
        <v>734</v>
      </c>
      <c r="M58" s="327" t="s">
        <v>1278</v>
      </c>
      <c r="N58" s="328" t="s">
        <v>123</v>
      </c>
      <c r="O58" s="329">
        <v>44701</v>
      </c>
      <c r="P58" s="377" t="s">
        <v>1955</v>
      </c>
      <c r="Q58" s="377" t="s">
        <v>1955</v>
      </c>
      <c r="R58" s="377" t="s">
        <v>1960</v>
      </c>
      <c r="S58" s="377" t="s">
        <v>2483</v>
      </c>
      <c r="T58" s="377" t="s">
        <v>2278</v>
      </c>
      <c r="U58" s="331" t="s">
        <v>2282</v>
      </c>
      <c r="V58" s="327"/>
    </row>
    <row r="59" spans="2:22" s="332" customFormat="1" ht="315" x14ac:dyDescent="0.25">
      <c r="B59" s="322" t="s">
        <v>877</v>
      </c>
      <c r="C59" s="323" t="s">
        <v>878</v>
      </c>
      <c r="D59" s="323" t="s">
        <v>879</v>
      </c>
      <c r="E59" s="323" t="s">
        <v>1253</v>
      </c>
      <c r="F59" s="323" t="s">
        <v>902</v>
      </c>
      <c r="G59" s="324" t="s">
        <v>1480</v>
      </c>
      <c r="H59" s="322" t="s">
        <v>927</v>
      </c>
      <c r="I59" s="322" t="s">
        <v>160</v>
      </c>
      <c r="J59" s="325" t="s">
        <v>983</v>
      </c>
      <c r="K59" s="326" t="s">
        <v>835</v>
      </c>
      <c r="L59" s="327" t="s">
        <v>734</v>
      </c>
      <c r="M59" s="327" t="s">
        <v>1278</v>
      </c>
      <c r="N59" s="328" t="s">
        <v>113</v>
      </c>
      <c r="O59" s="329">
        <v>44701</v>
      </c>
      <c r="P59" s="377" t="s">
        <v>1955</v>
      </c>
      <c r="Q59" s="377" t="s">
        <v>1955</v>
      </c>
      <c r="R59" s="377" t="s">
        <v>1955</v>
      </c>
      <c r="S59" s="377" t="s">
        <v>2380</v>
      </c>
      <c r="T59" s="377" t="s">
        <v>2277</v>
      </c>
      <c r="U59" s="331" t="s">
        <v>2282</v>
      </c>
      <c r="V59" s="327"/>
    </row>
    <row r="60" spans="2:22" s="332" customFormat="1" ht="315" x14ac:dyDescent="0.25">
      <c r="B60" s="322" t="s">
        <v>877</v>
      </c>
      <c r="C60" s="323" t="s">
        <v>878</v>
      </c>
      <c r="D60" s="323" t="s">
        <v>879</v>
      </c>
      <c r="E60" s="323" t="s">
        <v>1253</v>
      </c>
      <c r="F60" s="323" t="s">
        <v>902</v>
      </c>
      <c r="G60" s="324" t="s">
        <v>1480</v>
      </c>
      <c r="H60" s="322" t="s">
        <v>927</v>
      </c>
      <c r="I60" s="322" t="s">
        <v>160</v>
      </c>
      <c r="J60" s="325" t="s">
        <v>983</v>
      </c>
      <c r="K60" s="326" t="s">
        <v>835</v>
      </c>
      <c r="L60" s="327" t="s">
        <v>734</v>
      </c>
      <c r="M60" s="327" t="s">
        <v>1278</v>
      </c>
      <c r="N60" s="328" t="s">
        <v>113</v>
      </c>
      <c r="O60" s="329">
        <v>44701</v>
      </c>
      <c r="P60" s="377" t="s">
        <v>1955</v>
      </c>
      <c r="Q60" s="377" t="s">
        <v>1955</v>
      </c>
      <c r="R60" s="377" t="s">
        <v>1955</v>
      </c>
      <c r="S60" s="377" t="s">
        <v>2380</v>
      </c>
      <c r="T60" s="377" t="s">
        <v>2277</v>
      </c>
      <c r="U60" s="331" t="s">
        <v>2282</v>
      </c>
      <c r="V60" s="327"/>
    </row>
    <row r="61" spans="2:22" s="332" customFormat="1" ht="315" x14ac:dyDescent="0.25">
      <c r="B61" s="322" t="s">
        <v>877</v>
      </c>
      <c r="C61" s="323" t="s">
        <v>878</v>
      </c>
      <c r="D61" s="323" t="s">
        <v>879</v>
      </c>
      <c r="E61" s="323" t="s">
        <v>1253</v>
      </c>
      <c r="F61" s="323" t="s">
        <v>902</v>
      </c>
      <c r="G61" s="324" t="s">
        <v>1480</v>
      </c>
      <c r="H61" s="322" t="s">
        <v>927</v>
      </c>
      <c r="I61" s="322" t="s">
        <v>160</v>
      </c>
      <c r="J61" s="325" t="s">
        <v>983</v>
      </c>
      <c r="K61" s="326" t="s">
        <v>835</v>
      </c>
      <c r="L61" s="327" t="s">
        <v>734</v>
      </c>
      <c r="M61" s="327" t="s">
        <v>1278</v>
      </c>
      <c r="N61" s="328" t="s">
        <v>113</v>
      </c>
      <c r="O61" s="329">
        <v>44701</v>
      </c>
      <c r="P61" s="377" t="s">
        <v>1955</v>
      </c>
      <c r="Q61" s="377" t="s">
        <v>1955</v>
      </c>
      <c r="R61" s="377" t="s">
        <v>1955</v>
      </c>
      <c r="S61" s="377" t="s">
        <v>2380</v>
      </c>
      <c r="T61" s="377" t="s">
        <v>2277</v>
      </c>
      <c r="U61" s="331" t="s">
        <v>2282</v>
      </c>
      <c r="V61" s="327"/>
    </row>
    <row r="62" spans="2:22" s="332" customFormat="1" ht="315" x14ac:dyDescent="0.25">
      <c r="B62" s="322" t="s">
        <v>877</v>
      </c>
      <c r="C62" s="323" t="s">
        <v>878</v>
      </c>
      <c r="D62" s="323" t="s">
        <v>879</v>
      </c>
      <c r="E62" s="323" t="s">
        <v>1253</v>
      </c>
      <c r="F62" s="323" t="s">
        <v>902</v>
      </c>
      <c r="G62" s="324" t="s">
        <v>1480</v>
      </c>
      <c r="H62" s="322" t="s">
        <v>927</v>
      </c>
      <c r="I62" s="322" t="s">
        <v>160</v>
      </c>
      <c r="J62" s="325" t="s">
        <v>983</v>
      </c>
      <c r="K62" s="326" t="s">
        <v>835</v>
      </c>
      <c r="L62" s="327" t="s">
        <v>734</v>
      </c>
      <c r="M62" s="327" t="s">
        <v>1278</v>
      </c>
      <c r="N62" s="328" t="s">
        <v>113</v>
      </c>
      <c r="O62" s="329">
        <v>44701</v>
      </c>
      <c r="P62" s="377" t="s">
        <v>1955</v>
      </c>
      <c r="Q62" s="377" t="s">
        <v>1955</v>
      </c>
      <c r="R62" s="377" t="s">
        <v>1955</v>
      </c>
      <c r="S62" s="377" t="s">
        <v>2380</v>
      </c>
      <c r="T62" s="377" t="s">
        <v>2277</v>
      </c>
      <c r="U62" s="331" t="s">
        <v>2282</v>
      </c>
      <c r="V62" s="327"/>
    </row>
    <row r="63" spans="2:22" s="332" customFormat="1" ht="210" x14ac:dyDescent="0.25">
      <c r="B63" s="322" t="s">
        <v>880</v>
      </c>
      <c r="C63" s="323" t="s">
        <v>881</v>
      </c>
      <c r="D63" s="323" t="s">
        <v>882</v>
      </c>
      <c r="E63" s="323" t="s">
        <v>761</v>
      </c>
      <c r="F63" s="323" t="s">
        <v>903</v>
      </c>
      <c r="G63" s="324" t="s">
        <v>1481</v>
      </c>
      <c r="H63" s="325" t="s">
        <v>928</v>
      </c>
      <c r="I63" s="325" t="s">
        <v>159</v>
      </c>
      <c r="J63" s="325" t="s">
        <v>1709</v>
      </c>
      <c r="K63" s="326" t="s">
        <v>835</v>
      </c>
      <c r="L63" s="327" t="s">
        <v>735</v>
      </c>
      <c r="M63" s="327" t="s">
        <v>1279</v>
      </c>
      <c r="N63" s="326" t="s">
        <v>123</v>
      </c>
      <c r="O63" s="329">
        <v>44701</v>
      </c>
      <c r="P63" s="377" t="s">
        <v>1955</v>
      </c>
      <c r="Q63" s="377" t="s">
        <v>1955</v>
      </c>
      <c r="R63" s="377" t="s">
        <v>1955</v>
      </c>
      <c r="S63" s="377" t="s">
        <v>2380</v>
      </c>
      <c r="T63" s="377" t="s">
        <v>2277</v>
      </c>
      <c r="U63" s="331" t="s">
        <v>2283</v>
      </c>
      <c r="V63" s="327"/>
    </row>
    <row r="64" spans="2:22" s="332" customFormat="1" ht="210" x14ac:dyDescent="0.25">
      <c r="B64" s="322" t="s">
        <v>880</v>
      </c>
      <c r="C64" s="323" t="s">
        <v>881</v>
      </c>
      <c r="D64" s="323" t="s">
        <v>882</v>
      </c>
      <c r="E64" s="323" t="s">
        <v>761</v>
      </c>
      <c r="F64" s="323" t="s">
        <v>903</v>
      </c>
      <c r="G64" s="324" t="s">
        <v>1481</v>
      </c>
      <c r="H64" s="325" t="s">
        <v>928</v>
      </c>
      <c r="I64" s="325" t="s">
        <v>159</v>
      </c>
      <c r="J64" s="325" t="s">
        <v>1709</v>
      </c>
      <c r="K64" s="326" t="s">
        <v>835</v>
      </c>
      <c r="L64" s="327" t="s">
        <v>735</v>
      </c>
      <c r="M64" s="327" t="s">
        <v>1279</v>
      </c>
      <c r="N64" s="326" t="s">
        <v>123</v>
      </c>
      <c r="O64" s="329">
        <v>44701</v>
      </c>
      <c r="P64" s="377" t="s">
        <v>1955</v>
      </c>
      <c r="Q64" s="377" t="s">
        <v>1955</v>
      </c>
      <c r="R64" s="377" t="s">
        <v>1955</v>
      </c>
      <c r="S64" s="377" t="s">
        <v>2380</v>
      </c>
      <c r="T64" s="377" t="s">
        <v>2277</v>
      </c>
      <c r="U64" s="331" t="s">
        <v>2283</v>
      </c>
      <c r="V64" s="327"/>
    </row>
    <row r="65" spans="2:22" s="332" customFormat="1" ht="210" x14ac:dyDescent="0.25">
      <c r="B65" s="322" t="s">
        <v>880</v>
      </c>
      <c r="C65" s="323" t="s">
        <v>881</v>
      </c>
      <c r="D65" s="323" t="s">
        <v>882</v>
      </c>
      <c r="E65" s="323" t="s">
        <v>761</v>
      </c>
      <c r="F65" s="323" t="s">
        <v>903</v>
      </c>
      <c r="G65" s="324" t="s">
        <v>1481</v>
      </c>
      <c r="H65" s="325" t="s">
        <v>928</v>
      </c>
      <c r="I65" s="325" t="s">
        <v>159</v>
      </c>
      <c r="J65" s="325" t="s">
        <v>1709</v>
      </c>
      <c r="K65" s="326" t="s">
        <v>835</v>
      </c>
      <c r="L65" s="327" t="s">
        <v>735</v>
      </c>
      <c r="M65" s="327" t="s">
        <v>1279</v>
      </c>
      <c r="N65" s="326" t="s">
        <v>123</v>
      </c>
      <c r="O65" s="329">
        <v>44701</v>
      </c>
      <c r="P65" s="377" t="s">
        <v>1955</v>
      </c>
      <c r="Q65" s="377" t="s">
        <v>1955</v>
      </c>
      <c r="R65" s="377" t="s">
        <v>1955</v>
      </c>
      <c r="S65" s="377" t="s">
        <v>2380</v>
      </c>
      <c r="T65" s="377" t="s">
        <v>2277</v>
      </c>
      <c r="U65" s="331" t="s">
        <v>2283</v>
      </c>
      <c r="V65" s="327"/>
    </row>
    <row r="66" spans="2:22" s="332" customFormat="1" ht="210" x14ac:dyDescent="0.25">
      <c r="B66" s="322" t="s">
        <v>880</v>
      </c>
      <c r="C66" s="323" t="s">
        <v>881</v>
      </c>
      <c r="D66" s="323" t="s">
        <v>882</v>
      </c>
      <c r="E66" s="323" t="s">
        <v>762</v>
      </c>
      <c r="F66" s="323" t="s">
        <v>904</v>
      </c>
      <c r="G66" s="324" t="s">
        <v>1482</v>
      </c>
      <c r="H66" s="322" t="s">
        <v>929</v>
      </c>
      <c r="I66" s="322" t="s">
        <v>159</v>
      </c>
      <c r="J66" s="325" t="s">
        <v>1710</v>
      </c>
      <c r="K66" s="326" t="s">
        <v>835</v>
      </c>
      <c r="L66" s="327" t="s">
        <v>734</v>
      </c>
      <c r="M66" s="327" t="s">
        <v>1279</v>
      </c>
      <c r="N66" s="326" t="s">
        <v>113</v>
      </c>
      <c r="O66" s="329">
        <v>44701</v>
      </c>
      <c r="P66" s="377" t="s">
        <v>1955</v>
      </c>
      <c r="Q66" s="377" t="s">
        <v>1955</v>
      </c>
      <c r="R66" s="377" t="s">
        <v>1955</v>
      </c>
      <c r="S66" s="377" t="s">
        <v>2380</v>
      </c>
      <c r="T66" s="377" t="s">
        <v>2277</v>
      </c>
      <c r="U66" s="331" t="s">
        <v>2283</v>
      </c>
      <c r="V66" s="327"/>
    </row>
    <row r="67" spans="2:22" s="332" customFormat="1" ht="210" x14ac:dyDescent="0.25">
      <c r="B67" s="322" t="s">
        <v>880</v>
      </c>
      <c r="C67" s="323" t="s">
        <v>881</v>
      </c>
      <c r="D67" s="323" t="s">
        <v>882</v>
      </c>
      <c r="E67" s="323" t="s">
        <v>762</v>
      </c>
      <c r="F67" s="323" t="s">
        <v>904</v>
      </c>
      <c r="G67" s="324" t="s">
        <v>1482</v>
      </c>
      <c r="H67" s="322" t="s">
        <v>929</v>
      </c>
      <c r="I67" s="322" t="s">
        <v>159</v>
      </c>
      <c r="J67" s="325" t="s">
        <v>1710</v>
      </c>
      <c r="K67" s="326" t="s">
        <v>835</v>
      </c>
      <c r="L67" s="327" t="s">
        <v>734</v>
      </c>
      <c r="M67" s="327" t="s">
        <v>1279</v>
      </c>
      <c r="N67" s="326" t="s">
        <v>113</v>
      </c>
      <c r="O67" s="329">
        <v>44701</v>
      </c>
      <c r="P67" s="377" t="s">
        <v>1955</v>
      </c>
      <c r="Q67" s="377" t="s">
        <v>1955</v>
      </c>
      <c r="R67" s="377" t="s">
        <v>1955</v>
      </c>
      <c r="S67" s="377" t="s">
        <v>2380</v>
      </c>
      <c r="T67" s="377" t="s">
        <v>2277</v>
      </c>
      <c r="U67" s="331" t="s">
        <v>2283</v>
      </c>
      <c r="V67" s="327"/>
    </row>
    <row r="68" spans="2:22" s="332" customFormat="1" ht="210" x14ac:dyDescent="0.25">
      <c r="B68" s="322" t="s">
        <v>880</v>
      </c>
      <c r="C68" s="323" t="s">
        <v>881</v>
      </c>
      <c r="D68" s="323" t="s">
        <v>882</v>
      </c>
      <c r="E68" s="323" t="s">
        <v>762</v>
      </c>
      <c r="F68" s="323" t="s">
        <v>904</v>
      </c>
      <c r="G68" s="324" t="s">
        <v>1482</v>
      </c>
      <c r="H68" s="322" t="s">
        <v>929</v>
      </c>
      <c r="I68" s="322" t="s">
        <v>159</v>
      </c>
      <c r="J68" s="325" t="s">
        <v>1710</v>
      </c>
      <c r="K68" s="326" t="s">
        <v>835</v>
      </c>
      <c r="L68" s="327" t="s">
        <v>734</v>
      </c>
      <c r="M68" s="327" t="s">
        <v>1279</v>
      </c>
      <c r="N68" s="326" t="s">
        <v>113</v>
      </c>
      <c r="O68" s="329">
        <v>44701</v>
      </c>
      <c r="P68" s="377" t="s">
        <v>1955</v>
      </c>
      <c r="Q68" s="377" t="s">
        <v>1955</v>
      </c>
      <c r="R68" s="377" t="s">
        <v>1955</v>
      </c>
      <c r="S68" s="377" t="s">
        <v>2380</v>
      </c>
      <c r="T68" s="377" t="s">
        <v>2277</v>
      </c>
      <c r="U68" s="331" t="s">
        <v>2283</v>
      </c>
      <c r="V68" s="327"/>
    </row>
    <row r="69" spans="2:22" s="332" customFormat="1" ht="270" x14ac:dyDescent="0.25">
      <c r="B69" s="325" t="s">
        <v>880</v>
      </c>
      <c r="C69" s="327" t="s">
        <v>881</v>
      </c>
      <c r="D69" s="327" t="s">
        <v>882</v>
      </c>
      <c r="E69" s="325" t="s">
        <v>763</v>
      </c>
      <c r="F69" s="327" t="s">
        <v>905</v>
      </c>
      <c r="G69" s="324" t="s">
        <v>1483</v>
      </c>
      <c r="H69" s="325" t="s">
        <v>930</v>
      </c>
      <c r="I69" s="325" t="s">
        <v>160</v>
      </c>
      <c r="J69" s="325" t="s">
        <v>984</v>
      </c>
      <c r="K69" s="326" t="s">
        <v>835</v>
      </c>
      <c r="L69" s="327" t="s">
        <v>737</v>
      </c>
      <c r="M69" s="327" t="s">
        <v>1279</v>
      </c>
      <c r="N69" s="326" t="s">
        <v>113</v>
      </c>
      <c r="O69" s="329">
        <v>44701</v>
      </c>
      <c r="P69" s="377" t="s">
        <v>1955</v>
      </c>
      <c r="Q69" s="377" t="s">
        <v>1955</v>
      </c>
      <c r="R69" s="377" t="s">
        <v>1955</v>
      </c>
      <c r="S69" s="377" t="s">
        <v>2380</v>
      </c>
      <c r="T69" s="377" t="s">
        <v>2277</v>
      </c>
      <c r="U69" s="331" t="s">
        <v>2283</v>
      </c>
      <c r="V69" s="327"/>
    </row>
    <row r="70" spans="2:22" s="332" customFormat="1" ht="270" x14ac:dyDescent="0.25">
      <c r="B70" s="325" t="s">
        <v>880</v>
      </c>
      <c r="C70" s="327" t="s">
        <v>881</v>
      </c>
      <c r="D70" s="327" t="s">
        <v>882</v>
      </c>
      <c r="E70" s="325" t="s">
        <v>763</v>
      </c>
      <c r="F70" s="327" t="s">
        <v>905</v>
      </c>
      <c r="G70" s="324" t="s">
        <v>1483</v>
      </c>
      <c r="H70" s="325" t="s">
        <v>930</v>
      </c>
      <c r="I70" s="325" t="s">
        <v>160</v>
      </c>
      <c r="J70" s="325" t="s">
        <v>984</v>
      </c>
      <c r="K70" s="326" t="s">
        <v>835</v>
      </c>
      <c r="L70" s="327" t="s">
        <v>737</v>
      </c>
      <c r="M70" s="327" t="s">
        <v>1279</v>
      </c>
      <c r="N70" s="326" t="s">
        <v>113</v>
      </c>
      <c r="O70" s="329">
        <v>44701</v>
      </c>
      <c r="P70" s="377" t="s">
        <v>1955</v>
      </c>
      <c r="Q70" s="377" t="s">
        <v>1955</v>
      </c>
      <c r="R70" s="377" t="s">
        <v>1955</v>
      </c>
      <c r="S70" s="377" t="s">
        <v>2380</v>
      </c>
      <c r="T70" s="377" t="s">
        <v>2277</v>
      </c>
      <c r="U70" s="331" t="s">
        <v>2283</v>
      </c>
      <c r="V70" s="327"/>
    </row>
    <row r="71" spans="2:22" s="332" customFormat="1" ht="225" x14ac:dyDescent="0.25">
      <c r="B71" s="322" t="s">
        <v>880</v>
      </c>
      <c r="C71" s="323" t="s">
        <v>881</v>
      </c>
      <c r="D71" s="323" t="s">
        <v>882</v>
      </c>
      <c r="E71" s="323" t="s">
        <v>764</v>
      </c>
      <c r="F71" s="323" t="s">
        <v>905</v>
      </c>
      <c r="G71" s="324" t="s">
        <v>1484</v>
      </c>
      <c r="H71" s="325" t="s">
        <v>931</v>
      </c>
      <c r="I71" s="325" t="s">
        <v>160</v>
      </c>
      <c r="J71" s="325" t="s">
        <v>985</v>
      </c>
      <c r="K71" s="326" t="s">
        <v>835</v>
      </c>
      <c r="L71" s="327" t="s">
        <v>734</v>
      </c>
      <c r="M71" s="327" t="s">
        <v>1280</v>
      </c>
      <c r="N71" s="326" t="s">
        <v>123</v>
      </c>
      <c r="O71" s="329">
        <v>44701</v>
      </c>
      <c r="P71" s="377" t="s">
        <v>1955</v>
      </c>
      <c r="Q71" s="377" t="s">
        <v>1955</v>
      </c>
      <c r="R71" s="377" t="s">
        <v>1955</v>
      </c>
      <c r="S71" s="377" t="s">
        <v>2380</v>
      </c>
      <c r="T71" s="377" t="s">
        <v>2277</v>
      </c>
      <c r="U71" s="331" t="s">
        <v>2283</v>
      </c>
      <c r="V71" s="327"/>
    </row>
    <row r="72" spans="2:22" s="332" customFormat="1" ht="225" x14ac:dyDescent="0.25">
      <c r="B72" s="322" t="s">
        <v>880</v>
      </c>
      <c r="C72" s="323" t="s">
        <v>881</v>
      </c>
      <c r="D72" s="323" t="s">
        <v>882</v>
      </c>
      <c r="E72" s="323" t="s">
        <v>764</v>
      </c>
      <c r="F72" s="323" t="s">
        <v>905</v>
      </c>
      <c r="G72" s="324" t="s">
        <v>1484</v>
      </c>
      <c r="H72" s="325" t="s">
        <v>931</v>
      </c>
      <c r="I72" s="325" t="s">
        <v>160</v>
      </c>
      <c r="J72" s="325" t="s">
        <v>985</v>
      </c>
      <c r="K72" s="326" t="s">
        <v>835</v>
      </c>
      <c r="L72" s="327" t="s">
        <v>734</v>
      </c>
      <c r="M72" s="327" t="s">
        <v>1280</v>
      </c>
      <c r="N72" s="326" t="s">
        <v>123</v>
      </c>
      <c r="O72" s="329">
        <v>44701</v>
      </c>
      <c r="P72" s="377" t="s">
        <v>1955</v>
      </c>
      <c r="Q72" s="377" t="s">
        <v>1955</v>
      </c>
      <c r="R72" s="377" t="s">
        <v>1955</v>
      </c>
      <c r="S72" s="377" t="s">
        <v>2380</v>
      </c>
      <c r="T72" s="377" t="s">
        <v>2277</v>
      </c>
      <c r="U72" s="331" t="s">
        <v>2283</v>
      </c>
      <c r="V72" s="327"/>
    </row>
    <row r="73" spans="2:22" s="332" customFormat="1" ht="210" x14ac:dyDescent="0.25">
      <c r="B73" s="322" t="s">
        <v>880</v>
      </c>
      <c r="C73" s="323" t="s">
        <v>881</v>
      </c>
      <c r="D73" s="323" t="s">
        <v>1728</v>
      </c>
      <c r="E73" s="323" t="s">
        <v>762</v>
      </c>
      <c r="F73" s="323" t="s">
        <v>906</v>
      </c>
      <c r="G73" s="324" t="s">
        <v>1485</v>
      </c>
      <c r="H73" s="322" t="s">
        <v>1770</v>
      </c>
      <c r="I73" s="322" t="s">
        <v>160</v>
      </c>
      <c r="J73" s="325" t="s">
        <v>986</v>
      </c>
      <c r="K73" s="326" t="s">
        <v>791</v>
      </c>
      <c r="L73" s="327" t="s">
        <v>734</v>
      </c>
      <c r="M73" s="327" t="s">
        <v>1281</v>
      </c>
      <c r="N73" s="328" t="s">
        <v>113</v>
      </c>
      <c r="O73" s="329">
        <v>44701</v>
      </c>
      <c r="P73" s="377" t="s">
        <v>1955</v>
      </c>
      <c r="Q73" s="377" t="s">
        <v>1955</v>
      </c>
      <c r="R73" s="377" t="s">
        <v>1955</v>
      </c>
      <c r="S73" s="377" t="s">
        <v>2380</v>
      </c>
      <c r="T73" s="377" t="s">
        <v>2277</v>
      </c>
      <c r="U73" s="331" t="s">
        <v>2283</v>
      </c>
      <c r="V73" s="327"/>
    </row>
    <row r="74" spans="2:22" s="332" customFormat="1" ht="210" x14ac:dyDescent="0.25">
      <c r="B74" s="322" t="s">
        <v>880</v>
      </c>
      <c r="C74" s="323" t="s">
        <v>881</v>
      </c>
      <c r="D74" s="323" t="s">
        <v>1728</v>
      </c>
      <c r="E74" s="323" t="s">
        <v>762</v>
      </c>
      <c r="F74" s="323" t="s">
        <v>906</v>
      </c>
      <c r="G74" s="324" t="s">
        <v>1485</v>
      </c>
      <c r="H74" s="322" t="s">
        <v>1770</v>
      </c>
      <c r="I74" s="322" t="s">
        <v>160</v>
      </c>
      <c r="J74" s="325" t="s">
        <v>986</v>
      </c>
      <c r="K74" s="326" t="s">
        <v>791</v>
      </c>
      <c r="L74" s="327" t="s">
        <v>734</v>
      </c>
      <c r="M74" s="327" t="s">
        <v>1281</v>
      </c>
      <c r="N74" s="328" t="s">
        <v>113</v>
      </c>
      <c r="O74" s="329">
        <v>44701</v>
      </c>
      <c r="P74" s="377" t="s">
        <v>1955</v>
      </c>
      <c r="Q74" s="377" t="s">
        <v>1955</v>
      </c>
      <c r="R74" s="377" t="s">
        <v>1955</v>
      </c>
      <c r="S74" s="377" t="s">
        <v>2380</v>
      </c>
      <c r="T74" s="377" t="s">
        <v>2277</v>
      </c>
      <c r="U74" s="331" t="s">
        <v>2283</v>
      </c>
      <c r="V74" s="327"/>
    </row>
    <row r="75" spans="2:22" s="332" customFormat="1" ht="210" x14ac:dyDescent="0.25">
      <c r="B75" s="322" t="s">
        <v>880</v>
      </c>
      <c r="C75" s="323" t="s">
        <v>881</v>
      </c>
      <c r="D75" s="323" t="s">
        <v>1728</v>
      </c>
      <c r="E75" s="323" t="s">
        <v>762</v>
      </c>
      <c r="F75" s="323" t="s">
        <v>906</v>
      </c>
      <c r="G75" s="324" t="s">
        <v>1485</v>
      </c>
      <c r="H75" s="322" t="s">
        <v>1770</v>
      </c>
      <c r="I75" s="322" t="s">
        <v>160</v>
      </c>
      <c r="J75" s="325" t="s">
        <v>986</v>
      </c>
      <c r="K75" s="326" t="s">
        <v>791</v>
      </c>
      <c r="L75" s="327" t="s">
        <v>734</v>
      </c>
      <c r="M75" s="327" t="s">
        <v>1281</v>
      </c>
      <c r="N75" s="328" t="s">
        <v>113</v>
      </c>
      <c r="O75" s="329">
        <v>44701</v>
      </c>
      <c r="P75" s="377" t="s">
        <v>1955</v>
      </c>
      <c r="Q75" s="377" t="s">
        <v>1955</v>
      </c>
      <c r="R75" s="377" t="s">
        <v>1955</v>
      </c>
      <c r="S75" s="377" t="s">
        <v>2380</v>
      </c>
      <c r="T75" s="377" t="s">
        <v>2277</v>
      </c>
      <c r="U75" s="331" t="s">
        <v>2283</v>
      </c>
      <c r="V75" s="327"/>
    </row>
    <row r="76" spans="2:22" s="332" customFormat="1" ht="210" x14ac:dyDescent="0.25">
      <c r="B76" s="322" t="s">
        <v>880</v>
      </c>
      <c r="C76" s="323" t="s">
        <v>881</v>
      </c>
      <c r="D76" s="323" t="s">
        <v>1728</v>
      </c>
      <c r="E76" s="323" t="s">
        <v>1254</v>
      </c>
      <c r="F76" s="323" t="s">
        <v>907</v>
      </c>
      <c r="G76" s="324" t="s">
        <v>1486</v>
      </c>
      <c r="H76" s="322" t="s">
        <v>932</v>
      </c>
      <c r="I76" s="322" t="s">
        <v>159</v>
      </c>
      <c r="J76" s="325" t="s">
        <v>1716</v>
      </c>
      <c r="K76" s="326" t="s">
        <v>835</v>
      </c>
      <c r="L76" s="327" t="s">
        <v>734</v>
      </c>
      <c r="M76" s="327" t="s">
        <v>1281</v>
      </c>
      <c r="N76" s="328" t="s">
        <v>113</v>
      </c>
      <c r="O76" s="329">
        <v>44701</v>
      </c>
      <c r="P76" s="377" t="s">
        <v>1955</v>
      </c>
      <c r="Q76" s="377" t="s">
        <v>1955</v>
      </c>
      <c r="R76" s="377" t="s">
        <v>1955</v>
      </c>
      <c r="S76" s="377" t="s">
        <v>2380</v>
      </c>
      <c r="T76" s="377" t="s">
        <v>2277</v>
      </c>
      <c r="U76" s="331" t="s">
        <v>2283</v>
      </c>
      <c r="V76" s="327"/>
    </row>
    <row r="77" spans="2:22" s="332" customFormat="1" ht="210" x14ac:dyDescent="0.25">
      <c r="B77" s="322" t="s">
        <v>880</v>
      </c>
      <c r="C77" s="323" t="s">
        <v>881</v>
      </c>
      <c r="D77" s="323" t="s">
        <v>1728</v>
      </c>
      <c r="E77" s="323" t="s">
        <v>1254</v>
      </c>
      <c r="F77" s="323" t="s">
        <v>907</v>
      </c>
      <c r="G77" s="324" t="s">
        <v>1486</v>
      </c>
      <c r="H77" s="322" t="s">
        <v>932</v>
      </c>
      <c r="I77" s="322" t="s">
        <v>159</v>
      </c>
      <c r="J77" s="325" t="s">
        <v>1716</v>
      </c>
      <c r="K77" s="326" t="s">
        <v>835</v>
      </c>
      <c r="L77" s="327" t="s">
        <v>734</v>
      </c>
      <c r="M77" s="327" t="s">
        <v>1281</v>
      </c>
      <c r="N77" s="328" t="s">
        <v>113</v>
      </c>
      <c r="O77" s="329">
        <v>44701</v>
      </c>
      <c r="P77" s="377" t="s">
        <v>1955</v>
      </c>
      <c r="Q77" s="377" t="s">
        <v>1955</v>
      </c>
      <c r="R77" s="377" t="s">
        <v>1955</v>
      </c>
      <c r="S77" s="377" t="s">
        <v>2380</v>
      </c>
      <c r="T77" s="377" t="s">
        <v>2277</v>
      </c>
      <c r="U77" s="331" t="s">
        <v>2283</v>
      </c>
      <c r="V77" s="327"/>
    </row>
    <row r="78" spans="2:22" s="332" customFormat="1" ht="210" x14ac:dyDescent="0.25">
      <c r="B78" s="322" t="s">
        <v>880</v>
      </c>
      <c r="C78" s="323" t="s">
        <v>881</v>
      </c>
      <c r="D78" s="323" t="s">
        <v>1728</v>
      </c>
      <c r="E78" s="323" t="s">
        <v>1254</v>
      </c>
      <c r="F78" s="323" t="s">
        <v>907</v>
      </c>
      <c r="G78" s="324" t="s">
        <v>1486</v>
      </c>
      <c r="H78" s="322" t="s">
        <v>932</v>
      </c>
      <c r="I78" s="322" t="s">
        <v>159</v>
      </c>
      <c r="J78" s="325" t="s">
        <v>1716</v>
      </c>
      <c r="K78" s="326" t="s">
        <v>835</v>
      </c>
      <c r="L78" s="327" t="s">
        <v>734</v>
      </c>
      <c r="M78" s="327" t="s">
        <v>1281</v>
      </c>
      <c r="N78" s="328" t="s">
        <v>113</v>
      </c>
      <c r="O78" s="329">
        <v>44701</v>
      </c>
      <c r="P78" s="377" t="s">
        <v>1955</v>
      </c>
      <c r="Q78" s="377" t="s">
        <v>1955</v>
      </c>
      <c r="R78" s="377" t="s">
        <v>1955</v>
      </c>
      <c r="S78" s="377" t="s">
        <v>2380</v>
      </c>
      <c r="T78" s="377" t="s">
        <v>2277</v>
      </c>
      <c r="U78" s="331" t="s">
        <v>2283</v>
      </c>
      <c r="V78" s="327"/>
    </row>
    <row r="79" spans="2:22" s="332" customFormat="1" ht="210" x14ac:dyDescent="0.25">
      <c r="B79" s="322" t="s">
        <v>880</v>
      </c>
      <c r="C79" s="323" t="s">
        <v>881</v>
      </c>
      <c r="D79" s="323" t="s">
        <v>1728</v>
      </c>
      <c r="E79" s="323" t="s">
        <v>1254</v>
      </c>
      <c r="F79" s="323" t="s">
        <v>907</v>
      </c>
      <c r="G79" s="324" t="s">
        <v>1486</v>
      </c>
      <c r="H79" s="322" t="s">
        <v>932</v>
      </c>
      <c r="I79" s="322" t="s">
        <v>159</v>
      </c>
      <c r="J79" s="325" t="s">
        <v>1716</v>
      </c>
      <c r="K79" s="326" t="s">
        <v>835</v>
      </c>
      <c r="L79" s="327" t="s">
        <v>734</v>
      </c>
      <c r="M79" s="327" t="s">
        <v>1281</v>
      </c>
      <c r="N79" s="328" t="s">
        <v>113</v>
      </c>
      <c r="O79" s="329">
        <v>44701</v>
      </c>
      <c r="P79" s="377" t="s">
        <v>1955</v>
      </c>
      <c r="Q79" s="377" t="s">
        <v>1955</v>
      </c>
      <c r="R79" s="377" t="s">
        <v>1955</v>
      </c>
      <c r="S79" s="377" t="s">
        <v>2380</v>
      </c>
      <c r="T79" s="377" t="s">
        <v>2277</v>
      </c>
      <c r="U79" s="331" t="s">
        <v>2283</v>
      </c>
      <c r="V79" s="327"/>
    </row>
    <row r="80" spans="2:22" s="332" customFormat="1" ht="210" x14ac:dyDescent="0.25">
      <c r="B80" s="322" t="s">
        <v>880</v>
      </c>
      <c r="C80" s="323" t="s">
        <v>881</v>
      </c>
      <c r="D80" s="323" t="s">
        <v>1728</v>
      </c>
      <c r="E80" s="323" t="s">
        <v>1255</v>
      </c>
      <c r="F80" s="323" t="s">
        <v>907</v>
      </c>
      <c r="G80" s="324" t="s">
        <v>1487</v>
      </c>
      <c r="H80" s="322" t="s">
        <v>933</v>
      </c>
      <c r="I80" s="322" t="s">
        <v>160</v>
      </c>
      <c r="J80" s="325" t="s">
        <v>1771</v>
      </c>
      <c r="K80" s="326" t="s">
        <v>835</v>
      </c>
      <c r="L80" s="327" t="s">
        <v>734</v>
      </c>
      <c r="M80" s="327" t="s">
        <v>1281</v>
      </c>
      <c r="N80" s="328" t="s">
        <v>113</v>
      </c>
      <c r="O80" s="329">
        <v>44701</v>
      </c>
      <c r="P80" s="377" t="s">
        <v>1955</v>
      </c>
      <c r="Q80" s="377" t="s">
        <v>1955</v>
      </c>
      <c r="R80" s="377" t="s">
        <v>1955</v>
      </c>
      <c r="S80" s="377" t="s">
        <v>2380</v>
      </c>
      <c r="T80" s="377" t="s">
        <v>2277</v>
      </c>
      <c r="U80" s="331" t="s">
        <v>2283</v>
      </c>
      <c r="V80" s="327"/>
    </row>
    <row r="81" spans="2:22" s="332" customFormat="1" ht="210" x14ac:dyDescent="0.25">
      <c r="B81" s="322" t="s">
        <v>880</v>
      </c>
      <c r="C81" s="323" t="s">
        <v>881</v>
      </c>
      <c r="D81" s="323" t="s">
        <v>1728</v>
      </c>
      <c r="E81" s="323" t="s">
        <v>1255</v>
      </c>
      <c r="F81" s="323" t="s">
        <v>907</v>
      </c>
      <c r="G81" s="324" t="s">
        <v>1487</v>
      </c>
      <c r="H81" s="322" t="s">
        <v>933</v>
      </c>
      <c r="I81" s="322" t="s">
        <v>160</v>
      </c>
      <c r="J81" s="325" t="s">
        <v>1771</v>
      </c>
      <c r="K81" s="326" t="s">
        <v>835</v>
      </c>
      <c r="L81" s="327" t="s">
        <v>734</v>
      </c>
      <c r="M81" s="327" t="s">
        <v>1281</v>
      </c>
      <c r="N81" s="328" t="s">
        <v>113</v>
      </c>
      <c r="O81" s="329">
        <v>44701</v>
      </c>
      <c r="P81" s="377" t="s">
        <v>1955</v>
      </c>
      <c r="Q81" s="377" t="s">
        <v>1955</v>
      </c>
      <c r="R81" s="377" t="s">
        <v>1955</v>
      </c>
      <c r="S81" s="377" t="s">
        <v>2380</v>
      </c>
      <c r="T81" s="377" t="s">
        <v>2277</v>
      </c>
      <c r="U81" s="331" t="s">
        <v>2283</v>
      </c>
      <c r="V81" s="327"/>
    </row>
    <row r="82" spans="2:22" s="332" customFormat="1" ht="210" x14ac:dyDescent="0.25">
      <c r="B82" s="322" t="s">
        <v>880</v>
      </c>
      <c r="C82" s="323" t="s">
        <v>881</v>
      </c>
      <c r="D82" s="323" t="s">
        <v>1728</v>
      </c>
      <c r="E82" s="323" t="s">
        <v>1255</v>
      </c>
      <c r="F82" s="323" t="s">
        <v>907</v>
      </c>
      <c r="G82" s="324" t="s">
        <v>1487</v>
      </c>
      <c r="H82" s="322" t="s">
        <v>933</v>
      </c>
      <c r="I82" s="322" t="s">
        <v>160</v>
      </c>
      <c r="J82" s="325" t="s">
        <v>1771</v>
      </c>
      <c r="K82" s="326" t="s">
        <v>835</v>
      </c>
      <c r="L82" s="327" t="s">
        <v>734</v>
      </c>
      <c r="M82" s="327" t="s">
        <v>1281</v>
      </c>
      <c r="N82" s="328" t="s">
        <v>113</v>
      </c>
      <c r="O82" s="329">
        <v>44701</v>
      </c>
      <c r="P82" s="377" t="s">
        <v>1955</v>
      </c>
      <c r="Q82" s="377" t="s">
        <v>1955</v>
      </c>
      <c r="R82" s="377" t="s">
        <v>1955</v>
      </c>
      <c r="S82" s="377" t="s">
        <v>2380</v>
      </c>
      <c r="T82" s="377" t="s">
        <v>2277</v>
      </c>
      <c r="U82" s="331" t="s">
        <v>2283</v>
      </c>
      <c r="V82" s="327"/>
    </row>
    <row r="83" spans="2:22" s="332" customFormat="1" ht="210" x14ac:dyDescent="0.25">
      <c r="B83" s="322" t="s">
        <v>880</v>
      </c>
      <c r="C83" s="323" t="s">
        <v>881</v>
      </c>
      <c r="D83" s="323" t="s">
        <v>1728</v>
      </c>
      <c r="E83" s="323" t="s">
        <v>1255</v>
      </c>
      <c r="F83" s="323" t="s">
        <v>908</v>
      </c>
      <c r="G83" s="324" t="s">
        <v>1488</v>
      </c>
      <c r="H83" s="322" t="s">
        <v>934</v>
      </c>
      <c r="I83" s="322" t="s">
        <v>160</v>
      </c>
      <c r="J83" s="325" t="s">
        <v>1772</v>
      </c>
      <c r="K83" s="326" t="s">
        <v>835</v>
      </c>
      <c r="L83" s="327" t="s">
        <v>734</v>
      </c>
      <c r="M83" s="327" t="s">
        <v>1281</v>
      </c>
      <c r="N83" s="328" t="s">
        <v>113</v>
      </c>
      <c r="O83" s="329">
        <v>44701</v>
      </c>
      <c r="P83" s="377" t="s">
        <v>1955</v>
      </c>
      <c r="Q83" s="377" t="s">
        <v>1955</v>
      </c>
      <c r="R83" s="377" t="s">
        <v>1955</v>
      </c>
      <c r="S83" s="377" t="s">
        <v>2380</v>
      </c>
      <c r="T83" s="377" t="s">
        <v>2277</v>
      </c>
      <c r="U83" s="331" t="s">
        <v>2283</v>
      </c>
      <c r="V83" s="327"/>
    </row>
    <row r="84" spans="2:22" s="332" customFormat="1" ht="210" x14ac:dyDescent="0.25">
      <c r="B84" s="322" t="s">
        <v>880</v>
      </c>
      <c r="C84" s="323" t="s">
        <v>881</v>
      </c>
      <c r="D84" s="323" t="s">
        <v>1728</v>
      </c>
      <c r="E84" s="323" t="s">
        <v>1255</v>
      </c>
      <c r="F84" s="323" t="s">
        <v>908</v>
      </c>
      <c r="G84" s="324" t="s">
        <v>1488</v>
      </c>
      <c r="H84" s="322" t="s">
        <v>934</v>
      </c>
      <c r="I84" s="322" t="s">
        <v>160</v>
      </c>
      <c r="J84" s="325" t="s">
        <v>1772</v>
      </c>
      <c r="K84" s="326" t="s">
        <v>835</v>
      </c>
      <c r="L84" s="327" t="s">
        <v>734</v>
      </c>
      <c r="M84" s="327" t="s">
        <v>1281</v>
      </c>
      <c r="N84" s="328" t="s">
        <v>113</v>
      </c>
      <c r="O84" s="329">
        <v>44701</v>
      </c>
      <c r="P84" s="377" t="s">
        <v>1955</v>
      </c>
      <c r="Q84" s="377" t="s">
        <v>1955</v>
      </c>
      <c r="R84" s="377" t="s">
        <v>1955</v>
      </c>
      <c r="S84" s="377" t="s">
        <v>2380</v>
      </c>
      <c r="T84" s="377" t="s">
        <v>2277</v>
      </c>
      <c r="U84" s="331" t="s">
        <v>2283</v>
      </c>
      <c r="V84" s="327"/>
    </row>
    <row r="85" spans="2:22" s="332" customFormat="1" ht="210" x14ac:dyDescent="0.25">
      <c r="B85" s="322" t="s">
        <v>880</v>
      </c>
      <c r="C85" s="323" t="s">
        <v>881</v>
      </c>
      <c r="D85" s="323" t="s">
        <v>1728</v>
      </c>
      <c r="E85" s="323" t="s">
        <v>1255</v>
      </c>
      <c r="F85" s="323" t="s">
        <v>908</v>
      </c>
      <c r="G85" s="324" t="s">
        <v>1488</v>
      </c>
      <c r="H85" s="322" t="s">
        <v>934</v>
      </c>
      <c r="I85" s="322" t="s">
        <v>160</v>
      </c>
      <c r="J85" s="325" t="s">
        <v>1772</v>
      </c>
      <c r="K85" s="326" t="s">
        <v>835</v>
      </c>
      <c r="L85" s="327" t="s">
        <v>734</v>
      </c>
      <c r="M85" s="327" t="s">
        <v>1281</v>
      </c>
      <c r="N85" s="328" t="s">
        <v>113</v>
      </c>
      <c r="O85" s="329">
        <v>44701</v>
      </c>
      <c r="P85" s="377" t="s">
        <v>1955</v>
      </c>
      <c r="Q85" s="377" t="s">
        <v>1955</v>
      </c>
      <c r="R85" s="377" t="s">
        <v>1955</v>
      </c>
      <c r="S85" s="377" t="s">
        <v>2380</v>
      </c>
      <c r="T85" s="377" t="s">
        <v>2277</v>
      </c>
      <c r="U85" s="331" t="s">
        <v>2283</v>
      </c>
      <c r="V85" s="327"/>
    </row>
    <row r="86" spans="2:22" s="332" customFormat="1" ht="210" x14ac:dyDescent="0.25">
      <c r="B86" s="322" t="s">
        <v>880</v>
      </c>
      <c r="C86" s="323" t="s">
        <v>881</v>
      </c>
      <c r="D86" s="323" t="s">
        <v>1728</v>
      </c>
      <c r="E86" s="323" t="s">
        <v>1255</v>
      </c>
      <c r="F86" s="323" t="s">
        <v>907</v>
      </c>
      <c r="G86" s="324" t="s">
        <v>1489</v>
      </c>
      <c r="H86" s="322" t="s">
        <v>935</v>
      </c>
      <c r="I86" s="322" t="s">
        <v>160</v>
      </c>
      <c r="J86" s="325" t="s">
        <v>1773</v>
      </c>
      <c r="K86" s="326" t="s">
        <v>835</v>
      </c>
      <c r="L86" s="327" t="s">
        <v>734</v>
      </c>
      <c r="M86" s="327" t="s">
        <v>1281</v>
      </c>
      <c r="N86" s="328" t="s">
        <v>113</v>
      </c>
      <c r="O86" s="329">
        <v>44701</v>
      </c>
      <c r="P86" s="377" t="s">
        <v>1955</v>
      </c>
      <c r="Q86" s="377" t="s">
        <v>1955</v>
      </c>
      <c r="R86" s="377" t="s">
        <v>1955</v>
      </c>
      <c r="S86" s="377" t="s">
        <v>2380</v>
      </c>
      <c r="T86" s="377" t="s">
        <v>2277</v>
      </c>
      <c r="U86" s="331" t="s">
        <v>2283</v>
      </c>
      <c r="V86" s="327"/>
    </row>
    <row r="87" spans="2:22" s="332" customFormat="1" ht="210" x14ac:dyDescent="0.25">
      <c r="B87" s="322" t="s">
        <v>880</v>
      </c>
      <c r="C87" s="323" t="s">
        <v>881</v>
      </c>
      <c r="D87" s="323" t="s">
        <v>1728</v>
      </c>
      <c r="E87" s="323" t="s">
        <v>1255</v>
      </c>
      <c r="F87" s="323" t="s">
        <v>907</v>
      </c>
      <c r="G87" s="324" t="s">
        <v>1489</v>
      </c>
      <c r="H87" s="322" t="s">
        <v>935</v>
      </c>
      <c r="I87" s="322" t="s">
        <v>160</v>
      </c>
      <c r="J87" s="325" t="s">
        <v>1773</v>
      </c>
      <c r="K87" s="326" t="s">
        <v>835</v>
      </c>
      <c r="L87" s="327" t="s">
        <v>734</v>
      </c>
      <c r="M87" s="327" t="s">
        <v>1281</v>
      </c>
      <c r="N87" s="328" t="s">
        <v>113</v>
      </c>
      <c r="O87" s="329">
        <v>44701</v>
      </c>
      <c r="P87" s="377" t="s">
        <v>1955</v>
      </c>
      <c r="Q87" s="377" t="s">
        <v>1955</v>
      </c>
      <c r="R87" s="377" t="s">
        <v>1955</v>
      </c>
      <c r="S87" s="377" t="s">
        <v>2380</v>
      </c>
      <c r="T87" s="377" t="s">
        <v>2277</v>
      </c>
      <c r="U87" s="331" t="s">
        <v>2283</v>
      </c>
      <c r="V87" s="327"/>
    </row>
    <row r="88" spans="2:22" s="332" customFormat="1" ht="210" x14ac:dyDescent="0.25">
      <c r="B88" s="322" t="s">
        <v>880</v>
      </c>
      <c r="C88" s="323" t="s">
        <v>881</v>
      </c>
      <c r="D88" s="323" t="s">
        <v>1728</v>
      </c>
      <c r="E88" s="323" t="s">
        <v>1255</v>
      </c>
      <c r="F88" s="323" t="s">
        <v>907</v>
      </c>
      <c r="G88" s="324" t="s">
        <v>1489</v>
      </c>
      <c r="H88" s="322" t="s">
        <v>935</v>
      </c>
      <c r="I88" s="322" t="s">
        <v>160</v>
      </c>
      <c r="J88" s="325" t="s">
        <v>1773</v>
      </c>
      <c r="K88" s="326" t="s">
        <v>835</v>
      </c>
      <c r="L88" s="327" t="s">
        <v>734</v>
      </c>
      <c r="M88" s="327" t="s">
        <v>1281</v>
      </c>
      <c r="N88" s="328" t="s">
        <v>113</v>
      </c>
      <c r="O88" s="329">
        <v>44701</v>
      </c>
      <c r="P88" s="377" t="s">
        <v>1955</v>
      </c>
      <c r="Q88" s="377" t="s">
        <v>1955</v>
      </c>
      <c r="R88" s="377" t="s">
        <v>1955</v>
      </c>
      <c r="S88" s="377" t="s">
        <v>2380</v>
      </c>
      <c r="T88" s="377" t="s">
        <v>2277</v>
      </c>
      <c r="U88" s="331" t="s">
        <v>2283</v>
      </c>
      <c r="V88" s="327"/>
    </row>
    <row r="89" spans="2:22" s="332" customFormat="1" ht="240" x14ac:dyDescent="0.25">
      <c r="B89" s="322" t="s">
        <v>880</v>
      </c>
      <c r="C89" s="323" t="s">
        <v>881</v>
      </c>
      <c r="D89" s="323" t="s">
        <v>1728</v>
      </c>
      <c r="E89" s="323" t="s">
        <v>1256</v>
      </c>
      <c r="F89" s="323" t="s">
        <v>906</v>
      </c>
      <c r="G89" s="324" t="s">
        <v>1490</v>
      </c>
      <c r="H89" s="322" t="s">
        <v>936</v>
      </c>
      <c r="I89" s="322" t="s">
        <v>160</v>
      </c>
      <c r="J89" s="325" t="s">
        <v>1774</v>
      </c>
      <c r="K89" s="326" t="s">
        <v>835</v>
      </c>
      <c r="L89" s="327" t="s">
        <v>734</v>
      </c>
      <c r="M89" s="327" t="s">
        <v>1281</v>
      </c>
      <c r="N89" s="328" t="s">
        <v>113</v>
      </c>
      <c r="O89" s="329">
        <v>44701</v>
      </c>
      <c r="P89" s="377" t="s">
        <v>1955</v>
      </c>
      <c r="Q89" s="377" t="s">
        <v>1955</v>
      </c>
      <c r="R89" s="377" t="s">
        <v>1955</v>
      </c>
      <c r="S89" s="377" t="s">
        <v>2380</v>
      </c>
      <c r="T89" s="377" t="s">
        <v>2277</v>
      </c>
      <c r="U89" s="331" t="s">
        <v>2283</v>
      </c>
      <c r="V89" s="327"/>
    </row>
    <row r="90" spans="2:22" s="332" customFormat="1" ht="240" x14ac:dyDescent="0.25">
      <c r="B90" s="322" t="s">
        <v>880</v>
      </c>
      <c r="C90" s="323" t="s">
        <v>881</v>
      </c>
      <c r="D90" s="323" t="s">
        <v>1728</v>
      </c>
      <c r="E90" s="323" t="s">
        <v>1256</v>
      </c>
      <c r="F90" s="323" t="s">
        <v>906</v>
      </c>
      <c r="G90" s="324" t="s">
        <v>1490</v>
      </c>
      <c r="H90" s="322" t="s">
        <v>936</v>
      </c>
      <c r="I90" s="322" t="s">
        <v>160</v>
      </c>
      <c r="J90" s="325" t="s">
        <v>1774</v>
      </c>
      <c r="K90" s="326" t="s">
        <v>835</v>
      </c>
      <c r="L90" s="327" t="s">
        <v>734</v>
      </c>
      <c r="M90" s="327" t="s">
        <v>1281</v>
      </c>
      <c r="N90" s="328" t="s">
        <v>113</v>
      </c>
      <c r="O90" s="329">
        <v>44701</v>
      </c>
      <c r="P90" s="377" t="s">
        <v>1955</v>
      </c>
      <c r="Q90" s="377" t="s">
        <v>1955</v>
      </c>
      <c r="R90" s="377" t="s">
        <v>1955</v>
      </c>
      <c r="S90" s="377" t="s">
        <v>2380</v>
      </c>
      <c r="T90" s="377" t="s">
        <v>2277</v>
      </c>
      <c r="U90" s="331" t="s">
        <v>2283</v>
      </c>
      <c r="V90" s="327"/>
    </row>
    <row r="91" spans="2:22" s="332" customFormat="1" ht="180" x14ac:dyDescent="0.25">
      <c r="B91" s="322" t="s">
        <v>1775</v>
      </c>
      <c r="C91" s="323" t="s">
        <v>1739</v>
      </c>
      <c r="D91" s="323" t="s">
        <v>1729</v>
      </c>
      <c r="E91" s="323" t="s">
        <v>1257</v>
      </c>
      <c r="F91" s="323" t="s">
        <v>909</v>
      </c>
      <c r="G91" s="324" t="s">
        <v>1492</v>
      </c>
      <c r="H91" s="322" t="s">
        <v>938</v>
      </c>
      <c r="I91" s="322" t="s">
        <v>160</v>
      </c>
      <c r="J91" s="325" t="s">
        <v>987</v>
      </c>
      <c r="K91" s="326" t="s">
        <v>791</v>
      </c>
      <c r="L91" s="327" t="s">
        <v>734</v>
      </c>
      <c r="M91" s="327" t="s">
        <v>1281</v>
      </c>
      <c r="N91" s="328" t="s">
        <v>113</v>
      </c>
      <c r="O91" s="329">
        <v>44701</v>
      </c>
      <c r="P91" s="377" t="s">
        <v>1955</v>
      </c>
      <c r="Q91" s="377" t="s">
        <v>1955</v>
      </c>
      <c r="R91" s="377" t="s">
        <v>1955</v>
      </c>
      <c r="S91" s="377" t="s">
        <v>2380</v>
      </c>
      <c r="T91" s="377" t="s">
        <v>2277</v>
      </c>
      <c r="U91" s="331" t="s">
        <v>2283</v>
      </c>
      <c r="V91" s="327"/>
    </row>
    <row r="92" spans="2:22" s="332" customFormat="1" ht="180" x14ac:dyDescent="0.25">
      <c r="B92" s="322" t="s">
        <v>1775</v>
      </c>
      <c r="C92" s="323" t="s">
        <v>1739</v>
      </c>
      <c r="D92" s="323" t="s">
        <v>1729</v>
      </c>
      <c r="E92" s="323" t="s">
        <v>1257</v>
      </c>
      <c r="F92" s="323" t="s">
        <v>909</v>
      </c>
      <c r="G92" s="324" t="s">
        <v>1492</v>
      </c>
      <c r="H92" s="322" t="s">
        <v>938</v>
      </c>
      <c r="I92" s="322" t="s">
        <v>160</v>
      </c>
      <c r="J92" s="325" t="s">
        <v>987</v>
      </c>
      <c r="K92" s="326" t="s">
        <v>791</v>
      </c>
      <c r="L92" s="327" t="s">
        <v>734</v>
      </c>
      <c r="M92" s="327" t="s">
        <v>1281</v>
      </c>
      <c r="N92" s="328" t="s">
        <v>113</v>
      </c>
      <c r="O92" s="329">
        <v>44701</v>
      </c>
      <c r="P92" s="377" t="s">
        <v>1955</v>
      </c>
      <c r="Q92" s="377" t="s">
        <v>1955</v>
      </c>
      <c r="R92" s="377" t="s">
        <v>1955</v>
      </c>
      <c r="S92" s="377" t="s">
        <v>2380</v>
      </c>
      <c r="T92" s="377" t="s">
        <v>2277</v>
      </c>
      <c r="U92" s="331" t="s">
        <v>2283</v>
      </c>
      <c r="V92" s="327"/>
    </row>
    <row r="93" spans="2:22" s="332" customFormat="1" ht="90" x14ac:dyDescent="0.25">
      <c r="B93" s="322" t="s">
        <v>883</v>
      </c>
      <c r="C93" s="323" t="s">
        <v>884</v>
      </c>
      <c r="D93" s="323" t="s">
        <v>885</v>
      </c>
      <c r="E93" s="323" t="s">
        <v>1258</v>
      </c>
      <c r="F93" s="323" t="s">
        <v>898</v>
      </c>
      <c r="G93" s="324" t="s">
        <v>1495</v>
      </c>
      <c r="H93" s="322" t="s">
        <v>941</v>
      </c>
      <c r="I93" s="322" t="s">
        <v>159</v>
      </c>
      <c r="J93" s="325" t="s">
        <v>1717</v>
      </c>
      <c r="K93" s="326" t="s">
        <v>995</v>
      </c>
      <c r="L93" s="327" t="s">
        <v>737</v>
      </c>
      <c r="M93" s="327" t="s">
        <v>1282</v>
      </c>
      <c r="N93" s="328" t="s">
        <v>113</v>
      </c>
      <c r="O93" s="329">
        <v>44701</v>
      </c>
      <c r="P93" s="377" t="s">
        <v>1955</v>
      </c>
      <c r="Q93" s="377" t="s">
        <v>1955</v>
      </c>
      <c r="R93" s="377" t="s">
        <v>1955</v>
      </c>
      <c r="S93" s="377" t="s">
        <v>2380</v>
      </c>
      <c r="T93" s="377" t="s">
        <v>2277</v>
      </c>
      <c r="U93" s="331" t="s">
        <v>2283</v>
      </c>
      <c r="V93" s="327"/>
    </row>
    <row r="94" spans="2:22" s="332" customFormat="1" ht="90" x14ac:dyDescent="0.25">
      <c r="B94" s="322" t="s">
        <v>883</v>
      </c>
      <c r="C94" s="323" t="s">
        <v>884</v>
      </c>
      <c r="D94" s="323" t="s">
        <v>885</v>
      </c>
      <c r="E94" s="323" t="s">
        <v>1258</v>
      </c>
      <c r="F94" s="323" t="s">
        <v>898</v>
      </c>
      <c r="G94" s="324" t="s">
        <v>1495</v>
      </c>
      <c r="H94" s="322" t="s">
        <v>941</v>
      </c>
      <c r="I94" s="322" t="s">
        <v>159</v>
      </c>
      <c r="J94" s="325" t="s">
        <v>1717</v>
      </c>
      <c r="K94" s="326" t="s">
        <v>995</v>
      </c>
      <c r="L94" s="327" t="s">
        <v>737</v>
      </c>
      <c r="M94" s="327" t="s">
        <v>1282</v>
      </c>
      <c r="N94" s="328" t="s">
        <v>113</v>
      </c>
      <c r="O94" s="329">
        <v>44701</v>
      </c>
      <c r="P94" s="377" t="s">
        <v>1955</v>
      </c>
      <c r="Q94" s="377" t="s">
        <v>1955</v>
      </c>
      <c r="R94" s="377" t="s">
        <v>1955</v>
      </c>
      <c r="S94" s="377" t="s">
        <v>2380</v>
      </c>
      <c r="T94" s="377" t="s">
        <v>2277</v>
      </c>
      <c r="U94" s="331" t="s">
        <v>2283</v>
      </c>
      <c r="V94" s="327"/>
    </row>
    <row r="95" spans="2:22" s="332" customFormat="1" ht="90" x14ac:dyDescent="0.25">
      <c r="B95" s="322" t="s">
        <v>883</v>
      </c>
      <c r="C95" s="323" t="s">
        <v>884</v>
      </c>
      <c r="D95" s="323" t="s">
        <v>885</v>
      </c>
      <c r="E95" s="323" t="s">
        <v>1258</v>
      </c>
      <c r="F95" s="323" t="s">
        <v>898</v>
      </c>
      <c r="G95" s="324" t="s">
        <v>1495</v>
      </c>
      <c r="H95" s="322" t="s">
        <v>941</v>
      </c>
      <c r="I95" s="322" t="s">
        <v>159</v>
      </c>
      <c r="J95" s="325" t="s">
        <v>1717</v>
      </c>
      <c r="K95" s="326" t="s">
        <v>995</v>
      </c>
      <c r="L95" s="327" t="s">
        <v>737</v>
      </c>
      <c r="M95" s="327" t="s">
        <v>1282</v>
      </c>
      <c r="N95" s="328" t="s">
        <v>113</v>
      </c>
      <c r="O95" s="329">
        <v>44701</v>
      </c>
      <c r="P95" s="377" t="s">
        <v>1955</v>
      </c>
      <c r="Q95" s="377" t="s">
        <v>1955</v>
      </c>
      <c r="R95" s="377" t="s">
        <v>1955</v>
      </c>
      <c r="S95" s="377" t="s">
        <v>2380</v>
      </c>
      <c r="T95" s="377" t="s">
        <v>2277</v>
      </c>
      <c r="U95" s="331" t="s">
        <v>2283</v>
      </c>
      <c r="V95" s="327"/>
    </row>
    <row r="96" spans="2:22" s="332" customFormat="1" ht="90" x14ac:dyDescent="0.25">
      <c r="B96" s="322" t="s">
        <v>883</v>
      </c>
      <c r="C96" s="323" t="s">
        <v>884</v>
      </c>
      <c r="D96" s="323" t="s">
        <v>885</v>
      </c>
      <c r="E96" s="323" t="s">
        <v>1259</v>
      </c>
      <c r="F96" s="323" t="s">
        <v>898</v>
      </c>
      <c r="G96" s="324" t="s">
        <v>1496</v>
      </c>
      <c r="H96" s="322" t="s">
        <v>942</v>
      </c>
      <c r="I96" s="322" t="s">
        <v>159</v>
      </c>
      <c r="J96" s="325" t="s">
        <v>1717</v>
      </c>
      <c r="K96" s="326" t="s">
        <v>835</v>
      </c>
      <c r="L96" s="327" t="s">
        <v>737</v>
      </c>
      <c r="M96" s="327" t="s">
        <v>1282</v>
      </c>
      <c r="N96" s="328" t="s">
        <v>113</v>
      </c>
      <c r="O96" s="329">
        <v>44701</v>
      </c>
      <c r="P96" s="377" t="s">
        <v>1955</v>
      </c>
      <c r="Q96" s="377" t="s">
        <v>1955</v>
      </c>
      <c r="R96" s="377" t="s">
        <v>1955</v>
      </c>
      <c r="S96" s="377" t="s">
        <v>2380</v>
      </c>
      <c r="T96" s="377" t="s">
        <v>2277</v>
      </c>
      <c r="U96" s="331" t="s">
        <v>2283</v>
      </c>
      <c r="V96" s="327"/>
    </row>
    <row r="97" spans="2:22" s="332" customFormat="1" ht="90" x14ac:dyDescent="0.25">
      <c r="B97" s="322" t="s">
        <v>883</v>
      </c>
      <c r="C97" s="323" t="s">
        <v>884</v>
      </c>
      <c r="D97" s="323" t="s">
        <v>885</v>
      </c>
      <c r="E97" s="323" t="s">
        <v>1259</v>
      </c>
      <c r="F97" s="323" t="s">
        <v>898</v>
      </c>
      <c r="G97" s="324" t="s">
        <v>1496</v>
      </c>
      <c r="H97" s="322" t="s">
        <v>942</v>
      </c>
      <c r="I97" s="322" t="s">
        <v>159</v>
      </c>
      <c r="J97" s="325" t="s">
        <v>1717</v>
      </c>
      <c r="K97" s="326" t="s">
        <v>835</v>
      </c>
      <c r="L97" s="327" t="s">
        <v>737</v>
      </c>
      <c r="M97" s="327" t="s">
        <v>1282</v>
      </c>
      <c r="N97" s="328" t="s">
        <v>113</v>
      </c>
      <c r="O97" s="329">
        <v>44701</v>
      </c>
      <c r="P97" s="377" t="s">
        <v>1955</v>
      </c>
      <c r="Q97" s="377" t="s">
        <v>1955</v>
      </c>
      <c r="R97" s="377" t="s">
        <v>1955</v>
      </c>
      <c r="S97" s="377" t="s">
        <v>2380</v>
      </c>
      <c r="T97" s="377" t="s">
        <v>2277</v>
      </c>
      <c r="U97" s="331" t="s">
        <v>2283</v>
      </c>
      <c r="V97" s="327"/>
    </row>
    <row r="98" spans="2:22" s="332" customFormat="1" ht="105" x14ac:dyDescent="0.25">
      <c r="B98" s="322" t="s">
        <v>883</v>
      </c>
      <c r="C98" s="323" t="s">
        <v>884</v>
      </c>
      <c r="D98" s="323" t="s">
        <v>885</v>
      </c>
      <c r="E98" s="323" t="s">
        <v>1258</v>
      </c>
      <c r="F98" s="323" t="s">
        <v>898</v>
      </c>
      <c r="G98" s="324" t="s">
        <v>1497</v>
      </c>
      <c r="H98" s="322" t="s">
        <v>943</v>
      </c>
      <c r="I98" s="322" t="s">
        <v>159</v>
      </c>
      <c r="J98" s="325" t="s">
        <v>1718</v>
      </c>
      <c r="K98" s="326" t="s">
        <v>996</v>
      </c>
      <c r="L98" s="327" t="s">
        <v>737</v>
      </c>
      <c r="M98" s="327" t="s">
        <v>1282</v>
      </c>
      <c r="N98" s="328" t="s">
        <v>113</v>
      </c>
      <c r="O98" s="329">
        <v>44701</v>
      </c>
      <c r="P98" s="377" t="s">
        <v>1955</v>
      </c>
      <c r="Q98" s="377" t="s">
        <v>1955</v>
      </c>
      <c r="R98" s="377" t="s">
        <v>1955</v>
      </c>
      <c r="S98" s="377" t="s">
        <v>2380</v>
      </c>
      <c r="T98" s="377" t="s">
        <v>2277</v>
      </c>
      <c r="U98" s="331" t="s">
        <v>2283</v>
      </c>
      <c r="V98" s="327"/>
    </row>
    <row r="99" spans="2:22" s="332" customFormat="1" ht="105" x14ac:dyDescent="0.25">
      <c r="B99" s="322" t="s">
        <v>883</v>
      </c>
      <c r="C99" s="323" t="s">
        <v>884</v>
      </c>
      <c r="D99" s="323" t="s">
        <v>885</v>
      </c>
      <c r="E99" s="323" t="s">
        <v>1258</v>
      </c>
      <c r="F99" s="323" t="s">
        <v>898</v>
      </c>
      <c r="G99" s="324" t="s">
        <v>1497</v>
      </c>
      <c r="H99" s="322" t="s">
        <v>943</v>
      </c>
      <c r="I99" s="322" t="s">
        <v>159</v>
      </c>
      <c r="J99" s="325" t="s">
        <v>1718</v>
      </c>
      <c r="K99" s="326" t="s">
        <v>996</v>
      </c>
      <c r="L99" s="327" t="s">
        <v>737</v>
      </c>
      <c r="M99" s="327" t="s">
        <v>1282</v>
      </c>
      <c r="N99" s="328" t="s">
        <v>113</v>
      </c>
      <c r="O99" s="329">
        <v>44701</v>
      </c>
      <c r="P99" s="377" t="s">
        <v>1955</v>
      </c>
      <c r="Q99" s="377" t="s">
        <v>1955</v>
      </c>
      <c r="R99" s="377" t="s">
        <v>1955</v>
      </c>
      <c r="S99" s="377" t="s">
        <v>2380</v>
      </c>
      <c r="T99" s="377" t="s">
        <v>2277</v>
      </c>
      <c r="U99" s="331" t="s">
        <v>2283</v>
      </c>
      <c r="V99" s="327"/>
    </row>
    <row r="100" spans="2:22" s="332" customFormat="1" ht="105" x14ac:dyDescent="0.25">
      <c r="B100" s="322" t="s">
        <v>883</v>
      </c>
      <c r="C100" s="323" t="s">
        <v>884</v>
      </c>
      <c r="D100" s="323" t="s">
        <v>885</v>
      </c>
      <c r="E100" s="323" t="s">
        <v>1258</v>
      </c>
      <c r="F100" s="323" t="s">
        <v>898</v>
      </c>
      <c r="G100" s="324" t="s">
        <v>1497</v>
      </c>
      <c r="H100" s="322" t="s">
        <v>943</v>
      </c>
      <c r="I100" s="322" t="s">
        <v>159</v>
      </c>
      <c r="J100" s="325" t="s">
        <v>1718</v>
      </c>
      <c r="K100" s="326" t="s">
        <v>996</v>
      </c>
      <c r="L100" s="327" t="s">
        <v>737</v>
      </c>
      <c r="M100" s="327" t="s">
        <v>1282</v>
      </c>
      <c r="N100" s="328" t="s">
        <v>113</v>
      </c>
      <c r="O100" s="329">
        <v>44701</v>
      </c>
      <c r="P100" s="377" t="s">
        <v>1955</v>
      </c>
      <c r="Q100" s="377" t="s">
        <v>1955</v>
      </c>
      <c r="R100" s="377" t="s">
        <v>1955</v>
      </c>
      <c r="S100" s="377" t="s">
        <v>2380</v>
      </c>
      <c r="T100" s="377" t="s">
        <v>2277</v>
      </c>
      <c r="U100" s="331" t="s">
        <v>2283</v>
      </c>
      <c r="V100" s="327"/>
    </row>
    <row r="101" spans="2:22" s="332" customFormat="1" ht="180" x14ac:dyDescent="0.25">
      <c r="B101" s="322" t="s">
        <v>886</v>
      </c>
      <c r="C101" s="323" t="s">
        <v>1740</v>
      </c>
      <c r="D101" s="323" t="s">
        <v>1730</v>
      </c>
      <c r="E101" s="323" t="s">
        <v>1896</v>
      </c>
      <c r="F101" s="323" t="s">
        <v>1065</v>
      </c>
      <c r="G101" s="324" t="s">
        <v>1498</v>
      </c>
      <c r="H101" s="322" t="s">
        <v>944</v>
      </c>
      <c r="I101" s="322" t="s">
        <v>160</v>
      </c>
      <c r="J101" s="325" t="s">
        <v>1776</v>
      </c>
      <c r="K101" s="326" t="s">
        <v>791</v>
      </c>
      <c r="L101" s="327" t="s">
        <v>736</v>
      </c>
      <c r="M101" s="327" t="s">
        <v>746</v>
      </c>
      <c r="N101" s="328" t="s">
        <v>113</v>
      </c>
      <c r="O101" s="329">
        <v>44701</v>
      </c>
      <c r="P101" s="377" t="s">
        <v>1955</v>
      </c>
      <c r="Q101" s="377" t="s">
        <v>1955</v>
      </c>
      <c r="R101" s="377" t="s">
        <v>1955</v>
      </c>
      <c r="S101" s="377" t="s">
        <v>2380</v>
      </c>
      <c r="T101" s="377" t="s">
        <v>2277</v>
      </c>
      <c r="U101" s="331" t="s">
        <v>2283</v>
      </c>
      <c r="V101" s="327"/>
    </row>
    <row r="102" spans="2:22" s="332" customFormat="1" ht="180" x14ac:dyDescent="0.25">
      <c r="B102" s="322" t="s">
        <v>886</v>
      </c>
      <c r="C102" s="323" t="s">
        <v>1740</v>
      </c>
      <c r="D102" s="323" t="s">
        <v>1730</v>
      </c>
      <c r="E102" s="323" t="s">
        <v>1896</v>
      </c>
      <c r="F102" s="323" t="s">
        <v>1065</v>
      </c>
      <c r="G102" s="324" t="s">
        <v>1498</v>
      </c>
      <c r="H102" s="322" t="s">
        <v>944</v>
      </c>
      <c r="I102" s="322" t="s">
        <v>160</v>
      </c>
      <c r="J102" s="325" t="s">
        <v>1776</v>
      </c>
      <c r="K102" s="326" t="s">
        <v>791</v>
      </c>
      <c r="L102" s="327" t="s">
        <v>736</v>
      </c>
      <c r="M102" s="327" t="s">
        <v>746</v>
      </c>
      <c r="N102" s="328" t="s">
        <v>113</v>
      </c>
      <c r="O102" s="329">
        <v>44701</v>
      </c>
      <c r="P102" s="377" t="s">
        <v>1955</v>
      </c>
      <c r="Q102" s="377" t="s">
        <v>1955</v>
      </c>
      <c r="R102" s="377" t="s">
        <v>1955</v>
      </c>
      <c r="S102" s="377" t="s">
        <v>2380</v>
      </c>
      <c r="T102" s="377" t="s">
        <v>2277</v>
      </c>
      <c r="U102" s="331" t="s">
        <v>2283</v>
      </c>
      <c r="V102" s="327"/>
    </row>
    <row r="103" spans="2:22" s="332" customFormat="1" ht="180" x14ac:dyDescent="0.25">
      <c r="B103" s="322" t="s">
        <v>886</v>
      </c>
      <c r="C103" s="323" t="s">
        <v>1740</v>
      </c>
      <c r="D103" s="323" t="s">
        <v>1730</v>
      </c>
      <c r="E103" s="323" t="s">
        <v>1896</v>
      </c>
      <c r="F103" s="323" t="s">
        <v>1065</v>
      </c>
      <c r="G103" s="324" t="s">
        <v>1498</v>
      </c>
      <c r="H103" s="322" t="s">
        <v>944</v>
      </c>
      <c r="I103" s="322" t="s">
        <v>160</v>
      </c>
      <c r="J103" s="325" t="s">
        <v>1776</v>
      </c>
      <c r="K103" s="326" t="s">
        <v>791</v>
      </c>
      <c r="L103" s="327" t="s">
        <v>736</v>
      </c>
      <c r="M103" s="327" t="s">
        <v>746</v>
      </c>
      <c r="N103" s="328" t="s">
        <v>113</v>
      </c>
      <c r="O103" s="329">
        <v>44701</v>
      </c>
      <c r="P103" s="377" t="s">
        <v>1955</v>
      </c>
      <c r="Q103" s="377" t="s">
        <v>1955</v>
      </c>
      <c r="R103" s="377" t="s">
        <v>1955</v>
      </c>
      <c r="S103" s="377" t="s">
        <v>2380</v>
      </c>
      <c r="T103" s="377" t="s">
        <v>2277</v>
      </c>
      <c r="U103" s="331" t="s">
        <v>2283</v>
      </c>
      <c r="V103" s="327"/>
    </row>
    <row r="104" spans="2:22" s="332" customFormat="1" ht="180" x14ac:dyDescent="0.25">
      <c r="B104" s="322" t="s">
        <v>886</v>
      </c>
      <c r="C104" s="323" t="s">
        <v>1740</v>
      </c>
      <c r="D104" s="323" t="s">
        <v>1730</v>
      </c>
      <c r="E104" s="323" t="s">
        <v>1897</v>
      </c>
      <c r="F104" s="323" t="s">
        <v>1065</v>
      </c>
      <c r="G104" s="324" t="s">
        <v>1499</v>
      </c>
      <c r="H104" s="322" t="s">
        <v>105</v>
      </c>
      <c r="I104" s="322" t="s">
        <v>159</v>
      </c>
      <c r="J104" s="325" t="s">
        <v>1719</v>
      </c>
      <c r="K104" s="326" t="s">
        <v>835</v>
      </c>
      <c r="L104" s="327" t="s">
        <v>736</v>
      </c>
      <c r="M104" s="327" t="s">
        <v>746</v>
      </c>
      <c r="N104" s="328" t="s">
        <v>113</v>
      </c>
      <c r="O104" s="329">
        <v>44701</v>
      </c>
      <c r="P104" s="377" t="s">
        <v>1955</v>
      </c>
      <c r="Q104" s="377" t="s">
        <v>1955</v>
      </c>
      <c r="R104" s="377" t="s">
        <v>1955</v>
      </c>
      <c r="S104" s="377" t="s">
        <v>2380</v>
      </c>
      <c r="T104" s="377" t="s">
        <v>2277</v>
      </c>
      <c r="U104" s="331" t="s">
        <v>2283</v>
      </c>
      <c r="V104" s="327"/>
    </row>
    <row r="105" spans="2:22" s="332" customFormat="1" ht="180" x14ac:dyDescent="0.25">
      <c r="B105" s="322" t="s">
        <v>886</v>
      </c>
      <c r="C105" s="323" t="s">
        <v>1740</v>
      </c>
      <c r="D105" s="323" t="s">
        <v>1730</v>
      </c>
      <c r="E105" s="323" t="s">
        <v>1897</v>
      </c>
      <c r="F105" s="323" t="s">
        <v>1065</v>
      </c>
      <c r="G105" s="324" t="s">
        <v>1499</v>
      </c>
      <c r="H105" s="322" t="s">
        <v>105</v>
      </c>
      <c r="I105" s="322" t="s">
        <v>159</v>
      </c>
      <c r="J105" s="325" t="s">
        <v>1719</v>
      </c>
      <c r="K105" s="326" t="s">
        <v>835</v>
      </c>
      <c r="L105" s="327" t="s">
        <v>736</v>
      </c>
      <c r="M105" s="327" t="s">
        <v>746</v>
      </c>
      <c r="N105" s="328" t="s">
        <v>113</v>
      </c>
      <c r="O105" s="329">
        <v>44701</v>
      </c>
      <c r="P105" s="377" t="s">
        <v>1955</v>
      </c>
      <c r="Q105" s="377" t="s">
        <v>1955</v>
      </c>
      <c r="R105" s="377" t="s">
        <v>1955</v>
      </c>
      <c r="S105" s="377" t="s">
        <v>2380</v>
      </c>
      <c r="T105" s="377" t="s">
        <v>2277</v>
      </c>
      <c r="U105" s="331" t="s">
        <v>2283</v>
      </c>
      <c r="V105" s="327"/>
    </row>
    <row r="106" spans="2:22" s="332" customFormat="1" ht="180" x14ac:dyDescent="0.25">
      <c r="B106" s="322" t="s">
        <v>886</v>
      </c>
      <c r="C106" s="323" t="s">
        <v>1741</v>
      </c>
      <c r="D106" s="323" t="s">
        <v>1730</v>
      </c>
      <c r="E106" s="323" t="s">
        <v>1260</v>
      </c>
      <c r="F106" s="323" t="s">
        <v>911</v>
      </c>
      <c r="G106" s="324" t="s">
        <v>1500</v>
      </c>
      <c r="H106" s="322" t="s">
        <v>945</v>
      </c>
      <c r="I106" s="322" t="s">
        <v>160</v>
      </c>
      <c r="J106" s="325" t="s">
        <v>1777</v>
      </c>
      <c r="K106" s="326" t="s">
        <v>994</v>
      </c>
      <c r="L106" s="327" t="s">
        <v>736</v>
      </c>
      <c r="M106" s="327" t="s">
        <v>746</v>
      </c>
      <c r="N106" s="328" t="s">
        <v>113</v>
      </c>
      <c r="O106" s="329">
        <v>44701</v>
      </c>
      <c r="P106" s="377" t="s">
        <v>1955</v>
      </c>
      <c r="Q106" s="377" t="s">
        <v>1955</v>
      </c>
      <c r="R106" s="377" t="s">
        <v>1955</v>
      </c>
      <c r="S106" s="377" t="s">
        <v>2380</v>
      </c>
      <c r="T106" s="377" t="s">
        <v>2277</v>
      </c>
      <c r="U106" s="331" t="s">
        <v>2283</v>
      </c>
      <c r="V106" s="327"/>
    </row>
    <row r="107" spans="2:22" s="332" customFormat="1" ht="180" x14ac:dyDescent="0.25">
      <c r="B107" s="322" t="s">
        <v>886</v>
      </c>
      <c r="C107" s="323" t="s">
        <v>1741</v>
      </c>
      <c r="D107" s="323" t="s">
        <v>1730</v>
      </c>
      <c r="E107" s="323" t="s">
        <v>1260</v>
      </c>
      <c r="F107" s="323" t="s">
        <v>911</v>
      </c>
      <c r="G107" s="324" t="s">
        <v>1500</v>
      </c>
      <c r="H107" s="322" t="s">
        <v>945</v>
      </c>
      <c r="I107" s="322" t="s">
        <v>160</v>
      </c>
      <c r="J107" s="325" t="s">
        <v>1777</v>
      </c>
      <c r="K107" s="326" t="s">
        <v>994</v>
      </c>
      <c r="L107" s="327" t="s">
        <v>736</v>
      </c>
      <c r="M107" s="327" t="s">
        <v>746</v>
      </c>
      <c r="N107" s="328" t="s">
        <v>113</v>
      </c>
      <c r="O107" s="329">
        <v>44701</v>
      </c>
      <c r="P107" s="377" t="s">
        <v>1955</v>
      </c>
      <c r="Q107" s="377" t="s">
        <v>1955</v>
      </c>
      <c r="R107" s="377" t="s">
        <v>1955</v>
      </c>
      <c r="S107" s="377" t="s">
        <v>2380</v>
      </c>
      <c r="T107" s="377" t="s">
        <v>2277</v>
      </c>
      <c r="U107" s="331" t="s">
        <v>2283</v>
      </c>
      <c r="V107" s="327"/>
    </row>
    <row r="108" spans="2:22" s="332" customFormat="1" ht="180" x14ac:dyDescent="0.25">
      <c r="B108" s="322" t="s">
        <v>886</v>
      </c>
      <c r="C108" s="323" t="s">
        <v>1741</v>
      </c>
      <c r="D108" s="323" t="s">
        <v>1730</v>
      </c>
      <c r="E108" s="323" t="s">
        <v>1260</v>
      </c>
      <c r="F108" s="323" t="s">
        <v>911</v>
      </c>
      <c r="G108" s="324" t="s">
        <v>1501</v>
      </c>
      <c r="H108" s="322" t="s">
        <v>946</v>
      </c>
      <c r="I108" s="322" t="s">
        <v>160</v>
      </c>
      <c r="J108" s="325" t="s">
        <v>1778</v>
      </c>
      <c r="K108" s="326" t="s">
        <v>994</v>
      </c>
      <c r="L108" s="327" t="s">
        <v>736</v>
      </c>
      <c r="M108" s="327" t="s">
        <v>746</v>
      </c>
      <c r="N108" s="328" t="s">
        <v>113</v>
      </c>
      <c r="O108" s="329">
        <v>44701</v>
      </c>
      <c r="P108" s="377" t="s">
        <v>1955</v>
      </c>
      <c r="Q108" s="377" t="s">
        <v>1955</v>
      </c>
      <c r="R108" s="377" t="s">
        <v>1955</v>
      </c>
      <c r="S108" s="377" t="s">
        <v>2380</v>
      </c>
      <c r="T108" s="377" t="s">
        <v>2277</v>
      </c>
      <c r="U108" s="331" t="s">
        <v>2283</v>
      </c>
      <c r="V108" s="327"/>
    </row>
    <row r="109" spans="2:22" s="332" customFormat="1" ht="180" x14ac:dyDescent="0.25">
      <c r="B109" s="322" t="s">
        <v>886</v>
      </c>
      <c r="C109" s="323" t="s">
        <v>1741</v>
      </c>
      <c r="D109" s="323" t="s">
        <v>1730</v>
      </c>
      <c r="E109" s="323" t="s">
        <v>1260</v>
      </c>
      <c r="F109" s="323" t="s">
        <v>911</v>
      </c>
      <c r="G109" s="324" t="s">
        <v>1501</v>
      </c>
      <c r="H109" s="322" t="s">
        <v>946</v>
      </c>
      <c r="I109" s="322" t="s">
        <v>160</v>
      </c>
      <c r="J109" s="325" t="s">
        <v>1778</v>
      </c>
      <c r="K109" s="326" t="s">
        <v>994</v>
      </c>
      <c r="L109" s="327" t="s">
        <v>736</v>
      </c>
      <c r="M109" s="327" t="s">
        <v>746</v>
      </c>
      <c r="N109" s="328" t="s">
        <v>113</v>
      </c>
      <c r="O109" s="329">
        <v>44701</v>
      </c>
      <c r="P109" s="377" t="s">
        <v>1955</v>
      </c>
      <c r="Q109" s="377" t="s">
        <v>1955</v>
      </c>
      <c r="R109" s="377" t="s">
        <v>1955</v>
      </c>
      <c r="S109" s="377" t="s">
        <v>2380</v>
      </c>
      <c r="T109" s="377" t="s">
        <v>2277</v>
      </c>
      <c r="U109" s="331" t="s">
        <v>2283</v>
      </c>
      <c r="V109" s="327"/>
    </row>
    <row r="110" spans="2:22" s="332" customFormat="1" ht="180" x14ac:dyDescent="0.25">
      <c r="B110" s="322" t="s">
        <v>886</v>
      </c>
      <c r="C110" s="323" t="s">
        <v>1741</v>
      </c>
      <c r="D110" s="323" t="s">
        <v>1730</v>
      </c>
      <c r="E110" s="323" t="s">
        <v>1260</v>
      </c>
      <c r="F110" s="323" t="s">
        <v>911</v>
      </c>
      <c r="G110" s="324" t="s">
        <v>1502</v>
      </c>
      <c r="H110" s="322" t="s">
        <v>947</v>
      </c>
      <c r="I110" s="322" t="s">
        <v>160</v>
      </c>
      <c r="J110" s="325" t="s">
        <v>1779</v>
      </c>
      <c r="K110" s="326" t="s">
        <v>835</v>
      </c>
      <c r="L110" s="327" t="s">
        <v>736</v>
      </c>
      <c r="M110" s="327" t="s">
        <v>1283</v>
      </c>
      <c r="N110" s="328" t="s">
        <v>113</v>
      </c>
      <c r="O110" s="329">
        <v>44701</v>
      </c>
      <c r="P110" s="377" t="s">
        <v>1955</v>
      </c>
      <c r="Q110" s="377" t="s">
        <v>1955</v>
      </c>
      <c r="R110" s="377" t="s">
        <v>1955</v>
      </c>
      <c r="S110" s="377" t="s">
        <v>2380</v>
      </c>
      <c r="T110" s="377" t="s">
        <v>2277</v>
      </c>
      <c r="U110" s="331" t="s">
        <v>2283</v>
      </c>
      <c r="V110" s="327"/>
    </row>
    <row r="111" spans="2:22" s="332" customFormat="1" ht="180" x14ac:dyDescent="0.25">
      <c r="B111" s="322" t="s">
        <v>886</v>
      </c>
      <c r="C111" s="323" t="s">
        <v>1741</v>
      </c>
      <c r="D111" s="323" t="s">
        <v>1730</v>
      </c>
      <c r="E111" s="323" t="s">
        <v>1260</v>
      </c>
      <c r="F111" s="323" t="s">
        <v>911</v>
      </c>
      <c r="G111" s="324" t="s">
        <v>1502</v>
      </c>
      <c r="H111" s="322" t="s">
        <v>947</v>
      </c>
      <c r="I111" s="322" t="s">
        <v>160</v>
      </c>
      <c r="J111" s="325" t="s">
        <v>1779</v>
      </c>
      <c r="K111" s="326" t="s">
        <v>835</v>
      </c>
      <c r="L111" s="327" t="s">
        <v>736</v>
      </c>
      <c r="M111" s="327" t="s">
        <v>1283</v>
      </c>
      <c r="N111" s="328" t="s">
        <v>113</v>
      </c>
      <c r="O111" s="329">
        <v>44701</v>
      </c>
      <c r="P111" s="377" t="s">
        <v>1955</v>
      </c>
      <c r="Q111" s="377" t="s">
        <v>1955</v>
      </c>
      <c r="R111" s="377" t="s">
        <v>1955</v>
      </c>
      <c r="S111" s="377" t="s">
        <v>2380</v>
      </c>
      <c r="T111" s="377" t="s">
        <v>2277</v>
      </c>
      <c r="U111" s="331" t="s">
        <v>2283</v>
      </c>
      <c r="V111" s="327"/>
    </row>
    <row r="112" spans="2:22" s="332" customFormat="1" ht="135" x14ac:dyDescent="0.25">
      <c r="B112" s="322" t="s">
        <v>887</v>
      </c>
      <c r="C112" s="323" t="s">
        <v>1742</v>
      </c>
      <c r="D112" s="323" t="s">
        <v>1737</v>
      </c>
      <c r="E112" s="323" t="s">
        <v>1261</v>
      </c>
      <c r="F112" s="323" t="s">
        <v>911</v>
      </c>
      <c r="G112" s="324" t="s">
        <v>1503</v>
      </c>
      <c r="H112" s="322" t="s">
        <v>948</v>
      </c>
      <c r="I112" s="322" t="s">
        <v>160</v>
      </c>
      <c r="J112" s="325" t="s">
        <v>1780</v>
      </c>
      <c r="K112" s="326" t="s">
        <v>835</v>
      </c>
      <c r="L112" s="327" t="s">
        <v>736</v>
      </c>
      <c r="M112" s="327" t="s">
        <v>746</v>
      </c>
      <c r="N112" s="328" t="s">
        <v>123</v>
      </c>
      <c r="O112" s="329">
        <v>44701</v>
      </c>
      <c r="P112" s="377" t="s">
        <v>1955</v>
      </c>
      <c r="Q112" s="377" t="s">
        <v>1955</v>
      </c>
      <c r="R112" s="377" t="s">
        <v>1955</v>
      </c>
      <c r="S112" s="377" t="s">
        <v>2380</v>
      </c>
      <c r="T112" s="377" t="s">
        <v>2277</v>
      </c>
      <c r="U112" s="331" t="s">
        <v>2283</v>
      </c>
      <c r="V112" s="327"/>
    </row>
    <row r="113" spans="2:22" s="332" customFormat="1" ht="135" x14ac:dyDescent="0.25">
      <c r="B113" s="322" t="s">
        <v>887</v>
      </c>
      <c r="C113" s="323" t="s">
        <v>1742</v>
      </c>
      <c r="D113" s="323" t="s">
        <v>1737</v>
      </c>
      <c r="E113" s="323" t="s">
        <v>1261</v>
      </c>
      <c r="F113" s="323" t="s">
        <v>911</v>
      </c>
      <c r="G113" s="324" t="s">
        <v>1503</v>
      </c>
      <c r="H113" s="322" t="s">
        <v>948</v>
      </c>
      <c r="I113" s="322" t="s">
        <v>160</v>
      </c>
      <c r="J113" s="325" t="s">
        <v>1780</v>
      </c>
      <c r="K113" s="326" t="s">
        <v>835</v>
      </c>
      <c r="L113" s="327" t="s">
        <v>736</v>
      </c>
      <c r="M113" s="327" t="s">
        <v>746</v>
      </c>
      <c r="N113" s="328" t="s">
        <v>123</v>
      </c>
      <c r="O113" s="329">
        <v>44701</v>
      </c>
      <c r="P113" s="377" t="s">
        <v>1955</v>
      </c>
      <c r="Q113" s="377" t="s">
        <v>1955</v>
      </c>
      <c r="R113" s="377" t="s">
        <v>1955</v>
      </c>
      <c r="S113" s="377" t="s">
        <v>2380</v>
      </c>
      <c r="T113" s="377" t="s">
        <v>2277</v>
      </c>
      <c r="U113" s="331" t="s">
        <v>2283</v>
      </c>
      <c r="V113" s="327"/>
    </row>
    <row r="114" spans="2:22" s="332" customFormat="1" ht="135" x14ac:dyDescent="0.25">
      <c r="B114" s="322" t="s">
        <v>887</v>
      </c>
      <c r="C114" s="323" t="s">
        <v>1742</v>
      </c>
      <c r="D114" s="323" t="s">
        <v>1737</v>
      </c>
      <c r="E114" s="323" t="s">
        <v>1262</v>
      </c>
      <c r="F114" s="323" t="s">
        <v>911</v>
      </c>
      <c r="G114" s="324" t="s">
        <v>1504</v>
      </c>
      <c r="H114" s="322" t="s">
        <v>949</v>
      </c>
      <c r="I114" s="322" t="s">
        <v>159</v>
      </c>
      <c r="J114" s="325" t="s">
        <v>1720</v>
      </c>
      <c r="K114" s="326" t="s">
        <v>994</v>
      </c>
      <c r="L114" s="327" t="s">
        <v>734</v>
      </c>
      <c r="M114" s="327" t="s">
        <v>746</v>
      </c>
      <c r="N114" s="328" t="s">
        <v>113</v>
      </c>
      <c r="O114" s="329">
        <v>44701</v>
      </c>
      <c r="P114" s="377" t="s">
        <v>1955</v>
      </c>
      <c r="Q114" s="377" t="s">
        <v>1955</v>
      </c>
      <c r="R114" s="377" t="s">
        <v>1955</v>
      </c>
      <c r="S114" s="377" t="s">
        <v>2380</v>
      </c>
      <c r="T114" s="377" t="s">
        <v>2277</v>
      </c>
      <c r="U114" s="331" t="s">
        <v>2283</v>
      </c>
      <c r="V114" s="327"/>
    </row>
    <row r="115" spans="2:22" s="332" customFormat="1" ht="135" x14ac:dyDescent="0.25">
      <c r="B115" s="322" t="s">
        <v>887</v>
      </c>
      <c r="C115" s="323" t="s">
        <v>1742</v>
      </c>
      <c r="D115" s="323" t="s">
        <v>1737</v>
      </c>
      <c r="E115" s="323" t="s">
        <v>1262</v>
      </c>
      <c r="F115" s="323" t="s">
        <v>911</v>
      </c>
      <c r="G115" s="324" t="s">
        <v>1504</v>
      </c>
      <c r="H115" s="322" t="s">
        <v>949</v>
      </c>
      <c r="I115" s="322" t="s">
        <v>159</v>
      </c>
      <c r="J115" s="325" t="s">
        <v>1720</v>
      </c>
      <c r="K115" s="326" t="s">
        <v>994</v>
      </c>
      <c r="L115" s="327" t="s">
        <v>734</v>
      </c>
      <c r="M115" s="327" t="s">
        <v>746</v>
      </c>
      <c r="N115" s="328" t="s">
        <v>113</v>
      </c>
      <c r="O115" s="329">
        <v>44701</v>
      </c>
      <c r="P115" s="377" t="s">
        <v>1955</v>
      </c>
      <c r="Q115" s="377" t="s">
        <v>1955</v>
      </c>
      <c r="R115" s="377" t="s">
        <v>1955</v>
      </c>
      <c r="S115" s="377" t="s">
        <v>2380</v>
      </c>
      <c r="T115" s="377" t="s">
        <v>2277</v>
      </c>
      <c r="U115" s="331" t="s">
        <v>2283</v>
      </c>
      <c r="V115" s="327"/>
    </row>
    <row r="116" spans="2:22" s="332" customFormat="1" ht="135" x14ac:dyDescent="0.25">
      <c r="B116" s="322" t="s">
        <v>887</v>
      </c>
      <c r="C116" s="323" t="s">
        <v>1742</v>
      </c>
      <c r="D116" s="323" t="s">
        <v>1737</v>
      </c>
      <c r="E116" s="323" t="s">
        <v>1262</v>
      </c>
      <c r="F116" s="323" t="s">
        <v>911</v>
      </c>
      <c r="G116" s="324" t="s">
        <v>1504</v>
      </c>
      <c r="H116" s="322" t="s">
        <v>949</v>
      </c>
      <c r="I116" s="322" t="s">
        <v>159</v>
      </c>
      <c r="J116" s="325" t="s">
        <v>1720</v>
      </c>
      <c r="K116" s="326" t="s">
        <v>994</v>
      </c>
      <c r="L116" s="327" t="s">
        <v>734</v>
      </c>
      <c r="M116" s="327" t="s">
        <v>746</v>
      </c>
      <c r="N116" s="328" t="s">
        <v>113</v>
      </c>
      <c r="O116" s="329">
        <v>44701</v>
      </c>
      <c r="P116" s="377" t="s">
        <v>1955</v>
      </c>
      <c r="Q116" s="377" t="s">
        <v>1955</v>
      </c>
      <c r="R116" s="377" t="s">
        <v>1955</v>
      </c>
      <c r="S116" s="377" t="s">
        <v>2380</v>
      </c>
      <c r="T116" s="377" t="s">
        <v>2277</v>
      </c>
      <c r="U116" s="331" t="s">
        <v>2283</v>
      </c>
      <c r="V116" s="327"/>
    </row>
    <row r="117" spans="2:22" s="332" customFormat="1" ht="135" x14ac:dyDescent="0.25">
      <c r="B117" s="322" t="s">
        <v>887</v>
      </c>
      <c r="C117" s="323" t="s">
        <v>1742</v>
      </c>
      <c r="D117" s="323" t="s">
        <v>1737</v>
      </c>
      <c r="E117" s="323" t="s">
        <v>1263</v>
      </c>
      <c r="F117" s="323" t="s">
        <v>911</v>
      </c>
      <c r="G117" s="324" t="s">
        <v>1505</v>
      </c>
      <c r="H117" s="322" t="s">
        <v>950</v>
      </c>
      <c r="I117" s="322" t="s">
        <v>160</v>
      </c>
      <c r="J117" s="325" t="s">
        <v>1781</v>
      </c>
      <c r="K117" s="326" t="s">
        <v>994</v>
      </c>
      <c r="L117" s="327" t="s">
        <v>736</v>
      </c>
      <c r="M117" s="327" t="s">
        <v>746</v>
      </c>
      <c r="N117" s="328" t="s">
        <v>113</v>
      </c>
      <c r="O117" s="329">
        <v>44701</v>
      </c>
      <c r="P117" s="377" t="s">
        <v>1955</v>
      </c>
      <c r="Q117" s="377" t="s">
        <v>1955</v>
      </c>
      <c r="R117" s="377" t="s">
        <v>1955</v>
      </c>
      <c r="S117" s="377" t="s">
        <v>2380</v>
      </c>
      <c r="T117" s="377" t="s">
        <v>2277</v>
      </c>
      <c r="U117" s="331" t="s">
        <v>2283</v>
      </c>
      <c r="V117" s="327"/>
    </row>
    <row r="118" spans="2:22" s="332" customFormat="1" ht="135" x14ac:dyDescent="0.25">
      <c r="B118" s="322" t="s">
        <v>887</v>
      </c>
      <c r="C118" s="323" t="s">
        <v>1742</v>
      </c>
      <c r="D118" s="323" t="s">
        <v>1737</v>
      </c>
      <c r="E118" s="323" t="s">
        <v>1263</v>
      </c>
      <c r="F118" s="323" t="s">
        <v>911</v>
      </c>
      <c r="G118" s="324" t="s">
        <v>1505</v>
      </c>
      <c r="H118" s="322" t="s">
        <v>950</v>
      </c>
      <c r="I118" s="322" t="s">
        <v>160</v>
      </c>
      <c r="J118" s="325" t="s">
        <v>1781</v>
      </c>
      <c r="K118" s="326" t="s">
        <v>994</v>
      </c>
      <c r="L118" s="327" t="s">
        <v>736</v>
      </c>
      <c r="M118" s="327" t="s">
        <v>746</v>
      </c>
      <c r="N118" s="328" t="s">
        <v>113</v>
      </c>
      <c r="O118" s="329">
        <v>44701</v>
      </c>
      <c r="P118" s="377" t="s">
        <v>1955</v>
      </c>
      <c r="Q118" s="377" t="s">
        <v>1955</v>
      </c>
      <c r="R118" s="377" t="s">
        <v>1955</v>
      </c>
      <c r="S118" s="377" t="s">
        <v>2380</v>
      </c>
      <c r="T118" s="377" t="s">
        <v>2277</v>
      </c>
      <c r="U118" s="331" t="s">
        <v>2283</v>
      </c>
      <c r="V118" s="327"/>
    </row>
    <row r="119" spans="2:22" s="332" customFormat="1" ht="120" x14ac:dyDescent="0.25">
      <c r="B119" s="322" t="s">
        <v>888</v>
      </c>
      <c r="C119" s="323" t="s">
        <v>1743</v>
      </c>
      <c r="D119" s="323" t="s">
        <v>1738</v>
      </c>
      <c r="E119" s="323" t="s">
        <v>1264</v>
      </c>
      <c r="F119" s="323" t="s">
        <v>912</v>
      </c>
      <c r="G119" s="324" t="s">
        <v>1506</v>
      </c>
      <c r="H119" s="322" t="s">
        <v>951</v>
      </c>
      <c r="I119" s="322" t="s">
        <v>160</v>
      </c>
      <c r="J119" s="325" t="s">
        <v>988</v>
      </c>
      <c r="K119" s="326" t="s">
        <v>994</v>
      </c>
      <c r="L119" s="327" t="s">
        <v>736</v>
      </c>
      <c r="M119" s="327" t="s">
        <v>746</v>
      </c>
      <c r="N119" s="328" t="s">
        <v>113</v>
      </c>
      <c r="O119" s="329">
        <v>44701</v>
      </c>
      <c r="P119" s="377" t="s">
        <v>1955</v>
      </c>
      <c r="Q119" s="377" t="s">
        <v>1960</v>
      </c>
      <c r="R119" s="377" t="s">
        <v>1955</v>
      </c>
      <c r="S119" s="377" t="s">
        <v>2322</v>
      </c>
      <c r="T119" s="377" t="s">
        <v>2278</v>
      </c>
      <c r="U119" s="331" t="s">
        <v>2284</v>
      </c>
      <c r="V119" s="327"/>
    </row>
    <row r="120" spans="2:22" s="332" customFormat="1" ht="120" x14ac:dyDescent="0.25">
      <c r="B120" s="322" t="s">
        <v>888</v>
      </c>
      <c r="C120" s="323" t="s">
        <v>1743</v>
      </c>
      <c r="D120" s="323" t="s">
        <v>1738</v>
      </c>
      <c r="E120" s="323" t="s">
        <v>1264</v>
      </c>
      <c r="F120" s="323" t="s">
        <v>912</v>
      </c>
      <c r="G120" s="324" t="s">
        <v>1506</v>
      </c>
      <c r="H120" s="322" t="s">
        <v>951</v>
      </c>
      <c r="I120" s="322" t="s">
        <v>160</v>
      </c>
      <c r="J120" s="325" t="s">
        <v>988</v>
      </c>
      <c r="K120" s="326" t="s">
        <v>994</v>
      </c>
      <c r="L120" s="327" t="s">
        <v>736</v>
      </c>
      <c r="M120" s="327" t="s">
        <v>746</v>
      </c>
      <c r="N120" s="328" t="s">
        <v>113</v>
      </c>
      <c r="O120" s="329">
        <v>44701</v>
      </c>
      <c r="P120" s="377" t="s">
        <v>1955</v>
      </c>
      <c r="Q120" s="377" t="s">
        <v>1960</v>
      </c>
      <c r="R120" s="377" t="s">
        <v>1955</v>
      </c>
      <c r="S120" s="377" t="s">
        <v>2322</v>
      </c>
      <c r="T120" s="377" t="s">
        <v>2278</v>
      </c>
      <c r="U120" s="331" t="s">
        <v>2284</v>
      </c>
      <c r="V120" s="327"/>
    </row>
    <row r="121" spans="2:22" s="332" customFormat="1" ht="120" x14ac:dyDescent="0.25">
      <c r="B121" s="322" t="s">
        <v>888</v>
      </c>
      <c r="C121" s="323" t="s">
        <v>1743</v>
      </c>
      <c r="D121" s="323" t="s">
        <v>1738</v>
      </c>
      <c r="E121" s="323" t="s">
        <v>1264</v>
      </c>
      <c r="F121" s="323" t="s">
        <v>912</v>
      </c>
      <c r="G121" s="324" t="s">
        <v>1506</v>
      </c>
      <c r="H121" s="322" t="s">
        <v>951</v>
      </c>
      <c r="I121" s="322" t="s">
        <v>160</v>
      </c>
      <c r="J121" s="325" t="s">
        <v>988</v>
      </c>
      <c r="K121" s="326" t="s">
        <v>994</v>
      </c>
      <c r="L121" s="327" t="s">
        <v>736</v>
      </c>
      <c r="M121" s="327" t="s">
        <v>746</v>
      </c>
      <c r="N121" s="328" t="s">
        <v>113</v>
      </c>
      <c r="O121" s="329">
        <v>44701</v>
      </c>
      <c r="P121" s="377" t="s">
        <v>1955</v>
      </c>
      <c r="Q121" s="377" t="s">
        <v>1960</v>
      </c>
      <c r="R121" s="377" t="s">
        <v>1955</v>
      </c>
      <c r="S121" s="377" t="s">
        <v>2322</v>
      </c>
      <c r="T121" s="377" t="s">
        <v>2278</v>
      </c>
      <c r="U121" s="331" t="s">
        <v>2284</v>
      </c>
      <c r="V121" s="327"/>
    </row>
    <row r="122" spans="2:22" s="332" customFormat="1" ht="120" x14ac:dyDescent="0.25">
      <c r="B122" s="322" t="s">
        <v>888</v>
      </c>
      <c r="C122" s="323" t="s">
        <v>1743</v>
      </c>
      <c r="D122" s="323" t="s">
        <v>1738</v>
      </c>
      <c r="E122" s="323" t="s">
        <v>1264</v>
      </c>
      <c r="F122" s="323" t="s">
        <v>912</v>
      </c>
      <c r="G122" s="324" t="s">
        <v>1507</v>
      </c>
      <c r="H122" s="322" t="s">
        <v>952</v>
      </c>
      <c r="I122" s="322" t="s">
        <v>159</v>
      </c>
      <c r="J122" s="325" t="s">
        <v>1721</v>
      </c>
      <c r="K122" s="326" t="s">
        <v>994</v>
      </c>
      <c r="L122" s="327" t="s">
        <v>736</v>
      </c>
      <c r="M122" s="327" t="s">
        <v>746</v>
      </c>
      <c r="N122" s="328" t="s">
        <v>121</v>
      </c>
      <c r="O122" s="329">
        <v>44701</v>
      </c>
      <c r="P122" s="377" t="s">
        <v>1955</v>
      </c>
      <c r="Q122" s="377" t="s">
        <v>1955</v>
      </c>
      <c r="R122" s="377" t="s">
        <v>1955</v>
      </c>
      <c r="S122" s="378" t="s">
        <v>2323</v>
      </c>
      <c r="T122" s="377" t="s">
        <v>2277</v>
      </c>
      <c r="U122" s="331" t="s">
        <v>2284</v>
      </c>
      <c r="V122" s="327"/>
    </row>
    <row r="123" spans="2:22" s="332" customFormat="1" ht="120" x14ac:dyDescent="0.25">
      <c r="B123" s="322" t="s">
        <v>888</v>
      </c>
      <c r="C123" s="323" t="s">
        <v>1743</v>
      </c>
      <c r="D123" s="323" t="s">
        <v>1738</v>
      </c>
      <c r="E123" s="323" t="s">
        <v>1264</v>
      </c>
      <c r="F123" s="323" t="s">
        <v>912</v>
      </c>
      <c r="G123" s="324" t="s">
        <v>1507</v>
      </c>
      <c r="H123" s="322" t="s">
        <v>952</v>
      </c>
      <c r="I123" s="322" t="s">
        <v>159</v>
      </c>
      <c r="J123" s="325" t="s">
        <v>1721</v>
      </c>
      <c r="K123" s="326" t="s">
        <v>994</v>
      </c>
      <c r="L123" s="327" t="s">
        <v>736</v>
      </c>
      <c r="M123" s="327" t="s">
        <v>746</v>
      </c>
      <c r="N123" s="328" t="s">
        <v>121</v>
      </c>
      <c r="O123" s="329">
        <v>44701</v>
      </c>
      <c r="P123" s="377" t="s">
        <v>1955</v>
      </c>
      <c r="Q123" s="377" t="s">
        <v>1955</v>
      </c>
      <c r="R123" s="377" t="s">
        <v>1955</v>
      </c>
      <c r="S123" s="378" t="s">
        <v>2323</v>
      </c>
      <c r="T123" s="377" t="s">
        <v>2277</v>
      </c>
      <c r="U123" s="331" t="s">
        <v>2284</v>
      </c>
      <c r="V123" s="327"/>
    </row>
    <row r="124" spans="2:22" s="332" customFormat="1" ht="195" x14ac:dyDescent="0.25">
      <c r="B124" s="322" t="s">
        <v>889</v>
      </c>
      <c r="C124" s="323" t="s">
        <v>890</v>
      </c>
      <c r="D124" s="323" t="s">
        <v>891</v>
      </c>
      <c r="E124" s="323" t="s">
        <v>1265</v>
      </c>
      <c r="F124" s="323" t="s">
        <v>913</v>
      </c>
      <c r="G124" s="324" t="s">
        <v>1508</v>
      </c>
      <c r="H124" s="322" t="s">
        <v>953</v>
      </c>
      <c r="I124" s="322" t="s">
        <v>159</v>
      </c>
      <c r="J124" s="325" t="s">
        <v>1722</v>
      </c>
      <c r="K124" s="326" t="s">
        <v>835</v>
      </c>
      <c r="L124" s="327"/>
      <c r="M124" s="327" t="s">
        <v>1284</v>
      </c>
      <c r="N124" s="328" t="s">
        <v>113</v>
      </c>
      <c r="O124" s="329">
        <v>44701</v>
      </c>
      <c r="P124" s="377" t="s">
        <v>1955</v>
      </c>
      <c r="Q124" s="377" t="s">
        <v>1955</v>
      </c>
      <c r="R124" s="377" t="s">
        <v>1955</v>
      </c>
      <c r="S124" s="378" t="s">
        <v>2323</v>
      </c>
      <c r="T124" s="377" t="s">
        <v>2277</v>
      </c>
      <c r="U124" s="331" t="s">
        <v>2284</v>
      </c>
      <c r="V124" s="327"/>
    </row>
    <row r="125" spans="2:22" s="332" customFormat="1" ht="195" x14ac:dyDescent="0.25">
      <c r="B125" s="322" t="s">
        <v>889</v>
      </c>
      <c r="C125" s="323" t="s">
        <v>890</v>
      </c>
      <c r="D125" s="323" t="s">
        <v>891</v>
      </c>
      <c r="E125" s="323" t="s">
        <v>1265</v>
      </c>
      <c r="F125" s="323" t="s">
        <v>913</v>
      </c>
      <c r="G125" s="324" t="s">
        <v>1508</v>
      </c>
      <c r="H125" s="322" t="s">
        <v>953</v>
      </c>
      <c r="I125" s="322" t="s">
        <v>159</v>
      </c>
      <c r="J125" s="325" t="s">
        <v>1722</v>
      </c>
      <c r="K125" s="326" t="s">
        <v>835</v>
      </c>
      <c r="L125" s="327"/>
      <c r="M125" s="327" t="s">
        <v>1284</v>
      </c>
      <c r="N125" s="328" t="s">
        <v>113</v>
      </c>
      <c r="O125" s="329">
        <v>44701</v>
      </c>
      <c r="P125" s="377" t="s">
        <v>1955</v>
      </c>
      <c r="Q125" s="377" t="s">
        <v>1955</v>
      </c>
      <c r="R125" s="377" t="s">
        <v>1955</v>
      </c>
      <c r="S125" s="378" t="s">
        <v>2323</v>
      </c>
      <c r="T125" s="377" t="s">
        <v>2277</v>
      </c>
      <c r="U125" s="331" t="s">
        <v>2284</v>
      </c>
      <c r="V125" s="327"/>
    </row>
    <row r="126" spans="2:22" s="332" customFormat="1" ht="195" x14ac:dyDescent="0.25">
      <c r="B126" s="322" t="s">
        <v>889</v>
      </c>
      <c r="C126" s="323" t="s">
        <v>890</v>
      </c>
      <c r="D126" s="323" t="s">
        <v>891</v>
      </c>
      <c r="E126" s="323" t="s">
        <v>1265</v>
      </c>
      <c r="F126" s="323" t="s">
        <v>913</v>
      </c>
      <c r="G126" s="324" t="s">
        <v>1508</v>
      </c>
      <c r="H126" s="322" t="s">
        <v>953</v>
      </c>
      <c r="I126" s="322" t="s">
        <v>159</v>
      </c>
      <c r="J126" s="325" t="s">
        <v>1722</v>
      </c>
      <c r="K126" s="326" t="s">
        <v>835</v>
      </c>
      <c r="L126" s="327"/>
      <c r="M126" s="327" t="s">
        <v>1284</v>
      </c>
      <c r="N126" s="328" t="s">
        <v>113</v>
      </c>
      <c r="O126" s="329">
        <v>44701</v>
      </c>
      <c r="P126" s="377" t="s">
        <v>1955</v>
      </c>
      <c r="Q126" s="377" t="s">
        <v>1955</v>
      </c>
      <c r="R126" s="377" t="s">
        <v>1955</v>
      </c>
      <c r="S126" s="378" t="s">
        <v>2323</v>
      </c>
      <c r="T126" s="377" t="s">
        <v>2277</v>
      </c>
      <c r="U126" s="331" t="s">
        <v>2284</v>
      </c>
      <c r="V126" s="327"/>
    </row>
    <row r="127" spans="2:22" s="332" customFormat="1" ht="210" x14ac:dyDescent="0.25">
      <c r="B127" s="322" t="s">
        <v>889</v>
      </c>
      <c r="C127" s="323" t="s">
        <v>890</v>
      </c>
      <c r="D127" s="323" t="s">
        <v>891</v>
      </c>
      <c r="E127" s="323" t="s">
        <v>1266</v>
      </c>
      <c r="F127" s="323" t="s">
        <v>913</v>
      </c>
      <c r="G127" s="324" t="s">
        <v>1509</v>
      </c>
      <c r="H127" s="322" t="s">
        <v>954</v>
      </c>
      <c r="I127" s="322" t="s">
        <v>159</v>
      </c>
      <c r="J127" s="325" t="s">
        <v>1798</v>
      </c>
      <c r="K127" s="326" t="s">
        <v>835</v>
      </c>
      <c r="L127" s="327"/>
      <c r="M127" s="327" t="s">
        <v>1284</v>
      </c>
      <c r="N127" s="328" t="s">
        <v>113</v>
      </c>
      <c r="O127" s="329">
        <v>44701</v>
      </c>
      <c r="P127" s="377" t="s">
        <v>1955</v>
      </c>
      <c r="Q127" s="377" t="s">
        <v>1955</v>
      </c>
      <c r="R127" s="377" t="s">
        <v>1955</v>
      </c>
      <c r="S127" s="378" t="s">
        <v>2323</v>
      </c>
      <c r="T127" s="377" t="s">
        <v>2277</v>
      </c>
      <c r="U127" s="331" t="s">
        <v>2284</v>
      </c>
      <c r="V127" s="327"/>
    </row>
    <row r="128" spans="2:22" s="332" customFormat="1" ht="210" x14ac:dyDescent="0.25">
      <c r="B128" s="322" t="s">
        <v>889</v>
      </c>
      <c r="C128" s="323" t="s">
        <v>890</v>
      </c>
      <c r="D128" s="323" t="s">
        <v>891</v>
      </c>
      <c r="E128" s="323" t="s">
        <v>1266</v>
      </c>
      <c r="F128" s="323" t="s">
        <v>913</v>
      </c>
      <c r="G128" s="324" t="s">
        <v>1509</v>
      </c>
      <c r="H128" s="322" t="s">
        <v>954</v>
      </c>
      <c r="I128" s="322" t="s">
        <v>159</v>
      </c>
      <c r="J128" s="325" t="s">
        <v>1798</v>
      </c>
      <c r="K128" s="326" t="s">
        <v>835</v>
      </c>
      <c r="L128" s="327"/>
      <c r="M128" s="327" t="s">
        <v>1284</v>
      </c>
      <c r="N128" s="328" t="s">
        <v>113</v>
      </c>
      <c r="O128" s="329">
        <v>44701</v>
      </c>
      <c r="P128" s="377" t="s">
        <v>1955</v>
      </c>
      <c r="Q128" s="377" t="s">
        <v>1955</v>
      </c>
      <c r="R128" s="377" t="s">
        <v>1955</v>
      </c>
      <c r="S128" s="378" t="s">
        <v>2323</v>
      </c>
      <c r="T128" s="377" t="s">
        <v>2277</v>
      </c>
      <c r="U128" s="331" t="s">
        <v>2284</v>
      </c>
      <c r="V128" s="327"/>
    </row>
    <row r="129" spans="2:22" s="332" customFormat="1" ht="135" x14ac:dyDescent="0.25">
      <c r="B129" s="322" t="s">
        <v>889</v>
      </c>
      <c r="C129" s="323" t="s">
        <v>890</v>
      </c>
      <c r="D129" s="323" t="s">
        <v>891</v>
      </c>
      <c r="E129" s="323" t="s">
        <v>1267</v>
      </c>
      <c r="F129" s="323" t="s">
        <v>913</v>
      </c>
      <c r="G129" s="324" t="s">
        <v>1510</v>
      </c>
      <c r="H129" s="322" t="s">
        <v>1782</v>
      </c>
      <c r="I129" s="322" t="s">
        <v>159</v>
      </c>
      <c r="J129" s="325" t="s">
        <v>1797</v>
      </c>
      <c r="K129" s="326" t="s">
        <v>835</v>
      </c>
      <c r="L129" s="327"/>
      <c r="M129" s="327" t="s">
        <v>746</v>
      </c>
      <c r="N129" s="328" t="s">
        <v>113</v>
      </c>
      <c r="O129" s="329">
        <v>44701</v>
      </c>
      <c r="P129" s="377" t="s">
        <v>1955</v>
      </c>
      <c r="Q129" s="377" t="s">
        <v>1955</v>
      </c>
      <c r="R129" s="377" t="s">
        <v>1955</v>
      </c>
      <c r="S129" s="378" t="s">
        <v>2323</v>
      </c>
      <c r="T129" s="377" t="s">
        <v>2277</v>
      </c>
      <c r="U129" s="331" t="s">
        <v>2284</v>
      </c>
      <c r="V129" s="327"/>
    </row>
    <row r="130" spans="2:22" s="332" customFormat="1" ht="135" x14ac:dyDescent="0.25">
      <c r="B130" s="322" t="s">
        <v>889</v>
      </c>
      <c r="C130" s="323" t="s">
        <v>890</v>
      </c>
      <c r="D130" s="323" t="s">
        <v>891</v>
      </c>
      <c r="E130" s="323" t="s">
        <v>1267</v>
      </c>
      <c r="F130" s="323" t="s">
        <v>913</v>
      </c>
      <c r="G130" s="324" t="s">
        <v>1510</v>
      </c>
      <c r="H130" s="322" t="s">
        <v>1782</v>
      </c>
      <c r="I130" s="322" t="s">
        <v>159</v>
      </c>
      <c r="J130" s="325" t="s">
        <v>1797</v>
      </c>
      <c r="K130" s="326" t="s">
        <v>835</v>
      </c>
      <c r="L130" s="327"/>
      <c r="M130" s="327" t="s">
        <v>746</v>
      </c>
      <c r="N130" s="328" t="s">
        <v>113</v>
      </c>
      <c r="O130" s="329">
        <v>44701</v>
      </c>
      <c r="P130" s="377" t="s">
        <v>1955</v>
      </c>
      <c r="Q130" s="377" t="s">
        <v>1955</v>
      </c>
      <c r="R130" s="377" t="s">
        <v>1955</v>
      </c>
      <c r="S130" s="378" t="s">
        <v>2323</v>
      </c>
      <c r="T130" s="377" t="s">
        <v>2277</v>
      </c>
      <c r="U130" s="331" t="s">
        <v>2284</v>
      </c>
      <c r="V130" s="327"/>
    </row>
    <row r="131" spans="2:22" s="332" customFormat="1" ht="135" x14ac:dyDescent="0.25">
      <c r="B131" s="322" t="s">
        <v>889</v>
      </c>
      <c r="C131" s="323" t="s">
        <v>890</v>
      </c>
      <c r="D131" s="323" t="s">
        <v>891</v>
      </c>
      <c r="E131" s="323" t="s">
        <v>1267</v>
      </c>
      <c r="F131" s="323" t="s">
        <v>913</v>
      </c>
      <c r="G131" s="324" t="s">
        <v>1510</v>
      </c>
      <c r="H131" s="322" t="s">
        <v>1782</v>
      </c>
      <c r="I131" s="322" t="s">
        <v>159</v>
      </c>
      <c r="J131" s="325" t="s">
        <v>1797</v>
      </c>
      <c r="K131" s="326" t="s">
        <v>835</v>
      </c>
      <c r="L131" s="327"/>
      <c r="M131" s="327" t="s">
        <v>746</v>
      </c>
      <c r="N131" s="328" t="s">
        <v>113</v>
      </c>
      <c r="O131" s="329">
        <v>44701</v>
      </c>
      <c r="P131" s="377" t="s">
        <v>1955</v>
      </c>
      <c r="Q131" s="377" t="s">
        <v>1955</v>
      </c>
      <c r="R131" s="377" t="s">
        <v>1955</v>
      </c>
      <c r="S131" s="378" t="s">
        <v>2323</v>
      </c>
      <c r="T131" s="377" t="s">
        <v>2277</v>
      </c>
      <c r="U131" s="331" t="s">
        <v>2284</v>
      </c>
      <c r="V131" s="327"/>
    </row>
    <row r="132" spans="2:22" s="332" customFormat="1" ht="75" x14ac:dyDescent="0.25">
      <c r="B132" s="322" t="s">
        <v>889</v>
      </c>
      <c r="C132" s="323" t="s">
        <v>1744</v>
      </c>
      <c r="D132" s="323" t="s">
        <v>1731</v>
      </c>
      <c r="E132" s="323" t="s">
        <v>1268</v>
      </c>
      <c r="F132" s="323" t="s">
        <v>913</v>
      </c>
      <c r="G132" s="324" t="s">
        <v>1511</v>
      </c>
      <c r="H132" s="322" t="s">
        <v>107</v>
      </c>
      <c r="I132" s="322" t="s">
        <v>160</v>
      </c>
      <c r="J132" s="325" t="s">
        <v>1783</v>
      </c>
      <c r="K132" s="326" t="s">
        <v>835</v>
      </c>
      <c r="L132" s="327" t="s">
        <v>735</v>
      </c>
      <c r="M132" s="327" t="s">
        <v>1283</v>
      </c>
      <c r="N132" s="328" t="s">
        <v>113</v>
      </c>
      <c r="O132" s="329">
        <v>44701</v>
      </c>
      <c r="P132" s="377" t="s">
        <v>1955</v>
      </c>
      <c r="Q132" s="377" t="s">
        <v>1955</v>
      </c>
      <c r="R132" s="377" t="s">
        <v>1955</v>
      </c>
      <c r="S132" s="378" t="s">
        <v>2323</v>
      </c>
      <c r="T132" s="377" t="s">
        <v>2277</v>
      </c>
      <c r="U132" s="331" t="s">
        <v>2284</v>
      </c>
      <c r="V132" s="327"/>
    </row>
    <row r="133" spans="2:22" s="332" customFormat="1" ht="75" x14ac:dyDescent="0.25">
      <c r="B133" s="322" t="s">
        <v>889</v>
      </c>
      <c r="C133" s="323" t="s">
        <v>1744</v>
      </c>
      <c r="D133" s="323" t="s">
        <v>1731</v>
      </c>
      <c r="E133" s="323" t="s">
        <v>1268</v>
      </c>
      <c r="F133" s="323" t="s">
        <v>913</v>
      </c>
      <c r="G133" s="324" t="s">
        <v>1511</v>
      </c>
      <c r="H133" s="322" t="s">
        <v>107</v>
      </c>
      <c r="I133" s="322" t="s">
        <v>160</v>
      </c>
      <c r="J133" s="325" t="s">
        <v>1783</v>
      </c>
      <c r="K133" s="326" t="s">
        <v>835</v>
      </c>
      <c r="L133" s="327" t="s">
        <v>735</v>
      </c>
      <c r="M133" s="327" t="s">
        <v>1283</v>
      </c>
      <c r="N133" s="328" t="s">
        <v>113</v>
      </c>
      <c r="O133" s="329">
        <v>44701</v>
      </c>
      <c r="P133" s="377" t="s">
        <v>1955</v>
      </c>
      <c r="Q133" s="377" t="s">
        <v>1955</v>
      </c>
      <c r="R133" s="377" t="s">
        <v>1955</v>
      </c>
      <c r="S133" s="378" t="s">
        <v>2323</v>
      </c>
      <c r="T133" s="377" t="s">
        <v>2277</v>
      </c>
      <c r="U133" s="331" t="s">
        <v>2284</v>
      </c>
      <c r="V133" s="327"/>
    </row>
    <row r="134" spans="2:22" s="332" customFormat="1" ht="75" x14ac:dyDescent="0.25">
      <c r="B134" s="322" t="s">
        <v>889</v>
      </c>
      <c r="C134" s="323" t="s">
        <v>1744</v>
      </c>
      <c r="D134" s="323" t="s">
        <v>1731</v>
      </c>
      <c r="E134" s="323" t="s">
        <v>1268</v>
      </c>
      <c r="F134" s="323" t="s">
        <v>913</v>
      </c>
      <c r="G134" s="324" t="s">
        <v>1511</v>
      </c>
      <c r="H134" s="322" t="s">
        <v>107</v>
      </c>
      <c r="I134" s="322" t="s">
        <v>160</v>
      </c>
      <c r="J134" s="325" t="s">
        <v>1783</v>
      </c>
      <c r="K134" s="326" t="s">
        <v>835</v>
      </c>
      <c r="L134" s="327" t="s">
        <v>735</v>
      </c>
      <c r="M134" s="327" t="s">
        <v>1283</v>
      </c>
      <c r="N134" s="328" t="s">
        <v>113</v>
      </c>
      <c r="O134" s="329">
        <v>44701</v>
      </c>
      <c r="P134" s="377" t="s">
        <v>1955</v>
      </c>
      <c r="Q134" s="377" t="s">
        <v>1955</v>
      </c>
      <c r="R134" s="377" t="s">
        <v>1955</v>
      </c>
      <c r="S134" s="378" t="s">
        <v>2323</v>
      </c>
      <c r="T134" s="377" t="s">
        <v>2277</v>
      </c>
      <c r="U134" s="331" t="s">
        <v>2284</v>
      </c>
      <c r="V134" s="327"/>
    </row>
    <row r="135" spans="2:22" s="332" customFormat="1" ht="75" x14ac:dyDescent="0.25">
      <c r="B135" s="322" t="s">
        <v>889</v>
      </c>
      <c r="C135" s="323" t="s">
        <v>1744</v>
      </c>
      <c r="D135" s="323" t="s">
        <v>1731</v>
      </c>
      <c r="E135" s="323" t="s">
        <v>1268</v>
      </c>
      <c r="F135" s="323" t="s">
        <v>913</v>
      </c>
      <c r="G135" s="324" t="s">
        <v>1511</v>
      </c>
      <c r="H135" s="322" t="s">
        <v>107</v>
      </c>
      <c r="I135" s="322" t="s">
        <v>160</v>
      </c>
      <c r="J135" s="325" t="s">
        <v>1783</v>
      </c>
      <c r="K135" s="326" t="s">
        <v>835</v>
      </c>
      <c r="L135" s="327" t="s">
        <v>735</v>
      </c>
      <c r="M135" s="327" t="s">
        <v>1283</v>
      </c>
      <c r="N135" s="328" t="s">
        <v>113</v>
      </c>
      <c r="O135" s="329">
        <v>44701</v>
      </c>
      <c r="P135" s="377" t="s">
        <v>1955</v>
      </c>
      <c r="Q135" s="377" t="s">
        <v>1955</v>
      </c>
      <c r="R135" s="377" t="s">
        <v>1955</v>
      </c>
      <c r="S135" s="378" t="s">
        <v>2323</v>
      </c>
      <c r="T135" s="377" t="s">
        <v>2277</v>
      </c>
      <c r="U135" s="331" t="s">
        <v>2284</v>
      </c>
      <c r="V135" s="327"/>
    </row>
    <row r="136" spans="2:22" s="332" customFormat="1" ht="75" x14ac:dyDescent="0.25">
      <c r="B136" s="322" t="s">
        <v>889</v>
      </c>
      <c r="C136" s="323" t="s">
        <v>1744</v>
      </c>
      <c r="D136" s="323" t="s">
        <v>1731</v>
      </c>
      <c r="E136" s="323" t="s">
        <v>1268</v>
      </c>
      <c r="F136" s="323" t="s">
        <v>913</v>
      </c>
      <c r="G136" s="324" t="s">
        <v>1512</v>
      </c>
      <c r="H136" s="322" t="s">
        <v>955</v>
      </c>
      <c r="I136" s="322" t="s">
        <v>160</v>
      </c>
      <c r="J136" s="325" t="s">
        <v>1784</v>
      </c>
      <c r="K136" s="326" t="s">
        <v>835</v>
      </c>
      <c r="L136" s="327" t="s">
        <v>735</v>
      </c>
      <c r="M136" s="327" t="s">
        <v>1283</v>
      </c>
      <c r="N136" s="328" t="s">
        <v>123</v>
      </c>
      <c r="O136" s="329">
        <v>44701</v>
      </c>
      <c r="P136" s="377" t="s">
        <v>1955</v>
      </c>
      <c r="Q136" s="377" t="s">
        <v>1955</v>
      </c>
      <c r="R136" s="377" t="s">
        <v>1955</v>
      </c>
      <c r="S136" s="377" t="s">
        <v>2324</v>
      </c>
      <c r="T136" s="377" t="s">
        <v>2277</v>
      </c>
      <c r="U136" s="331" t="s">
        <v>2284</v>
      </c>
      <c r="V136" s="327"/>
    </row>
    <row r="137" spans="2:22" s="332" customFormat="1" ht="75" x14ac:dyDescent="0.25">
      <c r="B137" s="322" t="s">
        <v>889</v>
      </c>
      <c r="C137" s="323" t="s">
        <v>1744</v>
      </c>
      <c r="D137" s="323" t="s">
        <v>1731</v>
      </c>
      <c r="E137" s="323" t="s">
        <v>1268</v>
      </c>
      <c r="F137" s="323" t="s">
        <v>913</v>
      </c>
      <c r="G137" s="324" t="s">
        <v>1512</v>
      </c>
      <c r="H137" s="322" t="s">
        <v>955</v>
      </c>
      <c r="I137" s="322" t="s">
        <v>160</v>
      </c>
      <c r="J137" s="325" t="s">
        <v>1784</v>
      </c>
      <c r="K137" s="326" t="s">
        <v>835</v>
      </c>
      <c r="L137" s="327" t="s">
        <v>735</v>
      </c>
      <c r="M137" s="327" t="s">
        <v>1283</v>
      </c>
      <c r="N137" s="328" t="s">
        <v>123</v>
      </c>
      <c r="O137" s="329">
        <v>44701</v>
      </c>
      <c r="P137" s="377" t="s">
        <v>1955</v>
      </c>
      <c r="Q137" s="377" t="s">
        <v>1955</v>
      </c>
      <c r="R137" s="377" t="s">
        <v>1955</v>
      </c>
      <c r="S137" s="377" t="s">
        <v>2324</v>
      </c>
      <c r="T137" s="377" t="s">
        <v>2277</v>
      </c>
      <c r="U137" s="331" t="s">
        <v>2284</v>
      </c>
      <c r="V137" s="327"/>
    </row>
    <row r="138" spans="2:22" s="332" customFormat="1" ht="75" x14ac:dyDescent="0.25">
      <c r="B138" s="322" t="s">
        <v>889</v>
      </c>
      <c r="C138" s="323" t="s">
        <v>1744</v>
      </c>
      <c r="D138" s="323" t="s">
        <v>1731</v>
      </c>
      <c r="E138" s="323" t="s">
        <v>1268</v>
      </c>
      <c r="F138" s="323" t="s">
        <v>913</v>
      </c>
      <c r="G138" s="324" t="s">
        <v>1512</v>
      </c>
      <c r="H138" s="322" t="s">
        <v>955</v>
      </c>
      <c r="I138" s="322" t="s">
        <v>160</v>
      </c>
      <c r="J138" s="325" t="s">
        <v>1784</v>
      </c>
      <c r="K138" s="326" t="s">
        <v>835</v>
      </c>
      <c r="L138" s="327" t="s">
        <v>735</v>
      </c>
      <c r="M138" s="327" t="s">
        <v>1283</v>
      </c>
      <c r="N138" s="328" t="s">
        <v>123</v>
      </c>
      <c r="O138" s="329">
        <v>44701</v>
      </c>
      <c r="P138" s="377" t="s">
        <v>1955</v>
      </c>
      <c r="Q138" s="377" t="s">
        <v>1955</v>
      </c>
      <c r="R138" s="377" t="s">
        <v>1955</v>
      </c>
      <c r="S138" s="377" t="s">
        <v>2324</v>
      </c>
      <c r="T138" s="377" t="s">
        <v>2277</v>
      </c>
      <c r="U138" s="331" t="s">
        <v>2284</v>
      </c>
      <c r="V138" s="327"/>
    </row>
    <row r="139" spans="2:22" s="332" customFormat="1" ht="90" x14ac:dyDescent="0.25">
      <c r="B139" s="322" t="s">
        <v>889</v>
      </c>
      <c r="C139" s="323" t="s">
        <v>1744</v>
      </c>
      <c r="D139" s="323" t="s">
        <v>1731</v>
      </c>
      <c r="E139" s="323" t="s">
        <v>1268</v>
      </c>
      <c r="F139" s="323" t="s">
        <v>913</v>
      </c>
      <c r="G139" s="324" t="s">
        <v>1513</v>
      </c>
      <c r="H139" s="322" t="s">
        <v>956</v>
      </c>
      <c r="I139" s="322" t="s">
        <v>160</v>
      </c>
      <c r="J139" s="325" t="s">
        <v>1785</v>
      </c>
      <c r="K139" s="326" t="s">
        <v>835</v>
      </c>
      <c r="L139" s="327" t="s">
        <v>735</v>
      </c>
      <c r="M139" s="327" t="s">
        <v>1283</v>
      </c>
      <c r="N139" s="328" t="s">
        <v>123</v>
      </c>
      <c r="O139" s="329">
        <v>44701</v>
      </c>
      <c r="P139" s="377" t="s">
        <v>1955</v>
      </c>
      <c r="Q139" s="377" t="s">
        <v>1955</v>
      </c>
      <c r="R139" s="377" t="s">
        <v>1955</v>
      </c>
      <c r="S139" s="377" t="s">
        <v>2325</v>
      </c>
      <c r="T139" s="377" t="s">
        <v>2277</v>
      </c>
      <c r="U139" s="331" t="s">
        <v>2284</v>
      </c>
      <c r="V139" s="327"/>
    </row>
    <row r="140" spans="2:22" s="332" customFormat="1" ht="90" x14ac:dyDescent="0.25">
      <c r="B140" s="322" t="s">
        <v>889</v>
      </c>
      <c r="C140" s="323" t="s">
        <v>1744</v>
      </c>
      <c r="D140" s="323" t="s">
        <v>1731</v>
      </c>
      <c r="E140" s="323" t="s">
        <v>1268</v>
      </c>
      <c r="F140" s="323" t="s">
        <v>913</v>
      </c>
      <c r="G140" s="324" t="s">
        <v>1513</v>
      </c>
      <c r="H140" s="322" t="s">
        <v>956</v>
      </c>
      <c r="I140" s="322" t="s">
        <v>160</v>
      </c>
      <c r="J140" s="325" t="s">
        <v>1785</v>
      </c>
      <c r="K140" s="326" t="s">
        <v>835</v>
      </c>
      <c r="L140" s="327" t="s">
        <v>735</v>
      </c>
      <c r="M140" s="327" t="s">
        <v>1283</v>
      </c>
      <c r="N140" s="328" t="s">
        <v>123</v>
      </c>
      <c r="O140" s="329">
        <v>44701</v>
      </c>
      <c r="P140" s="377" t="s">
        <v>1955</v>
      </c>
      <c r="Q140" s="377" t="s">
        <v>1955</v>
      </c>
      <c r="R140" s="377" t="s">
        <v>1955</v>
      </c>
      <c r="S140" s="377" t="s">
        <v>2325</v>
      </c>
      <c r="T140" s="377" t="s">
        <v>2277</v>
      </c>
      <c r="U140" s="331" t="s">
        <v>2284</v>
      </c>
      <c r="V140" s="327"/>
    </row>
    <row r="141" spans="2:22" s="332" customFormat="1" ht="135" x14ac:dyDescent="0.25">
      <c r="B141" s="322" t="s">
        <v>889</v>
      </c>
      <c r="C141" s="323" t="s">
        <v>890</v>
      </c>
      <c r="D141" s="323" t="s">
        <v>891</v>
      </c>
      <c r="E141" s="323" t="s">
        <v>1269</v>
      </c>
      <c r="F141" s="323" t="s">
        <v>913</v>
      </c>
      <c r="G141" s="324" t="s">
        <v>1514</v>
      </c>
      <c r="H141" s="322" t="s">
        <v>957</v>
      </c>
      <c r="I141" s="322" t="s">
        <v>159</v>
      </c>
      <c r="J141" s="325" t="s">
        <v>1796</v>
      </c>
      <c r="K141" s="326" t="s">
        <v>835</v>
      </c>
      <c r="L141" s="327"/>
      <c r="M141" s="327" t="s">
        <v>1284</v>
      </c>
      <c r="N141" s="328" t="s">
        <v>113</v>
      </c>
      <c r="O141" s="329">
        <v>44701</v>
      </c>
      <c r="P141" s="377" t="s">
        <v>1955</v>
      </c>
      <c r="Q141" s="377" t="s">
        <v>1955</v>
      </c>
      <c r="R141" s="377" t="s">
        <v>1955</v>
      </c>
      <c r="S141" s="377" t="s">
        <v>2325</v>
      </c>
      <c r="T141" s="377" t="s">
        <v>2277</v>
      </c>
      <c r="U141" s="331" t="s">
        <v>2284</v>
      </c>
      <c r="V141" s="327"/>
    </row>
    <row r="142" spans="2:22" s="332" customFormat="1" ht="135" x14ac:dyDescent="0.25">
      <c r="B142" s="322" t="s">
        <v>889</v>
      </c>
      <c r="C142" s="323" t="s">
        <v>890</v>
      </c>
      <c r="D142" s="323" t="s">
        <v>891</v>
      </c>
      <c r="E142" s="323" t="s">
        <v>1269</v>
      </c>
      <c r="F142" s="323" t="s">
        <v>913</v>
      </c>
      <c r="G142" s="324" t="s">
        <v>1514</v>
      </c>
      <c r="H142" s="322" t="s">
        <v>957</v>
      </c>
      <c r="I142" s="322" t="s">
        <v>159</v>
      </c>
      <c r="J142" s="325" t="s">
        <v>1796</v>
      </c>
      <c r="K142" s="326" t="s">
        <v>835</v>
      </c>
      <c r="L142" s="327"/>
      <c r="M142" s="327" t="s">
        <v>1284</v>
      </c>
      <c r="N142" s="328" t="s">
        <v>113</v>
      </c>
      <c r="O142" s="329">
        <v>44701</v>
      </c>
      <c r="P142" s="377" t="s">
        <v>1955</v>
      </c>
      <c r="Q142" s="377" t="s">
        <v>1955</v>
      </c>
      <c r="R142" s="377" t="s">
        <v>1955</v>
      </c>
      <c r="S142" s="377" t="s">
        <v>2325</v>
      </c>
      <c r="T142" s="377" t="s">
        <v>2277</v>
      </c>
      <c r="U142" s="331" t="s">
        <v>2284</v>
      </c>
      <c r="V142" s="327"/>
    </row>
    <row r="143" spans="2:22" s="332" customFormat="1" ht="135" x14ac:dyDescent="0.25">
      <c r="B143" s="322" t="s">
        <v>889</v>
      </c>
      <c r="C143" s="323" t="s">
        <v>890</v>
      </c>
      <c r="D143" s="323" t="s">
        <v>891</v>
      </c>
      <c r="E143" s="323" t="s">
        <v>1269</v>
      </c>
      <c r="F143" s="323" t="s">
        <v>913</v>
      </c>
      <c r="G143" s="324" t="s">
        <v>1515</v>
      </c>
      <c r="H143" s="322" t="s">
        <v>958</v>
      </c>
      <c r="I143" s="322" t="s">
        <v>159</v>
      </c>
      <c r="J143" s="325" t="s">
        <v>1791</v>
      </c>
      <c r="K143" s="326" t="s">
        <v>994</v>
      </c>
      <c r="L143" s="327"/>
      <c r="M143" s="327" t="s">
        <v>1284</v>
      </c>
      <c r="N143" s="328" t="s">
        <v>113</v>
      </c>
      <c r="O143" s="329">
        <v>44701</v>
      </c>
      <c r="P143" s="377" t="s">
        <v>1955</v>
      </c>
      <c r="Q143" s="377" t="s">
        <v>1955</v>
      </c>
      <c r="R143" s="377" t="s">
        <v>1955</v>
      </c>
      <c r="S143" s="377" t="s">
        <v>2325</v>
      </c>
      <c r="T143" s="377" t="s">
        <v>2277</v>
      </c>
      <c r="U143" s="331" t="s">
        <v>2284</v>
      </c>
      <c r="V143" s="327"/>
    </row>
    <row r="144" spans="2:22" s="332" customFormat="1" ht="135" x14ac:dyDescent="0.25">
      <c r="B144" s="322" t="s">
        <v>889</v>
      </c>
      <c r="C144" s="323" t="s">
        <v>890</v>
      </c>
      <c r="D144" s="323" t="s">
        <v>891</v>
      </c>
      <c r="E144" s="323" t="s">
        <v>1269</v>
      </c>
      <c r="F144" s="323" t="s">
        <v>913</v>
      </c>
      <c r="G144" s="324" t="s">
        <v>1515</v>
      </c>
      <c r="H144" s="322" t="s">
        <v>958</v>
      </c>
      <c r="I144" s="322" t="s">
        <v>159</v>
      </c>
      <c r="J144" s="325" t="s">
        <v>1791</v>
      </c>
      <c r="K144" s="326" t="s">
        <v>994</v>
      </c>
      <c r="L144" s="327"/>
      <c r="M144" s="327" t="s">
        <v>1284</v>
      </c>
      <c r="N144" s="328" t="s">
        <v>113</v>
      </c>
      <c r="O144" s="329">
        <v>44701</v>
      </c>
      <c r="P144" s="377" t="s">
        <v>1955</v>
      </c>
      <c r="Q144" s="377" t="s">
        <v>1955</v>
      </c>
      <c r="R144" s="377" t="s">
        <v>1955</v>
      </c>
      <c r="S144" s="377" t="s">
        <v>2325</v>
      </c>
      <c r="T144" s="377" t="s">
        <v>2277</v>
      </c>
      <c r="U144" s="331" t="s">
        <v>2284</v>
      </c>
      <c r="V144" s="327"/>
    </row>
    <row r="145" spans="2:22" s="332" customFormat="1" ht="135" x14ac:dyDescent="0.25">
      <c r="B145" s="322" t="s">
        <v>889</v>
      </c>
      <c r="C145" s="323" t="s">
        <v>890</v>
      </c>
      <c r="D145" s="323" t="s">
        <v>891</v>
      </c>
      <c r="E145" s="323" t="s">
        <v>1269</v>
      </c>
      <c r="F145" s="323" t="s">
        <v>913</v>
      </c>
      <c r="G145" s="324" t="s">
        <v>1516</v>
      </c>
      <c r="H145" s="322" t="s">
        <v>959</v>
      </c>
      <c r="I145" s="322" t="s">
        <v>159</v>
      </c>
      <c r="J145" s="325" t="s">
        <v>1792</v>
      </c>
      <c r="K145" s="326" t="s">
        <v>994</v>
      </c>
      <c r="L145" s="327"/>
      <c r="M145" s="327" t="s">
        <v>1284</v>
      </c>
      <c r="N145" s="328" t="s">
        <v>113</v>
      </c>
      <c r="O145" s="329">
        <v>44701</v>
      </c>
      <c r="P145" s="377" t="s">
        <v>1955</v>
      </c>
      <c r="Q145" s="377" t="s">
        <v>1955</v>
      </c>
      <c r="R145" s="377" t="s">
        <v>1955</v>
      </c>
      <c r="S145" s="377" t="s">
        <v>2325</v>
      </c>
      <c r="T145" s="377" t="s">
        <v>2277</v>
      </c>
      <c r="U145" s="331" t="s">
        <v>2284</v>
      </c>
      <c r="V145" s="327"/>
    </row>
    <row r="146" spans="2:22" s="332" customFormat="1" ht="135" x14ac:dyDescent="0.25">
      <c r="B146" s="322" t="s">
        <v>889</v>
      </c>
      <c r="C146" s="323" t="s">
        <v>890</v>
      </c>
      <c r="D146" s="323" t="s">
        <v>891</v>
      </c>
      <c r="E146" s="323" t="s">
        <v>1269</v>
      </c>
      <c r="F146" s="323" t="s">
        <v>913</v>
      </c>
      <c r="G146" s="324" t="s">
        <v>1516</v>
      </c>
      <c r="H146" s="322" t="s">
        <v>959</v>
      </c>
      <c r="I146" s="322" t="s">
        <v>159</v>
      </c>
      <c r="J146" s="325" t="s">
        <v>1792</v>
      </c>
      <c r="K146" s="326" t="s">
        <v>994</v>
      </c>
      <c r="L146" s="327"/>
      <c r="M146" s="327" t="s">
        <v>1284</v>
      </c>
      <c r="N146" s="328" t="s">
        <v>113</v>
      </c>
      <c r="O146" s="329">
        <v>44701</v>
      </c>
      <c r="P146" s="377" t="s">
        <v>1955</v>
      </c>
      <c r="Q146" s="377" t="s">
        <v>1955</v>
      </c>
      <c r="R146" s="377" t="s">
        <v>1955</v>
      </c>
      <c r="S146" s="377" t="s">
        <v>2325</v>
      </c>
      <c r="T146" s="377" t="s">
        <v>2277</v>
      </c>
      <c r="U146" s="331" t="s">
        <v>2284</v>
      </c>
      <c r="V146" s="327"/>
    </row>
    <row r="147" spans="2:22" s="332" customFormat="1" ht="135" x14ac:dyDescent="0.25">
      <c r="B147" s="322" t="s">
        <v>889</v>
      </c>
      <c r="C147" s="323" t="s">
        <v>890</v>
      </c>
      <c r="D147" s="323" t="s">
        <v>891</v>
      </c>
      <c r="E147" s="323" t="s">
        <v>1269</v>
      </c>
      <c r="F147" s="323" t="s">
        <v>913</v>
      </c>
      <c r="G147" s="324" t="s">
        <v>1517</v>
      </c>
      <c r="H147" s="322" t="s">
        <v>960</v>
      </c>
      <c r="I147" s="322" t="s">
        <v>159</v>
      </c>
      <c r="J147" s="325" t="s">
        <v>1793</v>
      </c>
      <c r="K147" s="326" t="s">
        <v>835</v>
      </c>
      <c r="L147" s="327"/>
      <c r="M147" s="327" t="s">
        <v>1284</v>
      </c>
      <c r="N147" s="328" t="s">
        <v>113</v>
      </c>
      <c r="O147" s="329">
        <v>44701</v>
      </c>
      <c r="P147" s="377" t="s">
        <v>1955</v>
      </c>
      <c r="Q147" s="377" t="s">
        <v>1955</v>
      </c>
      <c r="R147" s="377" t="s">
        <v>1955</v>
      </c>
      <c r="S147" s="377" t="s">
        <v>2325</v>
      </c>
      <c r="T147" s="377" t="s">
        <v>2277</v>
      </c>
      <c r="U147" s="331" t="s">
        <v>2284</v>
      </c>
      <c r="V147" s="327"/>
    </row>
    <row r="148" spans="2:22" s="332" customFormat="1" ht="135" x14ac:dyDescent="0.25">
      <c r="B148" s="322" t="s">
        <v>889</v>
      </c>
      <c r="C148" s="323" t="s">
        <v>890</v>
      </c>
      <c r="D148" s="323" t="s">
        <v>891</v>
      </c>
      <c r="E148" s="323" t="s">
        <v>1269</v>
      </c>
      <c r="F148" s="323" t="s">
        <v>913</v>
      </c>
      <c r="G148" s="324" t="s">
        <v>1517</v>
      </c>
      <c r="H148" s="322" t="s">
        <v>960</v>
      </c>
      <c r="I148" s="322" t="s">
        <v>159</v>
      </c>
      <c r="J148" s="325" t="s">
        <v>1793</v>
      </c>
      <c r="K148" s="326" t="s">
        <v>835</v>
      </c>
      <c r="L148" s="327"/>
      <c r="M148" s="327" t="s">
        <v>1284</v>
      </c>
      <c r="N148" s="328" t="s">
        <v>113</v>
      </c>
      <c r="O148" s="329">
        <v>44701</v>
      </c>
      <c r="P148" s="377" t="s">
        <v>1955</v>
      </c>
      <c r="Q148" s="377" t="s">
        <v>1955</v>
      </c>
      <c r="R148" s="377" t="s">
        <v>1955</v>
      </c>
      <c r="S148" s="377" t="s">
        <v>2325</v>
      </c>
      <c r="T148" s="377" t="s">
        <v>2277</v>
      </c>
      <c r="U148" s="331" t="s">
        <v>2284</v>
      </c>
      <c r="V148" s="327"/>
    </row>
    <row r="149" spans="2:22" s="332" customFormat="1" ht="135" x14ac:dyDescent="0.25">
      <c r="B149" s="322" t="s">
        <v>892</v>
      </c>
      <c r="C149" s="323" t="s">
        <v>890</v>
      </c>
      <c r="D149" s="323" t="s">
        <v>893</v>
      </c>
      <c r="E149" s="323" t="s">
        <v>1270</v>
      </c>
      <c r="F149" s="323" t="s">
        <v>913</v>
      </c>
      <c r="G149" s="324" t="s">
        <v>1518</v>
      </c>
      <c r="H149" s="322" t="s">
        <v>961</v>
      </c>
      <c r="I149" s="322" t="s">
        <v>159</v>
      </c>
      <c r="J149" s="325" t="s">
        <v>1794</v>
      </c>
      <c r="K149" s="326" t="s">
        <v>997</v>
      </c>
      <c r="L149" s="327"/>
      <c r="M149" s="327" t="s">
        <v>746</v>
      </c>
      <c r="N149" s="328" t="s">
        <v>113</v>
      </c>
      <c r="O149" s="329">
        <v>44701</v>
      </c>
      <c r="P149" s="377" t="s">
        <v>1955</v>
      </c>
      <c r="Q149" s="377" t="s">
        <v>1955</v>
      </c>
      <c r="R149" s="377" t="s">
        <v>1960</v>
      </c>
      <c r="S149" s="377" t="s">
        <v>2350</v>
      </c>
      <c r="T149" s="377" t="s">
        <v>2278</v>
      </c>
      <c r="U149" s="331" t="s">
        <v>2284</v>
      </c>
      <c r="V149" s="327"/>
    </row>
    <row r="150" spans="2:22" s="332" customFormat="1" ht="135" x14ac:dyDescent="0.25">
      <c r="B150" s="322" t="s">
        <v>892</v>
      </c>
      <c r="C150" s="323" t="s">
        <v>890</v>
      </c>
      <c r="D150" s="323" t="s">
        <v>893</v>
      </c>
      <c r="E150" s="323" t="s">
        <v>1270</v>
      </c>
      <c r="F150" s="323" t="s">
        <v>913</v>
      </c>
      <c r="G150" s="324" t="s">
        <v>1518</v>
      </c>
      <c r="H150" s="322" t="s">
        <v>961</v>
      </c>
      <c r="I150" s="322" t="s">
        <v>159</v>
      </c>
      <c r="J150" s="325" t="s">
        <v>1794</v>
      </c>
      <c r="K150" s="326" t="s">
        <v>997</v>
      </c>
      <c r="L150" s="327"/>
      <c r="M150" s="327" t="s">
        <v>746</v>
      </c>
      <c r="N150" s="328" t="s">
        <v>113</v>
      </c>
      <c r="O150" s="329">
        <v>44701</v>
      </c>
      <c r="P150" s="377" t="s">
        <v>1955</v>
      </c>
      <c r="Q150" s="377" t="s">
        <v>1955</v>
      </c>
      <c r="R150" s="377" t="s">
        <v>1960</v>
      </c>
      <c r="S150" s="377" t="s">
        <v>2350</v>
      </c>
      <c r="T150" s="377" t="s">
        <v>2278</v>
      </c>
      <c r="U150" s="331" t="s">
        <v>2284</v>
      </c>
      <c r="V150" s="327"/>
    </row>
    <row r="151" spans="2:22" s="332" customFormat="1" ht="360" x14ac:dyDescent="0.25">
      <c r="B151" s="322" t="s">
        <v>892</v>
      </c>
      <c r="C151" s="323" t="s">
        <v>890</v>
      </c>
      <c r="D151" s="323" t="s">
        <v>893</v>
      </c>
      <c r="E151" s="323" t="s">
        <v>1893</v>
      </c>
      <c r="F151" s="323" t="s">
        <v>913</v>
      </c>
      <c r="G151" s="324" t="s">
        <v>1519</v>
      </c>
      <c r="H151" s="322" t="s">
        <v>962</v>
      </c>
      <c r="I151" s="322" t="s">
        <v>159</v>
      </c>
      <c r="J151" s="325" t="s">
        <v>1795</v>
      </c>
      <c r="K151" s="326" t="s">
        <v>997</v>
      </c>
      <c r="L151" s="327"/>
      <c r="M151" s="327" t="s">
        <v>746</v>
      </c>
      <c r="N151" s="328" t="s">
        <v>113</v>
      </c>
      <c r="O151" s="329">
        <v>44701</v>
      </c>
      <c r="P151" s="377" t="s">
        <v>1955</v>
      </c>
      <c r="Q151" s="377" t="s">
        <v>1955</v>
      </c>
      <c r="R151" s="377" t="s">
        <v>1955</v>
      </c>
      <c r="S151" s="377" t="s">
        <v>2325</v>
      </c>
      <c r="T151" s="377" t="s">
        <v>2277</v>
      </c>
      <c r="U151" s="331" t="s">
        <v>2284</v>
      </c>
      <c r="V151" s="327"/>
    </row>
    <row r="152" spans="2:22" s="332" customFormat="1" ht="360" x14ac:dyDescent="0.25">
      <c r="B152" s="322" t="s">
        <v>892</v>
      </c>
      <c r="C152" s="323" t="s">
        <v>890</v>
      </c>
      <c r="D152" s="323" t="s">
        <v>893</v>
      </c>
      <c r="E152" s="323" t="s">
        <v>1893</v>
      </c>
      <c r="F152" s="323" t="s">
        <v>913</v>
      </c>
      <c r="G152" s="324" t="s">
        <v>1519</v>
      </c>
      <c r="H152" s="322" t="s">
        <v>962</v>
      </c>
      <c r="I152" s="322" t="s">
        <v>159</v>
      </c>
      <c r="J152" s="325" t="s">
        <v>1795</v>
      </c>
      <c r="K152" s="326" t="s">
        <v>997</v>
      </c>
      <c r="L152" s="327"/>
      <c r="M152" s="327" t="s">
        <v>746</v>
      </c>
      <c r="N152" s="328" t="s">
        <v>113</v>
      </c>
      <c r="O152" s="329">
        <v>44701</v>
      </c>
      <c r="P152" s="377" t="s">
        <v>1955</v>
      </c>
      <c r="Q152" s="377" t="s">
        <v>1955</v>
      </c>
      <c r="R152" s="377" t="s">
        <v>1955</v>
      </c>
      <c r="S152" s="377" t="s">
        <v>2325</v>
      </c>
      <c r="T152" s="377" t="s">
        <v>2277</v>
      </c>
      <c r="U152" s="331" t="s">
        <v>2284</v>
      </c>
      <c r="V152" s="327"/>
    </row>
    <row r="153" spans="2:22" s="332" customFormat="1" ht="135" x14ac:dyDescent="0.25">
      <c r="B153" s="322" t="s">
        <v>892</v>
      </c>
      <c r="C153" s="323" t="s">
        <v>890</v>
      </c>
      <c r="D153" s="323" t="s">
        <v>893</v>
      </c>
      <c r="E153" s="323" t="s">
        <v>1271</v>
      </c>
      <c r="F153" s="323" t="s">
        <v>913</v>
      </c>
      <c r="G153" s="324" t="s">
        <v>1520</v>
      </c>
      <c r="H153" s="322" t="s">
        <v>1943</v>
      </c>
      <c r="I153" s="322" t="s">
        <v>159</v>
      </c>
      <c r="J153" s="330" t="s">
        <v>1944</v>
      </c>
      <c r="K153" s="326" t="s">
        <v>997</v>
      </c>
      <c r="L153" s="327"/>
      <c r="M153" s="327" t="s">
        <v>746</v>
      </c>
      <c r="N153" s="328" t="s">
        <v>113</v>
      </c>
      <c r="O153" s="329">
        <v>44701</v>
      </c>
      <c r="P153" s="377" t="s">
        <v>1955</v>
      </c>
      <c r="Q153" s="377" t="s">
        <v>1955</v>
      </c>
      <c r="R153" s="377" t="s">
        <v>1955</v>
      </c>
      <c r="S153" s="377" t="s">
        <v>2325</v>
      </c>
      <c r="T153" s="377" t="s">
        <v>2277</v>
      </c>
      <c r="U153" s="331" t="s">
        <v>2284</v>
      </c>
      <c r="V153" s="327"/>
    </row>
    <row r="154" spans="2:22" s="332" customFormat="1" ht="135" x14ac:dyDescent="0.25">
      <c r="B154" s="322" t="s">
        <v>892</v>
      </c>
      <c r="C154" s="323" t="s">
        <v>890</v>
      </c>
      <c r="D154" s="323" t="s">
        <v>893</v>
      </c>
      <c r="E154" s="323" t="s">
        <v>1271</v>
      </c>
      <c r="F154" s="323" t="s">
        <v>913</v>
      </c>
      <c r="G154" s="324" t="s">
        <v>1520</v>
      </c>
      <c r="H154" s="322" t="s">
        <v>1943</v>
      </c>
      <c r="I154" s="322" t="s">
        <v>159</v>
      </c>
      <c r="J154" s="330" t="s">
        <v>1944</v>
      </c>
      <c r="K154" s="326" t="s">
        <v>997</v>
      </c>
      <c r="L154" s="327"/>
      <c r="M154" s="327" t="s">
        <v>746</v>
      </c>
      <c r="N154" s="328" t="s">
        <v>113</v>
      </c>
      <c r="O154" s="329">
        <v>44701</v>
      </c>
      <c r="P154" s="377" t="s">
        <v>1955</v>
      </c>
      <c r="Q154" s="377" t="s">
        <v>1955</v>
      </c>
      <c r="R154" s="377" t="s">
        <v>1955</v>
      </c>
      <c r="S154" s="377" t="s">
        <v>2325</v>
      </c>
      <c r="T154" s="377" t="s">
        <v>2277</v>
      </c>
      <c r="U154" s="331" t="s">
        <v>2284</v>
      </c>
      <c r="V154" s="327"/>
    </row>
    <row r="155" spans="2:22" s="332" customFormat="1" ht="135" x14ac:dyDescent="0.25">
      <c r="B155" s="322" t="s">
        <v>892</v>
      </c>
      <c r="C155" s="323" t="s">
        <v>890</v>
      </c>
      <c r="D155" s="323" t="s">
        <v>893</v>
      </c>
      <c r="E155" s="323" t="s">
        <v>1271</v>
      </c>
      <c r="F155" s="323" t="s">
        <v>913</v>
      </c>
      <c r="G155" s="324" t="s">
        <v>1521</v>
      </c>
      <c r="H155" s="322" t="s">
        <v>964</v>
      </c>
      <c r="I155" s="322" t="s">
        <v>160</v>
      </c>
      <c r="J155" s="330" t="s">
        <v>1947</v>
      </c>
      <c r="K155" s="326" t="s">
        <v>997</v>
      </c>
      <c r="L155" s="327"/>
      <c r="M155" s="327" t="s">
        <v>746</v>
      </c>
      <c r="N155" s="328" t="s">
        <v>113</v>
      </c>
      <c r="O155" s="329">
        <v>44701</v>
      </c>
      <c r="P155" s="377" t="s">
        <v>1955</v>
      </c>
      <c r="Q155" s="377" t="s">
        <v>1955</v>
      </c>
      <c r="R155" s="377" t="s">
        <v>1960</v>
      </c>
      <c r="S155" s="377" t="s">
        <v>2478</v>
      </c>
      <c r="T155" s="377" t="s">
        <v>2278</v>
      </c>
      <c r="U155" s="331" t="s">
        <v>2284</v>
      </c>
      <c r="V155" s="327"/>
    </row>
    <row r="156" spans="2:22" s="332" customFormat="1" ht="135" x14ac:dyDescent="0.25">
      <c r="B156" s="322" t="s">
        <v>892</v>
      </c>
      <c r="C156" s="323" t="s">
        <v>890</v>
      </c>
      <c r="D156" s="323" t="s">
        <v>893</v>
      </c>
      <c r="E156" s="323" t="s">
        <v>1271</v>
      </c>
      <c r="F156" s="323" t="s">
        <v>913</v>
      </c>
      <c r="G156" s="324" t="s">
        <v>1521</v>
      </c>
      <c r="H156" s="322" t="s">
        <v>964</v>
      </c>
      <c r="I156" s="322" t="s">
        <v>160</v>
      </c>
      <c r="J156" s="330" t="s">
        <v>1947</v>
      </c>
      <c r="K156" s="326" t="s">
        <v>997</v>
      </c>
      <c r="L156" s="327"/>
      <c r="M156" s="327" t="s">
        <v>746</v>
      </c>
      <c r="N156" s="328" t="s">
        <v>113</v>
      </c>
      <c r="O156" s="329">
        <v>44701</v>
      </c>
      <c r="P156" s="377" t="s">
        <v>1955</v>
      </c>
      <c r="Q156" s="377" t="s">
        <v>1955</v>
      </c>
      <c r="R156" s="377" t="s">
        <v>1960</v>
      </c>
      <c r="S156" s="377" t="s">
        <v>2478</v>
      </c>
      <c r="T156" s="377" t="s">
        <v>2278</v>
      </c>
      <c r="U156" s="331" t="s">
        <v>2284</v>
      </c>
      <c r="V156" s="327"/>
    </row>
    <row r="157" spans="2:22" s="332" customFormat="1" ht="135" x14ac:dyDescent="0.25">
      <c r="B157" s="322" t="s">
        <v>892</v>
      </c>
      <c r="C157" s="323" t="s">
        <v>890</v>
      </c>
      <c r="D157" s="323" t="s">
        <v>893</v>
      </c>
      <c r="E157" s="323" t="s">
        <v>1271</v>
      </c>
      <c r="F157" s="323" t="s">
        <v>913</v>
      </c>
      <c r="G157" s="324" t="s">
        <v>1521</v>
      </c>
      <c r="H157" s="322" t="s">
        <v>964</v>
      </c>
      <c r="I157" s="322" t="s">
        <v>160</v>
      </c>
      <c r="J157" s="330" t="s">
        <v>1947</v>
      </c>
      <c r="K157" s="326" t="s">
        <v>997</v>
      </c>
      <c r="L157" s="327"/>
      <c r="M157" s="327" t="s">
        <v>746</v>
      </c>
      <c r="N157" s="328" t="s">
        <v>113</v>
      </c>
      <c r="O157" s="329">
        <v>44701</v>
      </c>
      <c r="P157" s="377" t="s">
        <v>1955</v>
      </c>
      <c r="Q157" s="377" t="s">
        <v>1955</v>
      </c>
      <c r="R157" s="377" t="s">
        <v>1960</v>
      </c>
      <c r="S157" s="377" t="s">
        <v>2478</v>
      </c>
      <c r="T157" s="377" t="s">
        <v>2278</v>
      </c>
      <c r="U157" s="331" t="s">
        <v>2284</v>
      </c>
      <c r="V157" s="327"/>
    </row>
    <row r="158" spans="2:22" s="332" customFormat="1" ht="135" x14ac:dyDescent="0.25">
      <c r="B158" s="322" t="s">
        <v>892</v>
      </c>
      <c r="C158" s="323" t="s">
        <v>890</v>
      </c>
      <c r="D158" s="323" t="s">
        <v>893</v>
      </c>
      <c r="E158" s="323" t="s">
        <v>1272</v>
      </c>
      <c r="F158" s="323" t="s">
        <v>913</v>
      </c>
      <c r="G158" s="324" t="s">
        <v>1522</v>
      </c>
      <c r="H158" s="322" t="s">
        <v>1951</v>
      </c>
      <c r="I158" s="322" t="s">
        <v>160</v>
      </c>
      <c r="J158" s="330" t="s">
        <v>1950</v>
      </c>
      <c r="K158" s="326" t="s">
        <v>997</v>
      </c>
      <c r="L158" s="327"/>
      <c r="M158" s="327" t="s">
        <v>746</v>
      </c>
      <c r="N158" s="328" t="s">
        <v>113</v>
      </c>
      <c r="O158" s="329">
        <v>44701</v>
      </c>
      <c r="P158" s="377" t="s">
        <v>1955</v>
      </c>
      <c r="Q158" s="377" t="s">
        <v>1955</v>
      </c>
      <c r="R158" s="377" t="s">
        <v>1960</v>
      </c>
      <c r="S158" s="377" t="s">
        <v>2478</v>
      </c>
      <c r="T158" s="377" t="s">
        <v>2278</v>
      </c>
      <c r="U158" s="331" t="s">
        <v>2284</v>
      </c>
      <c r="V158" s="327"/>
    </row>
    <row r="159" spans="2:22" s="332" customFormat="1" ht="135" x14ac:dyDescent="0.25">
      <c r="B159" s="322" t="s">
        <v>892</v>
      </c>
      <c r="C159" s="323" t="s">
        <v>890</v>
      </c>
      <c r="D159" s="323" t="s">
        <v>893</v>
      </c>
      <c r="E159" s="323" t="s">
        <v>1272</v>
      </c>
      <c r="F159" s="323" t="s">
        <v>913</v>
      </c>
      <c r="G159" s="324" t="s">
        <v>1522</v>
      </c>
      <c r="H159" s="322" t="s">
        <v>1951</v>
      </c>
      <c r="I159" s="322" t="s">
        <v>160</v>
      </c>
      <c r="J159" s="330" t="s">
        <v>1950</v>
      </c>
      <c r="K159" s="326" t="s">
        <v>997</v>
      </c>
      <c r="L159" s="327"/>
      <c r="M159" s="327" t="s">
        <v>746</v>
      </c>
      <c r="N159" s="328" t="s">
        <v>113</v>
      </c>
      <c r="O159" s="329">
        <v>44701</v>
      </c>
      <c r="P159" s="377" t="s">
        <v>1955</v>
      </c>
      <c r="Q159" s="377" t="s">
        <v>1955</v>
      </c>
      <c r="R159" s="377" t="s">
        <v>1960</v>
      </c>
      <c r="S159" s="377" t="s">
        <v>2478</v>
      </c>
      <c r="T159" s="377" t="s">
        <v>2278</v>
      </c>
      <c r="U159" s="331" t="s">
        <v>2284</v>
      </c>
      <c r="V159" s="327"/>
    </row>
    <row r="160" spans="2:22" s="332" customFormat="1" ht="135" x14ac:dyDescent="0.25">
      <c r="B160" s="322" t="s">
        <v>892</v>
      </c>
      <c r="C160" s="323" t="s">
        <v>890</v>
      </c>
      <c r="D160" s="323" t="s">
        <v>893</v>
      </c>
      <c r="E160" s="323" t="s">
        <v>1273</v>
      </c>
      <c r="F160" s="323" t="s">
        <v>913</v>
      </c>
      <c r="G160" s="324" t="s">
        <v>1523</v>
      </c>
      <c r="H160" s="322" t="s">
        <v>966</v>
      </c>
      <c r="I160" s="322" t="s">
        <v>159</v>
      </c>
      <c r="J160" s="325" t="s">
        <v>1786</v>
      </c>
      <c r="K160" s="326" t="s">
        <v>997</v>
      </c>
      <c r="L160" s="327"/>
      <c r="M160" s="327" t="s">
        <v>746</v>
      </c>
      <c r="N160" s="328" t="s">
        <v>113</v>
      </c>
      <c r="O160" s="329">
        <v>44701</v>
      </c>
      <c r="P160" s="377" t="s">
        <v>1955</v>
      </c>
      <c r="Q160" s="377" t="s">
        <v>1955</v>
      </c>
      <c r="R160" s="377" t="s">
        <v>1955</v>
      </c>
      <c r="S160" s="377" t="s">
        <v>2325</v>
      </c>
      <c r="T160" s="377" t="s">
        <v>2277</v>
      </c>
      <c r="U160" s="331" t="s">
        <v>2284</v>
      </c>
      <c r="V160" s="327"/>
    </row>
    <row r="161" spans="2:22" s="332" customFormat="1" ht="135" x14ac:dyDescent="0.25">
      <c r="B161" s="322" t="s">
        <v>892</v>
      </c>
      <c r="C161" s="323" t="s">
        <v>890</v>
      </c>
      <c r="D161" s="323" t="s">
        <v>893</v>
      </c>
      <c r="E161" s="323" t="s">
        <v>1273</v>
      </c>
      <c r="F161" s="323" t="s">
        <v>913</v>
      </c>
      <c r="G161" s="324" t="s">
        <v>1523</v>
      </c>
      <c r="H161" s="322" t="s">
        <v>966</v>
      </c>
      <c r="I161" s="322" t="s">
        <v>159</v>
      </c>
      <c r="J161" s="325" t="s">
        <v>1786</v>
      </c>
      <c r="K161" s="326" t="s">
        <v>997</v>
      </c>
      <c r="L161" s="327"/>
      <c r="M161" s="327" t="s">
        <v>746</v>
      </c>
      <c r="N161" s="328" t="s">
        <v>113</v>
      </c>
      <c r="O161" s="329">
        <v>44701</v>
      </c>
      <c r="P161" s="377" t="s">
        <v>1955</v>
      </c>
      <c r="Q161" s="377" t="s">
        <v>1955</v>
      </c>
      <c r="R161" s="377" t="s">
        <v>1955</v>
      </c>
      <c r="S161" s="377" t="s">
        <v>2325</v>
      </c>
      <c r="T161" s="377" t="s">
        <v>2277</v>
      </c>
      <c r="U161" s="331" t="s">
        <v>2284</v>
      </c>
      <c r="V161" s="327"/>
    </row>
    <row r="162" spans="2:22" s="332" customFormat="1" ht="135" x14ac:dyDescent="0.25">
      <c r="B162" s="322" t="s">
        <v>892</v>
      </c>
      <c r="C162" s="323" t="s">
        <v>890</v>
      </c>
      <c r="D162" s="323" t="s">
        <v>893</v>
      </c>
      <c r="E162" s="323" t="s">
        <v>1273</v>
      </c>
      <c r="F162" s="323" t="s">
        <v>913</v>
      </c>
      <c r="G162" s="324" t="s">
        <v>1523</v>
      </c>
      <c r="H162" s="322" t="s">
        <v>966</v>
      </c>
      <c r="I162" s="322" t="s">
        <v>159</v>
      </c>
      <c r="J162" s="325" t="s">
        <v>1786</v>
      </c>
      <c r="K162" s="326" t="s">
        <v>997</v>
      </c>
      <c r="L162" s="327"/>
      <c r="M162" s="327" t="s">
        <v>746</v>
      </c>
      <c r="N162" s="328" t="s">
        <v>113</v>
      </c>
      <c r="O162" s="329">
        <v>44701</v>
      </c>
      <c r="P162" s="377" t="s">
        <v>1955</v>
      </c>
      <c r="Q162" s="377" t="s">
        <v>1955</v>
      </c>
      <c r="R162" s="377" t="s">
        <v>1955</v>
      </c>
      <c r="S162" s="377" t="s">
        <v>2325</v>
      </c>
      <c r="T162" s="377" t="s">
        <v>2277</v>
      </c>
      <c r="U162" s="331" t="s">
        <v>2284</v>
      </c>
      <c r="V162" s="327"/>
    </row>
    <row r="163" spans="2:22" s="332" customFormat="1" ht="165" x14ac:dyDescent="0.25">
      <c r="B163" s="322" t="s">
        <v>892</v>
      </c>
      <c r="C163" s="323" t="s">
        <v>890</v>
      </c>
      <c r="D163" s="323" t="s">
        <v>893</v>
      </c>
      <c r="E163" s="323" t="s">
        <v>1894</v>
      </c>
      <c r="F163" s="323" t="s">
        <v>913</v>
      </c>
      <c r="G163" s="324" t="s">
        <v>1524</v>
      </c>
      <c r="H163" s="322" t="s">
        <v>967</v>
      </c>
      <c r="I163" s="322" t="s">
        <v>159</v>
      </c>
      <c r="J163" s="325" t="s">
        <v>1787</v>
      </c>
      <c r="K163" s="326" t="s">
        <v>835</v>
      </c>
      <c r="L163" s="327"/>
      <c r="M163" s="327" t="s">
        <v>746</v>
      </c>
      <c r="N163" s="328" t="s">
        <v>113</v>
      </c>
      <c r="O163" s="329">
        <v>44701</v>
      </c>
      <c r="P163" s="377" t="s">
        <v>1955</v>
      </c>
      <c r="Q163" s="377" t="s">
        <v>1955</v>
      </c>
      <c r="R163" s="377" t="s">
        <v>1955</v>
      </c>
      <c r="S163" s="377" t="s">
        <v>2325</v>
      </c>
      <c r="T163" s="377" t="s">
        <v>2277</v>
      </c>
      <c r="U163" s="331" t="s">
        <v>2284</v>
      </c>
      <c r="V163" s="327"/>
    </row>
    <row r="164" spans="2:22" s="332" customFormat="1" ht="180" x14ac:dyDescent="0.25">
      <c r="B164" s="322" t="s">
        <v>892</v>
      </c>
      <c r="C164" s="323" t="s">
        <v>890</v>
      </c>
      <c r="D164" s="323" t="s">
        <v>893</v>
      </c>
      <c r="E164" s="323" t="s">
        <v>1895</v>
      </c>
      <c r="F164" s="323" t="s">
        <v>913</v>
      </c>
      <c r="G164" s="324" t="s">
        <v>1524</v>
      </c>
      <c r="H164" s="322" t="s">
        <v>967</v>
      </c>
      <c r="I164" s="322" t="s">
        <v>159</v>
      </c>
      <c r="J164" s="325" t="s">
        <v>1787</v>
      </c>
      <c r="K164" s="326" t="s">
        <v>835</v>
      </c>
      <c r="L164" s="327"/>
      <c r="M164" s="327" t="s">
        <v>746</v>
      </c>
      <c r="N164" s="328" t="s">
        <v>113</v>
      </c>
      <c r="O164" s="329">
        <v>44701</v>
      </c>
      <c r="P164" s="377" t="s">
        <v>1955</v>
      </c>
      <c r="Q164" s="377" t="s">
        <v>1955</v>
      </c>
      <c r="R164" s="377" t="s">
        <v>1955</v>
      </c>
      <c r="S164" s="377" t="s">
        <v>2325</v>
      </c>
      <c r="T164" s="377" t="s">
        <v>2277</v>
      </c>
      <c r="U164" s="377" t="s">
        <v>2284</v>
      </c>
      <c r="V164" s="327"/>
    </row>
    <row r="165" spans="2:22" s="332" customFormat="1" ht="135" x14ac:dyDescent="0.25">
      <c r="B165" s="322" t="s">
        <v>892</v>
      </c>
      <c r="C165" s="323" t="s">
        <v>890</v>
      </c>
      <c r="D165" s="323" t="s">
        <v>893</v>
      </c>
      <c r="E165" s="323" t="s">
        <v>1270</v>
      </c>
      <c r="F165" s="323" t="s">
        <v>913</v>
      </c>
      <c r="G165" s="324" t="s">
        <v>1525</v>
      </c>
      <c r="H165" s="322" t="s">
        <v>968</v>
      </c>
      <c r="I165" s="322" t="s">
        <v>159</v>
      </c>
      <c r="J165" s="325" t="s">
        <v>1788</v>
      </c>
      <c r="K165" s="326" t="s">
        <v>835</v>
      </c>
      <c r="L165" s="327"/>
      <c r="M165" s="327" t="s">
        <v>746</v>
      </c>
      <c r="N165" s="328" t="s">
        <v>113</v>
      </c>
      <c r="O165" s="329">
        <v>44701</v>
      </c>
      <c r="P165" s="405" t="s">
        <v>1955</v>
      </c>
      <c r="Q165" s="377" t="s">
        <v>1960</v>
      </c>
      <c r="R165" s="377" t="s">
        <v>1960</v>
      </c>
      <c r="S165" s="377" t="s">
        <v>2326</v>
      </c>
      <c r="T165" s="377" t="s">
        <v>2278</v>
      </c>
      <c r="U165" s="377" t="s">
        <v>2284</v>
      </c>
      <c r="V165" s="327"/>
    </row>
    <row r="166" spans="2:22" s="332" customFormat="1" ht="135" x14ac:dyDescent="0.25">
      <c r="B166" s="322" t="s">
        <v>892</v>
      </c>
      <c r="C166" s="323" t="s">
        <v>890</v>
      </c>
      <c r="D166" s="323" t="s">
        <v>893</v>
      </c>
      <c r="E166" s="323" t="s">
        <v>1270</v>
      </c>
      <c r="F166" s="323" t="s">
        <v>913</v>
      </c>
      <c r="G166" s="324" t="s">
        <v>1525</v>
      </c>
      <c r="H166" s="322" t="s">
        <v>968</v>
      </c>
      <c r="I166" s="322" t="s">
        <v>159</v>
      </c>
      <c r="J166" s="325" t="s">
        <v>1788</v>
      </c>
      <c r="K166" s="326" t="s">
        <v>835</v>
      </c>
      <c r="L166" s="327"/>
      <c r="M166" s="327" t="s">
        <v>746</v>
      </c>
      <c r="N166" s="328" t="s">
        <v>113</v>
      </c>
      <c r="O166" s="329">
        <v>44701</v>
      </c>
      <c r="P166" s="405" t="s">
        <v>1955</v>
      </c>
      <c r="Q166" s="377" t="s">
        <v>1960</v>
      </c>
      <c r="R166" s="377" t="s">
        <v>1960</v>
      </c>
      <c r="S166" s="377" t="s">
        <v>2326</v>
      </c>
      <c r="T166" s="377" t="s">
        <v>2278</v>
      </c>
      <c r="U166" s="377" t="s">
        <v>2284</v>
      </c>
      <c r="V166" s="327"/>
    </row>
    <row r="167" spans="2:22" s="332" customFormat="1" ht="165" x14ac:dyDescent="0.25">
      <c r="B167" s="322" t="s">
        <v>894</v>
      </c>
      <c r="C167" s="323" t="s">
        <v>895</v>
      </c>
      <c r="D167" s="323" t="s">
        <v>896</v>
      </c>
      <c r="E167" s="323" t="s">
        <v>1274</v>
      </c>
      <c r="F167" s="323" t="s">
        <v>778</v>
      </c>
      <c r="G167" s="324" t="s">
        <v>1526</v>
      </c>
      <c r="H167" s="322" t="s">
        <v>969</v>
      </c>
      <c r="I167" s="322" t="s">
        <v>160</v>
      </c>
      <c r="J167" s="325" t="s">
        <v>989</v>
      </c>
      <c r="K167" s="326" t="s">
        <v>835</v>
      </c>
      <c r="L167" s="327"/>
      <c r="M167" s="327" t="s">
        <v>792</v>
      </c>
      <c r="N167" s="328" t="s">
        <v>113</v>
      </c>
      <c r="O167" s="329">
        <v>44701</v>
      </c>
      <c r="P167" s="377" t="s">
        <v>1955</v>
      </c>
      <c r="Q167" s="377" t="s">
        <v>1955</v>
      </c>
      <c r="R167" s="377" t="s">
        <v>1955</v>
      </c>
      <c r="S167" s="377" t="s">
        <v>2327</v>
      </c>
      <c r="T167" s="377" t="s">
        <v>2277</v>
      </c>
      <c r="U167" s="377" t="s">
        <v>2284</v>
      </c>
      <c r="V167" s="327"/>
    </row>
    <row r="168" spans="2:22" s="332" customFormat="1" ht="165" x14ac:dyDescent="0.25">
      <c r="B168" s="322" t="s">
        <v>894</v>
      </c>
      <c r="C168" s="323" t="s">
        <v>895</v>
      </c>
      <c r="D168" s="323" t="s">
        <v>896</v>
      </c>
      <c r="E168" s="323" t="s">
        <v>1274</v>
      </c>
      <c r="F168" s="323" t="s">
        <v>778</v>
      </c>
      <c r="G168" s="324" t="s">
        <v>1526</v>
      </c>
      <c r="H168" s="322" t="s">
        <v>969</v>
      </c>
      <c r="I168" s="322" t="s">
        <v>160</v>
      </c>
      <c r="J168" s="325" t="s">
        <v>989</v>
      </c>
      <c r="K168" s="326" t="s">
        <v>835</v>
      </c>
      <c r="L168" s="327"/>
      <c r="M168" s="327" t="s">
        <v>792</v>
      </c>
      <c r="N168" s="328" t="str">
        <f>+N167</f>
        <v>Ejecución y administración de procesos</v>
      </c>
      <c r="O168" s="329">
        <v>44701</v>
      </c>
      <c r="P168" s="377" t="s">
        <v>1955</v>
      </c>
      <c r="Q168" s="377" t="s">
        <v>1955</v>
      </c>
      <c r="R168" s="377" t="s">
        <v>1955</v>
      </c>
      <c r="S168" s="377" t="s">
        <v>2327</v>
      </c>
      <c r="T168" s="377" t="s">
        <v>2277</v>
      </c>
      <c r="U168" s="377" t="s">
        <v>2284</v>
      </c>
      <c r="V168" s="327"/>
    </row>
    <row r="169" spans="2:22" s="332" customFormat="1" ht="165" x14ac:dyDescent="0.25">
      <c r="B169" s="322" t="s">
        <v>894</v>
      </c>
      <c r="C169" s="323" t="s">
        <v>895</v>
      </c>
      <c r="D169" s="323" t="s">
        <v>896</v>
      </c>
      <c r="E169" s="323" t="s">
        <v>1275</v>
      </c>
      <c r="F169" s="323" t="s">
        <v>778</v>
      </c>
      <c r="G169" s="324" t="s">
        <v>1528</v>
      </c>
      <c r="H169" s="322" t="s">
        <v>971</v>
      </c>
      <c r="I169" s="322" t="s">
        <v>160</v>
      </c>
      <c r="J169" s="325" t="s">
        <v>990</v>
      </c>
      <c r="K169" s="326" t="s">
        <v>791</v>
      </c>
      <c r="L169" s="327"/>
      <c r="M169" s="327" t="s">
        <v>792</v>
      </c>
      <c r="N169" s="328" t="s">
        <v>123</v>
      </c>
      <c r="O169" s="329">
        <v>44701</v>
      </c>
      <c r="P169" s="377" t="s">
        <v>1955</v>
      </c>
      <c r="Q169" s="377" t="s">
        <v>1955</v>
      </c>
      <c r="R169" s="377" t="s">
        <v>1955</v>
      </c>
      <c r="S169" s="377" t="s">
        <v>2327</v>
      </c>
      <c r="T169" s="377" t="s">
        <v>2277</v>
      </c>
      <c r="U169" s="377" t="s">
        <v>2284</v>
      </c>
      <c r="V169" s="327"/>
    </row>
    <row r="170" spans="2:22" s="332" customFormat="1" ht="165" x14ac:dyDescent="0.25">
      <c r="B170" s="322" t="s">
        <v>894</v>
      </c>
      <c r="C170" s="323" t="s">
        <v>895</v>
      </c>
      <c r="D170" s="323" t="s">
        <v>896</v>
      </c>
      <c r="E170" s="323" t="s">
        <v>1275</v>
      </c>
      <c r="F170" s="323" t="s">
        <v>778</v>
      </c>
      <c r="G170" s="324" t="s">
        <v>1528</v>
      </c>
      <c r="H170" s="322" t="s">
        <v>971</v>
      </c>
      <c r="I170" s="322" t="s">
        <v>160</v>
      </c>
      <c r="J170" s="325" t="s">
        <v>990</v>
      </c>
      <c r="K170" s="326" t="s">
        <v>791</v>
      </c>
      <c r="L170" s="327"/>
      <c r="M170" s="327" t="s">
        <v>792</v>
      </c>
      <c r="N170" s="328" t="str">
        <f>+N169</f>
        <v>Usuarios, productos y prácticas</v>
      </c>
      <c r="O170" s="329">
        <v>44701</v>
      </c>
      <c r="P170" s="377" t="s">
        <v>1955</v>
      </c>
      <c r="Q170" s="377" t="s">
        <v>1955</v>
      </c>
      <c r="R170" s="377" t="s">
        <v>1955</v>
      </c>
      <c r="S170" s="377" t="s">
        <v>2327</v>
      </c>
      <c r="T170" s="377" t="s">
        <v>2277</v>
      </c>
      <c r="U170" s="377" t="s">
        <v>2284</v>
      </c>
      <c r="V170" s="327"/>
    </row>
    <row r="171" spans="2:22" s="332" customFormat="1" ht="150" x14ac:dyDescent="0.25">
      <c r="B171" s="322" t="s">
        <v>894</v>
      </c>
      <c r="C171" s="327" t="s">
        <v>895</v>
      </c>
      <c r="D171" s="327" t="s">
        <v>896</v>
      </c>
      <c r="E171" s="323" t="s">
        <v>1789</v>
      </c>
      <c r="F171" s="323" t="s">
        <v>914</v>
      </c>
      <c r="G171" s="324" t="s">
        <v>1529</v>
      </c>
      <c r="H171" s="322" t="s">
        <v>972</v>
      </c>
      <c r="I171" s="322" t="s">
        <v>160</v>
      </c>
      <c r="J171" s="325" t="s">
        <v>991</v>
      </c>
      <c r="K171" s="326" t="s">
        <v>835</v>
      </c>
      <c r="L171" s="327" t="s">
        <v>736</v>
      </c>
      <c r="M171" s="327" t="s">
        <v>746</v>
      </c>
      <c r="N171" s="328" t="s">
        <v>123</v>
      </c>
      <c r="O171" s="329">
        <v>44701</v>
      </c>
      <c r="P171" s="377" t="s">
        <v>1955</v>
      </c>
      <c r="Q171" s="377" t="s">
        <v>1955</v>
      </c>
      <c r="R171" s="377" t="s">
        <v>1955</v>
      </c>
      <c r="S171" s="377" t="s">
        <v>2327</v>
      </c>
      <c r="T171" s="377" t="s">
        <v>2277</v>
      </c>
      <c r="U171" s="377" t="s">
        <v>2284</v>
      </c>
      <c r="V171" s="327"/>
    </row>
    <row r="172" spans="2:22" s="332" customFormat="1" ht="150" x14ac:dyDescent="0.25">
      <c r="B172" s="322" t="s">
        <v>894</v>
      </c>
      <c r="C172" s="327" t="s">
        <v>895</v>
      </c>
      <c r="D172" s="327" t="s">
        <v>896</v>
      </c>
      <c r="E172" s="323" t="s">
        <v>1789</v>
      </c>
      <c r="F172" s="323" t="s">
        <v>914</v>
      </c>
      <c r="G172" s="324" t="s">
        <v>1529</v>
      </c>
      <c r="H172" s="322" t="s">
        <v>972</v>
      </c>
      <c r="I172" s="322" t="s">
        <v>160</v>
      </c>
      <c r="J172" s="325" t="s">
        <v>991</v>
      </c>
      <c r="K172" s="326" t="s">
        <v>835</v>
      </c>
      <c r="L172" s="327" t="s">
        <v>736</v>
      </c>
      <c r="M172" s="327" t="s">
        <v>746</v>
      </c>
      <c r="N172" s="328" t="s">
        <v>123</v>
      </c>
      <c r="O172" s="329">
        <v>44701</v>
      </c>
      <c r="P172" s="377" t="s">
        <v>1955</v>
      </c>
      <c r="Q172" s="377" t="s">
        <v>1955</v>
      </c>
      <c r="R172" s="377" t="s">
        <v>1955</v>
      </c>
      <c r="S172" s="377" t="s">
        <v>2327</v>
      </c>
      <c r="T172" s="377" t="s">
        <v>2277</v>
      </c>
      <c r="U172" s="377" t="s">
        <v>2284</v>
      </c>
      <c r="V172" s="327"/>
    </row>
    <row r="173" spans="2:22" s="332" customFormat="1" ht="150" x14ac:dyDescent="0.25">
      <c r="B173" s="322" t="s">
        <v>894</v>
      </c>
      <c r="C173" s="327" t="s">
        <v>895</v>
      </c>
      <c r="D173" s="327" t="s">
        <v>896</v>
      </c>
      <c r="E173" s="323" t="s">
        <v>1789</v>
      </c>
      <c r="F173" s="323" t="s">
        <v>914</v>
      </c>
      <c r="G173" s="324" t="s">
        <v>1529</v>
      </c>
      <c r="H173" s="322" t="s">
        <v>972</v>
      </c>
      <c r="I173" s="322" t="s">
        <v>160</v>
      </c>
      <c r="J173" s="325" t="s">
        <v>991</v>
      </c>
      <c r="K173" s="326" t="s">
        <v>835</v>
      </c>
      <c r="L173" s="327" t="s">
        <v>736</v>
      </c>
      <c r="M173" s="327" t="s">
        <v>746</v>
      </c>
      <c r="N173" s="328" t="s">
        <v>123</v>
      </c>
      <c r="O173" s="329">
        <v>44701</v>
      </c>
      <c r="P173" s="377" t="s">
        <v>1955</v>
      </c>
      <c r="Q173" s="377" t="s">
        <v>1955</v>
      </c>
      <c r="R173" s="377" t="s">
        <v>1955</v>
      </c>
      <c r="S173" s="377" t="s">
        <v>2327</v>
      </c>
      <c r="T173" s="377" t="s">
        <v>2277</v>
      </c>
      <c r="U173" s="377" t="s">
        <v>2284</v>
      </c>
      <c r="V173" s="327"/>
    </row>
    <row r="174" spans="2:22" s="332" customFormat="1" ht="150" x14ac:dyDescent="0.25">
      <c r="B174" s="322" t="s">
        <v>894</v>
      </c>
      <c r="C174" s="327" t="s">
        <v>895</v>
      </c>
      <c r="D174" s="327" t="s">
        <v>896</v>
      </c>
      <c r="E174" s="323" t="s">
        <v>1789</v>
      </c>
      <c r="F174" s="323" t="s">
        <v>914</v>
      </c>
      <c r="G174" s="324" t="s">
        <v>1529</v>
      </c>
      <c r="H174" s="322" t="s">
        <v>972</v>
      </c>
      <c r="I174" s="322" t="s">
        <v>160</v>
      </c>
      <c r="J174" s="325" t="s">
        <v>991</v>
      </c>
      <c r="K174" s="326" t="s">
        <v>835</v>
      </c>
      <c r="L174" s="327" t="s">
        <v>736</v>
      </c>
      <c r="M174" s="327" t="s">
        <v>746</v>
      </c>
      <c r="N174" s="328" t="s">
        <v>123</v>
      </c>
      <c r="O174" s="329">
        <v>44701</v>
      </c>
      <c r="P174" s="377" t="s">
        <v>1955</v>
      </c>
      <c r="Q174" s="377" t="s">
        <v>1955</v>
      </c>
      <c r="R174" s="377" t="s">
        <v>1955</v>
      </c>
      <c r="S174" s="377" t="s">
        <v>2327</v>
      </c>
      <c r="T174" s="377" t="s">
        <v>2277</v>
      </c>
      <c r="U174" s="377" t="s">
        <v>2284</v>
      </c>
      <c r="V174" s="327"/>
    </row>
    <row r="175" spans="2:22" s="332" customFormat="1" ht="150" x14ac:dyDescent="0.25">
      <c r="B175" s="322" t="s">
        <v>894</v>
      </c>
      <c r="C175" s="327" t="s">
        <v>895</v>
      </c>
      <c r="D175" s="327" t="s">
        <v>896</v>
      </c>
      <c r="E175" s="323" t="s">
        <v>1790</v>
      </c>
      <c r="F175" s="323" t="s">
        <v>914</v>
      </c>
      <c r="G175" s="324" t="s">
        <v>1530</v>
      </c>
      <c r="H175" s="322" t="s">
        <v>973</v>
      </c>
      <c r="I175" s="322" t="s">
        <v>160</v>
      </c>
      <c r="J175" s="325" t="s">
        <v>992</v>
      </c>
      <c r="K175" s="326" t="s">
        <v>835</v>
      </c>
      <c r="L175" s="327" t="s">
        <v>736</v>
      </c>
      <c r="M175" s="327" t="s">
        <v>746</v>
      </c>
      <c r="N175" s="328" t="s">
        <v>113</v>
      </c>
      <c r="O175" s="329">
        <v>44701</v>
      </c>
      <c r="P175" s="377" t="s">
        <v>1955</v>
      </c>
      <c r="Q175" s="377" t="s">
        <v>1955</v>
      </c>
      <c r="R175" s="377" t="s">
        <v>1955</v>
      </c>
      <c r="S175" s="377" t="s">
        <v>2327</v>
      </c>
      <c r="T175" s="377" t="s">
        <v>2277</v>
      </c>
      <c r="U175" s="377" t="s">
        <v>2284</v>
      </c>
      <c r="V175" s="327"/>
    </row>
    <row r="176" spans="2:22" s="332" customFormat="1" ht="150" x14ac:dyDescent="0.25">
      <c r="B176" s="322" t="s">
        <v>894</v>
      </c>
      <c r="C176" s="327" t="s">
        <v>895</v>
      </c>
      <c r="D176" s="327" t="s">
        <v>896</v>
      </c>
      <c r="E176" s="323" t="s">
        <v>1790</v>
      </c>
      <c r="F176" s="323" t="s">
        <v>914</v>
      </c>
      <c r="G176" s="324" t="s">
        <v>1530</v>
      </c>
      <c r="H176" s="322" t="s">
        <v>973</v>
      </c>
      <c r="I176" s="322" t="s">
        <v>160</v>
      </c>
      <c r="J176" s="325" t="s">
        <v>992</v>
      </c>
      <c r="K176" s="326" t="s">
        <v>835</v>
      </c>
      <c r="L176" s="327" t="s">
        <v>736</v>
      </c>
      <c r="M176" s="327" t="s">
        <v>746</v>
      </c>
      <c r="N176" s="328" t="s">
        <v>113</v>
      </c>
      <c r="O176" s="329">
        <v>44701</v>
      </c>
      <c r="P176" s="377" t="s">
        <v>1955</v>
      </c>
      <c r="Q176" s="377" t="s">
        <v>1955</v>
      </c>
      <c r="R176" s="377" t="s">
        <v>1955</v>
      </c>
      <c r="S176" s="377" t="s">
        <v>2327</v>
      </c>
      <c r="T176" s="377" t="s">
        <v>2277</v>
      </c>
      <c r="U176" s="377" t="s">
        <v>2284</v>
      </c>
      <c r="V176" s="327"/>
    </row>
    <row r="177" spans="2:22" s="332" customFormat="1" ht="150" x14ac:dyDescent="0.25">
      <c r="B177" s="322" t="s">
        <v>894</v>
      </c>
      <c r="C177" s="327" t="s">
        <v>895</v>
      </c>
      <c r="D177" s="327" t="s">
        <v>896</v>
      </c>
      <c r="E177" s="323" t="s">
        <v>1790</v>
      </c>
      <c r="F177" s="323" t="s">
        <v>914</v>
      </c>
      <c r="G177" s="324" t="s">
        <v>1530</v>
      </c>
      <c r="H177" s="322" t="s">
        <v>973</v>
      </c>
      <c r="I177" s="322" t="s">
        <v>160</v>
      </c>
      <c r="J177" s="325" t="s">
        <v>992</v>
      </c>
      <c r="K177" s="326" t="s">
        <v>835</v>
      </c>
      <c r="L177" s="327" t="s">
        <v>736</v>
      </c>
      <c r="M177" s="327" t="s">
        <v>746</v>
      </c>
      <c r="N177" s="328" t="s">
        <v>113</v>
      </c>
      <c r="O177" s="329">
        <v>44701</v>
      </c>
      <c r="P177" s="377" t="s">
        <v>1955</v>
      </c>
      <c r="Q177" s="377" t="s">
        <v>1955</v>
      </c>
      <c r="R177" s="377" t="s">
        <v>1955</v>
      </c>
      <c r="S177" s="377" t="s">
        <v>2327</v>
      </c>
      <c r="T177" s="377" t="s">
        <v>2277</v>
      </c>
      <c r="U177" s="377" t="s">
        <v>2284</v>
      </c>
      <c r="V177" s="327"/>
    </row>
    <row r="178" spans="2:22" ht="34.5" customHeight="1" x14ac:dyDescent="0.25">
      <c r="O178" s="608" t="s">
        <v>2287</v>
      </c>
      <c r="P178" s="609">
        <f>COUNTIF(P5:P177,"Si")</f>
        <v>173</v>
      </c>
      <c r="Q178" s="609">
        <f>COUNTIF(Q5:Q177,"Si")</f>
        <v>168</v>
      </c>
      <c r="R178" s="609">
        <f t="shared" ref="R178" si="0">COUNTIF(R5:R177,"Si")</f>
        <v>148</v>
      </c>
      <c r="S178" s="609"/>
      <c r="T178" s="609">
        <f>COUNTIF(T5:T177,"Cumple")</f>
        <v>145</v>
      </c>
      <c r="U178" s="609"/>
    </row>
    <row r="179" spans="2:22" ht="22.5" customHeight="1" x14ac:dyDescent="0.25">
      <c r="O179" s="608" t="s">
        <v>2288</v>
      </c>
      <c r="P179" s="610">
        <f>P178/173</f>
        <v>1</v>
      </c>
      <c r="Q179" s="610">
        <f t="shared" ref="Q179:R179" si="1">Q178/173</f>
        <v>0.97109826589595372</v>
      </c>
      <c r="R179" s="610">
        <f t="shared" si="1"/>
        <v>0.8554913294797688</v>
      </c>
      <c r="S179" s="609"/>
      <c r="T179" s="609"/>
      <c r="U179" s="609"/>
    </row>
    <row r="180" spans="2:22" x14ac:dyDescent="0.25">
      <c r="O180" s="608" t="s">
        <v>2286</v>
      </c>
      <c r="P180" s="609">
        <f>COUNTIF(P5:P177,"No")</f>
        <v>0</v>
      </c>
      <c r="Q180" s="609">
        <f t="shared" ref="Q180:R180" si="2">COUNTIF(Q5:Q177,"No")</f>
        <v>5</v>
      </c>
      <c r="R180" s="609">
        <f t="shared" si="2"/>
        <v>25</v>
      </c>
      <c r="S180" s="609"/>
      <c r="T180" s="609">
        <f>COUNTIF(T7:T179,"No Cumple")</f>
        <v>28</v>
      </c>
      <c r="U180" s="609"/>
    </row>
    <row r="181" spans="2:22" x14ac:dyDescent="0.25">
      <c r="O181" s="608" t="s">
        <v>2288</v>
      </c>
      <c r="P181" s="610">
        <f>P180/173</f>
        <v>0</v>
      </c>
      <c r="Q181" s="610">
        <f t="shared" ref="Q181:R181" si="3">Q180/173</f>
        <v>2.8901734104046242E-2</v>
      </c>
      <c r="R181" s="610">
        <f t="shared" si="3"/>
        <v>0.14450867052023122</v>
      </c>
      <c r="S181" s="609"/>
      <c r="T181" s="609"/>
      <c r="U181" s="609"/>
    </row>
    <row r="182" spans="2:22" x14ac:dyDescent="0.25">
      <c r="O182" s="611"/>
      <c r="P182" s="612"/>
      <c r="Q182" s="612"/>
      <c r="R182" s="612"/>
      <c r="S182" s="612"/>
      <c r="T182" s="612"/>
      <c r="U182" s="612"/>
    </row>
  </sheetData>
  <sheetProtection insertHyperlinks="0" pivotTables="0"/>
  <autoFilter ref="B4:V181" xr:uid="{00000000-0001-0000-0400-000000000000}"/>
  <mergeCells count="5">
    <mergeCell ref="P2:U2"/>
    <mergeCell ref="P3:U3"/>
    <mergeCell ref="B3:O3"/>
    <mergeCell ref="B1:O1"/>
    <mergeCell ref="B2:O2"/>
  </mergeCells>
  <conditionalFormatting sqref="B5:I62">
    <cfRule type="containsBlanks" dxfId="1025" priority="3">
      <formula>LEN(TRIM(B5))=0</formula>
    </cfRule>
    <cfRule type="cellIs" dxfId="1024" priority="4" operator="equal">
      <formula>0</formula>
    </cfRule>
  </conditionalFormatting>
  <conditionalFormatting sqref="N5:N62">
    <cfRule type="containsBlanks" dxfId="1023" priority="1">
      <formula>LEN(TRIM(N5))=0</formula>
    </cfRule>
    <cfRule type="cellIs" dxfId="1022" priority="2" operator="equal">
      <formula>0</formula>
    </cfRule>
  </conditionalFormatting>
  <pageMargins left="0.7" right="0.7" top="0.75" bottom="0.75" header="0.3" footer="0.3"/>
  <pageSetup paperSize="14" orientation="portrait" r:id="rId1"/>
  <ignoredErrors>
    <ignoredError sqref="P178:P179 P181 T178 T180 R178:R179 R181:R182 Q178:Q179 Q181" unlockedFormula="1"/>
  </ignoredErrors>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400-000000000000}">
          <x14:formula1>
            <xm:f>'0 - Criterios'!$K$38:$K$39</xm:f>
          </x14:formula1>
          <xm:sqref>I5:I177</xm:sqref>
        </x14:dataValidation>
        <x14:dataValidation type="list" allowBlank="1" showInputMessage="1" showErrorMessage="1" xr:uid="{00000000-0002-0000-0400-000001000000}">
          <x14:formula1>
            <xm:f>'0 - Criterios'!$C$19:$C$22</xm:f>
          </x14:formula1>
          <xm:sqref>N5:N177</xm:sqref>
        </x14:dataValidation>
        <x14:dataValidation type="list" allowBlank="1" showInputMessage="1" showErrorMessage="1" xr:uid="{00000000-0002-0000-0400-000002000000}">
          <x14:formula1>
            <xm:f>Datos!$A$32:$A$39</xm:f>
          </x14:formula1>
          <xm:sqref>K5:K177</xm:sqref>
        </x14:dataValidation>
        <x14:dataValidation type="list" allowBlank="1" showInputMessage="1" showErrorMessage="1" xr:uid="{00000000-0002-0000-0400-000003000000}">
          <x14:formula1>
            <xm:f>Datos!$B$32:$B$36</xm:f>
          </x14:formula1>
          <xm:sqref>L5:L177</xm:sqref>
        </x14:dataValidation>
        <x14:dataValidation type="list" allowBlank="1" showInputMessage="1" showErrorMessage="1" xr:uid="{00000000-0002-0000-0400-000004000000}">
          <x14:formula1>
            <xm:f>Listas!$A$2:$A$3</xm:f>
          </x14:formula1>
          <xm:sqref>P119:R177</xm:sqref>
        </x14:dataValidation>
        <x14:dataValidation type="list" allowBlank="1" showInputMessage="1" showErrorMessage="1" xr:uid="{00000000-0002-0000-0400-000005000000}">
          <x14:formula1>
            <xm:f>Listas!$B$2:$B$3</xm:f>
          </x14:formula1>
          <xm:sqref>T119:T177</xm:sqref>
        </x14:dataValidation>
        <x14:dataValidation type="list" allowBlank="1" showInputMessage="1" showErrorMessage="1" xr:uid="{00000000-0002-0000-0400-000006000000}">
          <x14:formula1>
            <xm:f>Listas!$C$2:$C$4</xm:f>
          </x14:formula1>
          <xm:sqref>U5:U177</xm:sqref>
        </x14:dataValidation>
        <x14:dataValidation type="list" allowBlank="1" showInputMessage="1" showErrorMessage="1" xr:uid="{00000000-0002-0000-0400-000007000000}">
          <x14:formula1>
            <xm:f>'C:\Users\diana.bernalz\Downloads\[Papel de Trabajo Mapa-de-Riesgos-de-Gestion-ANT CARLOS.xlsx]Listas'!#REF!</xm:f>
          </x14:formula1>
          <xm:sqref>T5:T62 P5:R62</xm:sqref>
        </x14:dataValidation>
        <x14:dataValidation type="list" allowBlank="1" showInputMessage="1" showErrorMessage="1" xr:uid="{00000000-0002-0000-0400-000008000000}">
          <x14:formula1>
            <xm:f>'C:\Users\diana.bernalz\Downloads\[Papel de Trabajo Mapa-de-Riesgos-de-Gestion-ANT Juan Baquero.xlsx]Listas'!#REF!</xm:f>
          </x14:formula1>
          <xm:sqref>T63:T118 P63:R118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229"/>
  <sheetViews>
    <sheetView workbookViewId="0">
      <selection activeCell="C6" sqref="C6"/>
    </sheetView>
  </sheetViews>
  <sheetFormatPr baseColWidth="10" defaultRowHeight="34.5" customHeight="1" x14ac:dyDescent="0.2"/>
  <cols>
    <col min="1" max="1" width="70.7109375" style="386" bestFit="1" customWidth="1"/>
    <col min="2" max="2" width="43.85546875" style="386" bestFit="1" customWidth="1"/>
    <col min="3" max="9" width="11.42578125" style="386"/>
    <col min="10" max="10" width="18" style="386" customWidth="1"/>
    <col min="11" max="16384" width="11.42578125" style="386"/>
  </cols>
  <sheetData>
    <row r="1" spans="1:10" ht="34.5" customHeight="1" x14ac:dyDescent="0.25">
      <c r="A1"/>
      <c r="B1"/>
      <c r="C1"/>
      <c r="D1"/>
      <c r="E1"/>
      <c r="F1"/>
      <c r="G1"/>
      <c r="H1"/>
      <c r="I1"/>
      <c r="J1"/>
    </row>
    <row r="2" spans="1:10" ht="16.5" customHeight="1" x14ac:dyDescent="0.25">
      <c r="A2" s="229" t="s">
        <v>497</v>
      </c>
      <c r="B2" t="s">
        <v>500</v>
      </c>
      <c r="C2"/>
      <c r="D2"/>
      <c r="E2"/>
      <c r="F2"/>
      <c r="G2"/>
      <c r="H2"/>
      <c r="I2"/>
      <c r="J2"/>
    </row>
    <row r="3" spans="1:10" ht="16.5" customHeight="1" x14ac:dyDescent="0.25">
      <c r="A3" s="250" t="s">
        <v>994</v>
      </c>
      <c r="B3">
        <v>10</v>
      </c>
      <c r="C3"/>
      <c r="D3"/>
      <c r="E3"/>
      <c r="F3"/>
      <c r="G3"/>
      <c r="H3"/>
      <c r="I3"/>
      <c r="J3"/>
    </row>
    <row r="4" spans="1:10" ht="16.5" customHeight="1" x14ac:dyDescent="0.25">
      <c r="A4" s="250" t="s">
        <v>834</v>
      </c>
      <c r="B4">
        <v>3</v>
      </c>
      <c r="C4"/>
      <c r="D4"/>
      <c r="E4"/>
      <c r="F4"/>
      <c r="G4"/>
      <c r="H4"/>
      <c r="I4"/>
      <c r="J4"/>
    </row>
    <row r="5" spans="1:10" ht="16.5" customHeight="1" x14ac:dyDescent="0.25">
      <c r="A5" s="250" t="s">
        <v>791</v>
      </c>
      <c r="B5">
        <v>9</v>
      </c>
      <c r="C5"/>
      <c r="D5"/>
      <c r="E5"/>
      <c r="F5"/>
      <c r="G5"/>
      <c r="H5"/>
      <c r="I5"/>
      <c r="J5"/>
    </row>
    <row r="6" spans="1:10" ht="16.5" customHeight="1" x14ac:dyDescent="0.25">
      <c r="A6" s="250" t="s">
        <v>997</v>
      </c>
      <c r="B6">
        <v>6</v>
      </c>
      <c r="C6"/>
      <c r="D6"/>
      <c r="E6"/>
      <c r="F6"/>
      <c r="G6"/>
      <c r="H6"/>
      <c r="I6"/>
      <c r="J6"/>
    </row>
    <row r="7" spans="1:10" ht="16.5" customHeight="1" x14ac:dyDescent="0.25">
      <c r="A7" s="250" t="s">
        <v>793</v>
      </c>
      <c r="B7">
        <v>5</v>
      </c>
      <c r="C7"/>
      <c r="D7"/>
      <c r="E7"/>
      <c r="F7"/>
      <c r="G7"/>
      <c r="H7"/>
      <c r="I7"/>
      <c r="J7"/>
    </row>
    <row r="8" spans="1:10" ht="16.5" customHeight="1" x14ac:dyDescent="0.25">
      <c r="A8" s="250" t="s">
        <v>835</v>
      </c>
      <c r="B8">
        <v>36</v>
      </c>
      <c r="C8"/>
      <c r="D8"/>
      <c r="E8"/>
      <c r="F8"/>
      <c r="G8"/>
      <c r="H8"/>
      <c r="I8"/>
      <c r="J8"/>
    </row>
    <row r="9" spans="1:10" ht="16.5" customHeight="1" x14ac:dyDescent="0.25">
      <c r="A9" s="250" t="s">
        <v>995</v>
      </c>
      <c r="B9">
        <v>1</v>
      </c>
      <c r="C9"/>
      <c r="D9"/>
      <c r="E9"/>
      <c r="F9"/>
      <c r="G9"/>
      <c r="H9"/>
      <c r="I9"/>
      <c r="J9"/>
    </row>
    <row r="10" spans="1:10" ht="16.5" customHeight="1" x14ac:dyDescent="0.25">
      <c r="A10" s="250" t="s">
        <v>996</v>
      </c>
      <c r="B10">
        <v>1</v>
      </c>
      <c r="C10"/>
      <c r="D10"/>
      <c r="E10"/>
      <c r="F10"/>
      <c r="G10"/>
      <c r="H10"/>
      <c r="I10"/>
      <c r="J10"/>
    </row>
    <row r="11" spans="1:10" ht="16.5" customHeight="1" x14ac:dyDescent="0.25">
      <c r="A11" s="250" t="s">
        <v>499</v>
      </c>
      <c r="B11">
        <v>71</v>
      </c>
      <c r="C11"/>
      <c r="D11"/>
      <c r="E11"/>
      <c r="F11"/>
      <c r="G11"/>
      <c r="H11"/>
      <c r="I11"/>
      <c r="J11"/>
    </row>
    <row r="12" spans="1:10" ht="34.5" customHeight="1" x14ac:dyDescent="0.25">
      <c r="A12"/>
      <c r="B12"/>
      <c r="C12"/>
      <c r="D12"/>
      <c r="E12"/>
      <c r="F12"/>
      <c r="G12"/>
      <c r="H12"/>
      <c r="I12"/>
      <c r="J12"/>
    </row>
    <row r="13" spans="1:10" ht="34.5" customHeight="1" x14ac:dyDescent="0.25">
      <c r="A13"/>
      <c r="B13"/>
      <c r="C13"/>
      <c r="D13"/>
      <c r="E13"/>
      <c r="F13"/>
      <c r="G13"/>
      <c r="H13"/>
      <c r="I13"/>
      <c r="J13"/>
    </row>
    <row r="14" spans="1:10" ht="19.5" customHeight="1" x14ac:dyDescent="0.25">
      <c r="A14" s="229" t="s">
        <v>497</v>
      </c>
      <c r="B14" t="s">
        <v>500</v>
      </c>
      <c r="C14"/>
      <c r="D14"/>
      <c r="E14"/>
      <c r="F14"/>
      <c r="G14"/>
      <c r="H14"/>
      <c r="I14"/>
      <c r="J14"/>
    </row>
    <row r="15" spans="1:10" ht="19.5" customHeight="1" x14ac:dyDescent="0.25">
      <c r="A15" s="250" t="s">
        <v>880</v>
      </c>
      <c r="B15">
        <v>10</v>
      </c>
      <c r="C15"/>
      <c r="D15"/>
      <c r="E15"/>
      <c r="F15"/>
      <c r="G15"/>
      <c r="H15"/>
      <c r="I15"/>
      <c r="J15"/>
    </row>
    <row r="16" spans="1:10" ht="19.5" customHeight="1" x14ac:dyDescent="0.25">
      <c r="A16" s="250" t="s">
        <v>889</v>
      </c>
      <c r="B16">
        <v>10</v>
      </c>
      <c r="C16"/>
      <c r="D16"/>
      <c r="E16"/>
      <c r="F16"/>
      <c r="G16"/>
      <c r="H16"/>
      <c r="I16"/>
      <c r="J16"/>
    </row>
    <row r="17" spans="1:10" ht="19.5" customHeight="1" x14ac:dyDescent="0.25">
      <c r="A17" s="250" t="s">
        <v>1775</v>
      </c>
      <c r="B17">
        <v>1</v>
      </c>
      <c r="C17"/>
      <c r="D17"/>
      <c r="E17"/>
      <c r="F17"/>
      <c r="G17"/>
      <c r="H17"/>
      <c r="I17"/>
      <c r="J17"/>
    </row>
    <row r="18" spans="1:10" ht="19.5" customHeight="1" x14ac:dyDescent="0.25">
      <c r="A18" s="250" t="s">
        <v>888</v>
      </c>
      <c r="B18">
        <v>2</v>
      </c>
      <c r="C18"/>
      <c r="D18"/>
      <c r="E18"/>
      <c r="F18"/>
      <c r="G18"/>
      <c r="H18"/>
      <c r="I18"/>
      <c r="J18"/>
    </row>
    <row r="19" spans="1:10" ht="19.5" customHeight="1" x14ac:dyDescent="0.25">
      <c r="A19" s="250" t="s">
        <v>887</v>
      </c>
      <c r="B19">
        <v>3</v>
      </c>
      <c r="C19"/>
      <c r="D19"/>
      <c r="E19"/>
      <c r="F19"/>
      <c r="G19"/>
      <c r="H19"/>
      <c r="I19"/>
      <c r="J19"/>
    </row>
    <row r="20" spans="1:10" ht="19.5" customHeight="1" x14ac:dyDescent="0.25">
      <c r="A20" s="250" t="s">
        <v>820</v>
      </c>
      <c r="B20">
        <v>4</v>
      </c>
      <c r="C20"/>
      <c r="D20"/>
      <c r="E20"/>
      <c r="F20"/>
      <c r="G20"/>
      <c r="H20"/>
      <c r="I20"/>
      <c r="J20"/>
    </row>
    <row r="21" spans="1:10" ht="19.5" customHeight="1" x14ac:dyDescent="0.25">
      <c r="A21" s="250" t="s">
        <v>77</v>
      </c>
      <c r="B21">
        <v>5</v>
      </c>
      <c r="C21"/>
      <c r="D21"/>
      <c r="E21"/>
      <c r="F21"/>
      <c r="G21"/>
      <c r="H21"/>
      <c r="I21"/>
      <c r="J21"/>
    </row>
    <row r="22" spans="1:10" ht="19.5" customHeight="1" x14ac:dyDescent="0.25">
      <c r="A22" s="250" t="s">
        <v>883</v>
      </c>
      <c r="B22">
        <v>3</v>
      </c>
      <c r="C22"/>
      <c r="D22"/>
      <c r="E22"/>
      <c r="F22"/>
      <c r="G22"/>
      <c r="H22"/>
      <c r="I22"/>
      <c r="J22"/>
    </row>
    <row r="23" spans="1:10" ht="19.5" customHeight="1" x14ac:dyDescent="0.25">
      <c r="A23" s="250" t="s">
        <v>871</v>
      </c>
      <c r="B23">
        <v>2</v>
      </c>
      <c r="C23"/>
      <c r="D23"/>
      <c r="E23"/>
      <c r="F23"/>
      <c r="G23"/>
      <c r="H23"/>
      <c r="I23"/>
      <c r="J23"/>
    </row>
    <row r="24" spans="1:10" ht="19.5" customHeight="1" x14ac:dyDescent="0.25">
      <c r="A24" s="250" t="s">
        <v>886</v>
      </c>
      <c r="B24">
        <v>5</v>
      </c>
      <c r="C24"/>
      <c r="D24"/>
      <c r="E24"/>
      <c r="F24"/>
      <c r="G24"/>
      <c r="H24"/>
      <c r="I24"/>
      <c r="J24"/>
    </row>
    <row r="25" spans="1:10" ht="19.5" customHeight="1" x14ac:dyDescent="0.25">
      <c r="A25" s="250" t="s">
        <v>892</v>
      </c>
      <c r="B25">
        <v>9</v>
      </c>
      <c r="C25"/>
      <c r="D25"/>
      <c r="E25"/>
      <c r="F25"/>
      <c r="G25"/>
      <c r="H25"/>
      <c r="I25"/>
      <c r="J25"/>
    </row>
    <row r="26" spans="1:10" ht="19.5" customHeight="1" x14ac:dyDescent="0.25">
      <c r="A26" s="250" t="s">
        <v>869</v>
      </c>
      <c r="B26">
        <v>5</v>
      </c>
      <c r="C26"/>
      <c r="D26"/>
      <c r="E26"/>
      <c r="F26"/>
      <c r="G26"/>
      <c r="H26"/>
      <c r="I26"/>
      <c r="J26"/>
    </row>
    <row r="27" spans="1:10" ht="19.5" customHeight="1" x14ac:dyDescent="0.25">
      <c r="A27" s="250" t="s">
        <v>874</v>
      </c>
      <c r="B27">
        <v>4</v>
      </c>
      <c r="C27"/>
      <c r="D27"/>
      <c r="E27"/>
      <c r="F27"/>
      <c r="G27"/>
      <c r="H27"/>
      <c r="I27"/>
      <c r="J27"/>
    </row>
    <row r="28" spans="1:10" ht="19.5" customHeight="1" x14ac:dyDescent="0.25">
      <c r="A28" s="250" t="s">
        <v>894</v>
      </c>
      <c r="B28">
        <v>4</v>
      </c>
      <c r="C28"/>
      <c r="D28"/>
      <c r="E28"/>
      <c r="F28"/>
      <c r="G28"/>
      <c r="H28"/>
      <c r="I28"/>
      <c r="J28"/>
    </row>
    <row r="29" spans="1:10" ht="19.5" customHeight="1" x14ac:dyDescent="0.25">
      <c r="A29" s="250" t="s">
        <v>877</v>
      </c>
      <c r="B29">
        <v>4</v>
      </c>
      <c r="C29"/>
      <c r="D29"/>
      <c r="E29"/>
      <c r="F29"/>
      <c r="G29"/>
      <c r="H29"/>
      <c r="I29"/>
      <c r="J29"/>
    </row>
    <row r="30" spans="1:10" ht="19.5" customHeight="1" x14ac:dyDescent="0.25">
      <c r="A30" s="250" t="s">
        <v>499</v>
      </c>
      <c r="B30">
        <v>71</v>
      </c>
      <c r="C30"/>
      <c r="D30"/>
      <c r="E30"/>
      <c r="F30"/>
      <c r="G30"/>
      <c r="H30"/>
      <c r="I30"/>
      <c r="J30"/>
    </row>
    <row r="31" spans="1:10" ht="34.5" customHeight="1" x14ac:dyDescent="0.25">
      <c r="A31"/>
      <c r="B31"/>
      <c r="C31"/>
      <c r="D31"/>
      <c r="E31"/>
      <c r="F31"/>
      <c r="G31"/>
      <c r="H31"/>
      <c r="I31"/>
      <c r="J31"/>
    </row>
    <row r="32" spans="1:10" ht="34.5" customHeight="1" x14ac:dyDescent="0.25">
      <c r="A32"/>
      <c r="B32"/>
      <c r="C32"/>
      <c r="D32"/>
      <c r="E32"/>
      <c r="F32"/>
      <c r="G32"/>
      <c r="H32"/>
      <c r="I32"/>
      <c r="J32"/>
    </row>
    <row r="33" spans="1:10" ht="17.25" customHeight="1" x14ac:dyDescent="0.25">
      <c r="A33" s="229" t="s">
        <v>497</v>
      </c>
      <c r="B33" t="s">
        <v>2467</v>
      </c>
      <c r="C33"/>
      <c r="D33"/>
      <c r="E33"/>
      <c r="F33"/>
      <c r="G33"/>
      <c r="H33"/>
      <c r="I33"/>
      <c r="J33"/>
    </row>
    <row r="34" spans="1:10" ht="17.25" customHeight="1" x14ac:dyDescent="0.25">
      <c r="A34" s="250" t="s">
        <v>880</v>
      </c>
      <c r="B34">
        <v>28</v>
      </c>
      <c r="C34"/>
      <c r="D34"/>
      <c r="E34"/>
      <c r="F34"/>
      <c r="G34"/>
      <c r="H34"/>
      <c r="I34"/>
      <c r="J34"/>
    </row>
    <row r="35" spans="1:10" ht="17.25" customHeight="1" x14ac:dyDescent="0.25">
      <c r="A35" s="250" t="s">
        <v>889</v>
      </c>
      <c r="B35">
        <v>25</v>
      </c>
      <c r="C35"/>
      <c r="D35"/>
      <c r="E35"/>
      <c r="F35"/>
      <c r="G35"/>
      <c r="H35"/>
      <c r="I35"/>
      <c r="J35"/>
    </row>
    <row r="36" spans="1:10" ht="17.25" customHeight="1" x14ac:dyDescent="0.25">
      <c r="A36" s="250" t="s">
        <v>1775</v>
      </c>
      <c r="B36">
        <v>2</v>
      </c>
      <c r="C36"/>
      <c r="D36"/>
      <c r="E36"/>
      <c r="F36"/>
      <c r="G36"/>
      <c r="H36"/>
      <c r="I36"/>
      <c r="J36"/>
    </row>
    <row r="37" spans="1:10" ht="17.25" customHeight="1" x14ac:dyDescent="0.25">
      <c r="A37" s="250" t="s">
        <v>888</v>
      </c>
      <c r="B37">
        <v>5</v>
      </c>
      <c r="C37"/>
      <c r="D37"/>
      <c r="E37"/>
      <c r="F37"/>
      <c r="G37"/>
      <c r="H37"/>
      <c r="I37"/>
      <c r="J37"/>
    </row>
    <row r="38" spans="1:10" ht="17.25" customHeight="1" x14ac:dyDescent="0.25">
      <c r="A38" s="250" t="s">
        <v>887</v>
      </c>
      <c r="B38">
        <v>7</v>
      </c>
      <c r="C38"/>
      <c r="D38"/>
      <c r="E38"/>
      <c r="F38"/>
      <c r="G38"/>
      <c r="H38"/>
      <c r="I38"/>
      <c r="J38"/>
    </row>
    <row r="39" spans="1:10" ht="17.25" customHeight="1" x14ac:dyDescent="0.25">
      <c r="A39" s="250" t="s">
        <v>820</v>
      </c>
      <c r="B39">
        <v>10</v>
      </c>
      <c r="C39"/>
      <c r="D39"/>
      <c r="E39"/>
      <c r="F39"/>
      <c r="G39"/>
      <c r="H39"/>
      <c r="I39"/>
      <c r="J39"/>
    </row>
    <row r="40" spans="1:10" ht="17.25" customHeight="1" x14ac:dyDescent="0.25">
      <c r="A40" s="250" t="s">
        <v>77</v>
      </c>
      <c r="B40">
        <v>11</v>
      </c>
      <c r="C40"/>
      <c r="D40"/>
      <c r="E40"/>
      <c r="F40"/>
      <c r="G40"/>
      <c r="H40"/>
      <c r="I40"/>
      <c r="J40"/>
    </row>
    <row r="41" spans="1:10" ht="17.25" customHeight="1" x14ac:dyDescent="0.25">
      <c r="A41" s="250" t="s">
        <v>883</v>
      </c>
      <c r="B41">
        <v>8</v>
      </c>
      <c r="C41"/>
      <c r="D41"/>
      <c r="E41"/>
      <c r="F41"/>
      <c r="G41"/>
      <c r="H41"/>
      <c r="I41"/>
      <c r="J41"/>
    </row>
    <row r="42" spans="1:10" ht="17.25" customHeight="1" x14ac:dyDescent="0.25">
      <c r="A42" s="250" t="s">
        <v>871</v>
      </c>
      <c r="B42">
        <v>5</v>
      </c>
      <c r="C42"/>
      <c r="D42"/>
      <c r="E42"/>
      <c r="F42"/>
      <c r="G42"/>
      <c r="H42"/>
      <c r="I42"/>
      <c r="J42"/>
    </row>
    <row r="43" spans="1:10" ht="17.25" customHeight="1" x14ac:dyDescent="0.25">
      <c r="A43" s="250" t="s">
        <v>886</v>
      </c>
      <c r="B43">
        <v>11</v>
      </c>
      <c r="C43"/>
      <c r="D43"/>
      <c r="E43"/>
      <c r="F43"/>
      <c r="G43"/>
      <c r="H43"/>
      <c r="I43"/>
      <c r="J43"/>
    </row>
    <row r="44" spans="1:10" ht="17.25" customHeight="1" x14ac:dyDescent="0.25">
      <c r="A44" s="250" t="s">
        <v>892</v>
      </c>
      <c r="B44">
        <v>18</v>
      </c>
      <c r="C44"/>
      <c r="D44"/>
      <c r="E44"/>
      <c r="F44"/>
      <c r="G44"/>
      <c r="H44"/>
      <c r="I44"/>
      <c r="J44"/>
    </row>
    <row r="45" spans="1:10" ht="17.25" customHeight="1" x14ac:dyDescent="0.25">
      <c r="A45" s="250" t="s">
        <v>869</v>
      </c>
      <c r="B45">
        <v>11</v>
      </c>
      <c r="C45"/>
      <c r="D45"/>
      <c r="E45"/>
      <c r="F45"/>
      <c r="G45"/>
      <c r="H45"/>
      <c r="I45"/>
      <c r="J45"/>
    </row>
    <row r="46" spans="1:10" ht="17.25" customHeight="1" x14ac:dyDescent="0.25">
      <c r="A46" s="250" t="s">
        <v>874</v>
      </c>
      <c r="B46">
        <v>9</v>
      </c>
      <c r="C46"/>
      <c r="D46"/>
      <c r="E46"/>
      <c r="F46"/>
      <c r="G46"/>
      <c r="H46"/>
      <c r="I46"/>
      <c r="J46"/>
    </row>
    <row r="47" spans="1:10" ht="17.25" customHeight="1" x14ac:dyDescent="0.25">
      <c r="A47" s="250" t="s">
        <v>894</v>
      </c>
      <c r="B47">
        <v>11</v>
      </c>
      <c r="C47"/>
      <c r="D47"/>
      <c r="E47"/>
      <c r="F47"/>
      <c r="G47"/>
      <c r="H47"/>
      <c r="I47"/>
      <c r="J47"/>
    </row>
    <row r="48" spans="1:10" ht="17.25" customHeight="1" x14ac:dyDescent="0.25">
      <c r="A48" s="250" t="s">
        <v>877</v>
      </c>
      <c r="B48">
        <v>12</v>
      </c>
      <c r="C48"/>
      <c r="D48"/>
      <c r="E48"/>
      <c r="F48"/>
      <c r="G48"/>
      <c r="H48"/>
      <c r="I48"/>
      <c r="J48"/>
    </row>
    <row r="49" spans="1:10" ht="17.25" customHeight="1" x14ac:dyDescent="0.25">
      <c r="A49" s="250" t="s">
        <v>2463</v>
      </c>
      <c r="B49">
        <v>8</v>
      </c>
      <c r="C49"/>
      <c r="D49"/>
      <c r="E49"/>
      <c r="F49"/>
      <c r="G49"/>
      <c r="H49"/>
      <c r="I49"/>
      <c r="J49"/>
    </row>
    <row r="50" spans="1:10" ht="17.25" customHeight="1" x14ac:dyDescent="0.25">
      <c r="A50" s="250" t="s">
        <v>499</v>
      </c>
      <c r="B50">
        <v>181</v>
      </c>
      <c r="C50"/>
      <c r="D50"/>
      <c r="E50"/>
      <c r="F50"/>
      <c r="G50"/>
      <c r="H50"/>
      <c r="I50"/>
      <c r="J50"/>
    </row>
    <row r="51" spans="1:10" ht="34.5" customHeight="1" x14ac:dyDescent="0.25">
      <c r="A51"/>
      <c r="B51"/>
      <c r="C51"/>
      <c r="D51"/>
      <c r="E51"/>
      <c r="F51"/>
      <c r="G51"/>
      <c r="H51"/>
      <c r="I51"/>
      <c r="J51"/>
    </row>
    <row r="52" spans="1:10" ht="34.5" customHeight="1" x14ac:dyDescent="0.25">
      <c r="A52"/>
      <c r="B52"/>
      <c r="C52"/>
      <c r="D52"/>
      <c r="E52"/>
      <c r="F52"/>
      <c r="G52"/>
      <c r="H52"/>
      <c r="I52"/>
      <c r="J52"/>
    </row>
    <row r="53" spans="1:10" ht="34.5" customHeight="1" x14ac:dyDescent="0.25">
      <c r="A53"/>
      <c r="B53"/>
      <c r="C53"/>
      <c r="D53"/>
      <c r="E53"/>
      <c r="F53"/>
      <c r="G53"/>
      <c r="H53"/>
      <c r="I53"/>
      <c r="J53"/>
    </row>
    <row r="54" spans="1:10" ht="34.5" customHeight="1" x14ac:dyDescent="0.25">
      <c r="A54"/>
      <c r="B54"/>
      <c r="C54"/>
      <c r="D54"/>
      <c r="E54"/>
      <c r="F54"/>
      <c r="G54"/>
      <c r="H54"/>
      <c r="I54"/>
      <c r="J54"/>
    </row>
    <row r="55" spans="1:10" ht="34.5" customHeight="1" x14ac:dyDescent="0.25">
      <c r="A55"/>
      <c r="B55"/>
      <c r="C55"/>
      <c r="D55"/>
      <c r="E55"/>
      <c r="F55"/>
      <c r="G55"/>
      <c r="H55"/>
      <c r="I55"/>
      <c r="J55"/>
    </row>
    <row r="56" spans="1:10" ht="34.5" customHeight="1" x14ac:dyDescent="0.25">
      <c r="A56"/>
      <c r="B56"/>
      <c r="C56"/>
      <c r="D56"/>
      <c r="E56"/>
      <c r="F56"/>
      <c r="G56"/>
      <c r="H56"/>
      <c r="I56"/>
      <c r="J56"/>
    </row>
    <row r="57" spans="1:10" ht="34.5" customHeight="1" x14ac:dyDescent="0.25">
      <c r="A57"/>
      <c r="B57"/>
      <c r="C57"/>
      <c r="D57"/>
      <c r="E57"/>
      <c r="F57"/>
      <c r="G57"/>
      <c r="H57"/>
      <c r="I57"/>
      <c r="J57"/>
    </row>
    <row r="58" spans="1:10" ht="34.5" customHeight="1" x14ac:dyDescent="0.25">
      <c r="A58"/>
      <c r="B58"/>
      <c r="C58"/>
      <c r="D58"/>
      <c r="E58"/>
      <c r="F58"/>
      <c r="G58"/>
      <c r="H58"/>
      <c r="I58"/>
      <c r="J58"/>
    </row>
    <row r="59" spans="1:10" ht="34.5" customHeight="1" x14ac:dyDescent="0.25">
      <c r="A59"/>
      <c r="B59"/>
      <c r="C59"/>
      <c r="D59"/>
      <c r="E59"/>
      <c r="F59"/>
      <c r="G59"/>
      <c r="H59"/>
      <c r="I59"/>
      <c r="J59"/>
    </row>
    <row r="60" spans="1:10" ht="34.5" customHeight="1" x14ac:dyDescent="0.25">
      <c r="A60"/>
      <c r="B60"/>
      <c r="C60"/>
      <c r="D60"/>
      <c r="E60"/>
      <c r="F60"/>
      <c r="G60"/>
      <c r="H60"/>
      <c r="I60"/>
      <c r="J60"/>
    </row>
    <row r="61" spans="1:10" ht="34.5" customHeight="1" x14ac:dyDescent="0.25">
      <c r="A61"/>
      <c r="B61"/>
      <c r="C61"/>
      <c r="D61"/>
      <c r="E61"/>
      <c r="F61"/>
      <c r="G61"/>
      <c r="H61"/>
      <c r="I61"/>
      <c r="J61"/>
    </row>
    <row r="62" spans="1:10" ht="34.5" customHeight="1" x14ac:dyDescent="0.25">
      <c r="A62"/>
      <c r="B62"/>
      <c r="C62"/>
      <c r="D62"/>
      <c r="E62"/>
      <c r="F62"/>
      <c r="G62"/>
      <c r="H62"/>
      <c r="I62"/>
      <c r="J62"/>
    </row>
    <row r="63" spans="1:10" ht="34.5" customHeight="1" x14ac:dyDescent="0.25">
      <c r="A63"/>
      <c r="B63"/>
      <c r="C63"/>
      <c r="D63"/>
      <c r="E63"/>
      <c r="F63"/>
      <c r="G63"/>
      <c r="H63"/>
      <c r="I63"/>
      <c r="J63"/>
    </row>
    <row r="64" spans="1:10" ht="34.5" customHeight="1" x14ac:dyDescent="0.25">
      <c r="A64"/>
      <c r="B64"/>
      <c r="C64"/>
      <c r="D64"/>
      <c r="E64"/>
      <c r="F64"/>
      <c r="G64"/>
      <c r="H64"/>
      <c r="I64"/>
      <c r="J64"/>
    </row>
    <row r="65" spans="1:10" ht="34.5" customHeight="1" x14ac:dyDescent="0.25">
      <c r="A65"/>
      <c r="B65"/>
      <c r="C65"/>
      <c r="D65"/>
      <c r="E65"/>
      <c r="F65"/>
      <c r="G65"/>
      <c r="H65"/>
      <c r="I65"/>
      <c r="J65"/>
    </row>
    <row r="66" spans="1:10" ht="34.5" customHeight="1" x14ac:dyDescent="0.25">
      <c r="A66"/>
      <c r="B66"/>
      <c r="C66"/>
      <c r="D66"/>
      <c r="E66"/>
      <c r="F66"/>
      <c r="G66"/>
      <c r="H66"/>
      <c r="I66"/>
      <c r="J66"/>
    </row>
    <row r="67" spans="1:10" ht="34.5" customHeight="1" x14ac:dyDescent="0.25">
      <c r="A67"/>
      <c r="B67"/>
      <c r="C67"/>
      <c r="D67"/>
      <c r="E67"/>
      <c r="F67"/>
      <c r="G67"/>
      <c r="H67"/>
      <c r="I67"/>
      <c r="J67"/>
    </row>
    <row r="68" spans="1:10" ht="34.5" customHeight="1" x14ac:dyDescent="0.25">
      <c r="A68"/>
      <c r="B68"/>
      <c r="C68"/>
      <c r="D68"/>
      <c r="E68"/>
      <c r="F68"/>
      <c r="G68"/>
      <c r="H68"/>
      <c r="I68"/>
      <c r="J68"/>
    </row>
    <row r="69" spans="1:10" ht="34.5" customHeight="1" x14ac:dyDescent="0.25">
      <c r="A69"/>
      <c r="B69"/>
      <c r="C69"/>
      <c r="D69"/>
      <c r="E69"/>
      <c r="F69"/>
      <c r="G69"/>
      <c r="H69"/>
      <c r="I69"/>
      <c r="J69"/>
    </row>
    <row r="70" spans="1:10" ht="34.5" customHeight="1" x14ac:dyDescent="0.25">
      <c r="A70"/>
      <c r="B70"/>
      <c r="C70"/>
      <c r="D70"/>
      <c r="E70"/>
      <c r="F70"/>
      <c r="G70"/>
      <c r="H70"/>
      <c r="I70"/>
      <c r="J70"/>
    </row>
    <row r="71" spans="1:10" ht="34.5" customHeight="1" x14ac:dyDescent="0.25">
      <c r="A71"/>
      <c r="B71"/>
      <c r="C71"/>
      <c r="D71"/>
      <c r="E71"/>
      <c r="F71"/>
      <c r="G71"/>
      <c r="H71"/>
      <c r="I71"/>
      <c r="J71"/>
    </row>
    <row r="72" spans="1:10" ht="34.5" customHeight="1" x14ac:dyDescent="0.25">
      <c r="A72"/>
      <c r="B72"/>
      <c r="C72"/>
      <c r="D72"/>
      <c r="E72"/>
      <c r="F72"/>
      <c r="G72"/>
      <c r="H72"/>
      <c r="I72"/>
      <c r="J72"/>
    </row>
    <row r="73" spans="1:10" ht="34.5" customHeight="1" x14ac:dyDescent="0.25">
      <c r="A73"/>
      <c r="B73"/>
      <c r="C73"/>
      <c r="D73"/>
      <c r="E73"/>
      <c r="F73"/>
      <c r="G73"/>
      <c r="H73"/>
      <c r="I73"/>
      <c r="J73"/>
    </row>
    <row r="74" spans="1:10" ht="34.5" customHeight="1" x14ac:dyDescent="0.25">
      <c r="A74"/>
      <c r="B74"/>
      <c r="C74"/>
      <c r="D74"/>
      <c r="E74"/>
      <c r="F74"/>
      <c r="G74"/>
      <c r="H74"/>
      <c r="I74"/>
      <c r="J74"/>
    </row>
    <row r="75" spans="1:10" ht="34.5" customHeight="1" x14ac:dyDescent="0.25">
      <c r="A75"/>
      <c r="B75"/>
      <c r="C75"/>
      <c r="D75"/>
      <c r="E75"/>
      <c r="F75"/>
      <c r="G75"/>
      <c r="H75"/>
      <c r="I75"/>
      <c r="J75"/>
    </row>
    <row r="76" spans="1:10" ht="34.5" customHeight="1" x14ac:dyDescent="0.25">
      <c r="A76"/>
      <c r="B76"/>
      <c r="C76"/>
      <c r="D76"/>
      <c r="E76"/>
      <c r="F76"/>
      <c r="G76"/>
      <c r="H76"/>
      <c r="I76"/>
      <c r="J76"/>
    </row>
    <row r="77" spans="1:10" ht="34.5" customHeight="1" x14ac:dyDescent="0.25">
      <c r="A77"/>
      <c r="B77"/>
      <c r="C77"/>
      <c r="D77"/>
      <c r="E77"/>
      <c r="F77"/>
      <c r="G77"/>
      <c r="H77"/>
      <c r="I77"/>
      <c r="J77"/>
    </row>
    <row r="78" spans="1:10" ht="34.5" customHeight="1" x14ac:dyDescent="0.25">
      <c r="A78"/>
      <c r="B78"/>
      <c r="C78"/>
      <c r="D78"/>
      <c r="E78"/>
      <c r="F78"/>
      <c r="G78"/>
      <c r="H78"/>
      <c r="I78"/>
      <c r="J78"/>
    </row>
    <row r="79" spans="1:10" ht="34.5" customHeight="1" x14ac:dyDescent="0.25">
      <c r="A79"/>
      <c r="B79"/>
      <c r="C79"/>
      <c r="D79"/>
      <c r="E79"/>
      <c r="F79"/>
      <c r="G79"/>
      <c r="H79"/>
      <c r="I79"/>
      <c r="J79"/>
    </row>
    <row r="80" spans="1:10" ht="34.5" customHeight="1" x14ac:dyDescent="0.25">
      <c r="A80"/>
      <c r="B80"/>
      <c r="C80"/>
      <c r="D80"/>
      <c r="E80"/>
      <c r="F80"/>
      <c r="G80"/>
      <c r="H80"/>
      <c r="I80"/>
      <c r="J80"/>
    </row>
    <row r="81" spans="1:10" ht="34.5" customHeight="1" x14ac:dyDescent="0.25">
      <c r="A81"/>
      <c r="B81"/>
      <c r="C81"/>
      <c r="D81"/>
      <c r="E81"/>
      <c r="F81"/>
      <c r="G81"/>
      <c r="H81"/>
      <c r="I81"/>
      <c r="J81"/>
    </row>
    <row r="82" spans="1:10" ht="34.5" customHeight="1" x14ac:dyDescent="0.25">
      <c r="A82"/>
      <c r="B82"/>
      <c r="C82"/>
      <c r="D82"/>
      <c r="E82"/>
      <c r="F82"/>
      <c r="G82"/>
      <c r="H82"/>
      <c r="I82"/>
      <c r="J82"/>
    </row>
    <row r="83" spans="1:10" ht="34.5" customHeight="1" x14ac:dyDescent="0.25">
      <c r="A83"/>
      <c r="B83"/>
      <c r="C83"/>
      <c r="D83"/>
      <c r="E83"/>
      <c r="F83"/>
      <c r="G83"/>
      <c r="H83"/>
      <c r="I83"/>
      <c r="J83"/>
    </row>
    <row r="84" spans="1:10" ht="34.5" customHeight="1" x14ac:dyDescent="0.25">
      <c r="A84"/>
    </row>
    <row r="85" spans="1:10" ht="34.5" customHeight="1" x14ac:dyDescent="0.25">
      <c r="A85"/>
    </row>
    <row r="86" spans="1:10" ht="34.5" customHeight="1" x14ac:dyDescent="0.25">
      <c r="A86"/>
    </row>
    <row r="87" spans="1:10" ht="34.5" customHeight="1" x14ac:dyDescent="0.25">
      <c r="A87"/>
    </row>
    <row r="88" spans="1:10" ht="34.5" customHeight="1" x14ac:dyDescent="0.25">
      <c r="A88"/>
    </row>
    <row r="89" spans="1:10" ht="34.5" customHeight="1" x14ac:dyDescent="0.25">
      <c r="A89"/>
    </row>
    <row r="90" spans="1:10" ht="34.5" customHeight="1" x14ac:dyDescent="0.25">
      <c r="A90"/>
    </row>
    <row r="91" spans="1:10" ht="34.5" customHeight="1" x14ac:dyDescent="0.25">
      <c r="A91"/>
    </row>
    <row r="92" spans="1:10" ht="34.5" customHeight="1" x14ac:dyDescent="0.25">
      <c r="A92"/>
    </row>
    <row r="93" spans="1:10" ht="34.5" customHeight="1" x14ac:dyDescent="0.25">
      <c r="A93"/>
    </row>
    <row r="94" spans="1:10" ht="34.5" customHeight="1" x14ac:dyDescent="0.25">
      <c r="A94"/>
    </row>
    <row r="95" spans="1:10" ht="34.5" customHeight="1" x14ac:dyDescent="0.25">
      <c r="A95"/>
    </row>
    <row r="96" spans="1:10" ht="34.5" customHeight="1" x14ac:dyDescent="0.25">
      <c r="A96"/>
    </row>
    <row r="97" spans="1:1" ht="34.5" customHeight="1" x14ac:dyDescent="0.25">
      <c r="A97"/>
    </row>
    <row r="98" spans="1:1" ht="34.5" customHeight="1" x14ac:dyDescent="0.25">
      <c r="A98"/>
    </row>
    <row r="99" spans="1:1" ht="34.5" customHeight="1" x14ac:dyDescent="0.25">
      <c r="A99"/>
    </row>
    <row r="100" spans="1:1" ht="34.5" customHeight="1" x14ac:dyDescent="0.25">
      <c r="A100"/>
    </row>
    <row r="101" spans="1:1" ht="34.5" customHeight="1" x14ac:dyDescent="0.25">
      <c r="A101"/>
    </row>
    <row r="102" spans="1:1" ht="34.5" customHeight="1" x14ac:dyDescent="0.25">
      <c r="A102"/>
    </row>
    <row r="103" spans="1:1" ht="34.5" customHeight="1" x14ac:dyDescent="0.25">
      <c r="A103"/>
    </row>
    <row r="104" spans="1:1" ht="34.5" customHeight="1" x14ac:dyDescent="0.25">
      <c r="A104"/>
    </row>
    <row r="105" spans="1:1" ht="34.5" customHeight="1" x14ac:dyDescent="0.25">
      <c r="A105"/>
    </row>
    <row r="106" spans="1:1" ht="34.5" customHeight="1" x14ac:dyDescent="0.25">
      <c r="A106"/>
    </row>
    <row r="107" spans="1:1" ht="34.5" customHeight="1" x14ac:dyDescent="0.25">
      <c r="A107"/>
    </row>
    <row r="108" spans="1:1" ht="34.5" customHeight="1" x14ac:dyDescent="0.25">
      <c r="A108"/>
    </row>
    <row r="109" spans="1:1" ht="34.5" customHeight="1" x14ac:dyDescent="0.25">
      <c r="A109"/>
    </row>
    <row r="110" spans="1:1" ht="34.5" customHeight="1" x14ac:dyDescent="0.25">
      <c r="A110"/>
    </row>
    <row r="111" spans="1:1" ht="34.5" customHeight="1" x14ac:dyDescent="0.25">
      <c r="A111"/>
    </row>
    <row r="112" spans="1:1" ht="34.5" customHeight="1" x14ac:dyDescent="0.25">
      <c r="A112"/>
    </row>
    <row r="113" spans="1:1" ht="34.5" customHeight="1" x14ac:dyDescent="0.25">
      <c r="A113"/>
    </row>
    <row r="114" spans="1:1" ht="34.5" customHeight="1" x14ac:dyDescent="0.25">
      <c r="A114"/>
    </row>
    <row r="115" spans="1:1" ht="34.5" customHeight="1" x14ac:dyDescent="0.25">
      <c r="A115"/>
    </row>
    <row r="116" spans="1:1" ht="34.5" customHeight="1" x14ac:dyDescent="0.25">
      <c r="A116"/>
    </row>
    <row r="117" spans="1:1" ht="34.5" customHeight="1" x14ac:dyDescent="0.25">
      <c r="A117"/>
    </row>
    <row r="118" spans="1:1" ht="34.5" customHeight="1" x14ac:dyDescent="0.25">
      <c r="A118"/>
    </row>
    <row r="119" spans="1:1" ht="34.5" customHeight="1" x14ac:dyDescent="0.25">
      <c r="A119"/>
    </row>
    <row r="120" spans="1:1" ht="34.5" customHeight="1" x14ac:dyDescent="0.25">
      <c r="A120"/>
    </row>
    <row r="121" spans="1:1" ht="34.5" customHeight="1" x14ac:dyDescent="0.25">
      <c r="A121"/>
    </row>
    <row r="122" spans="1:1" ht="34.5" customHeight="1" x14ac:dyDescent="0.25">
      <c r="A122"/>
    </row>
    <row r="123" spans="1:1" ht="34.5" customHeight="1" x14ac:dyDescent="0.25">
      <c r="A123"/>
    </row>
    <row r="124" spans="1:1" ht="34.5" customHeight="1" x14ac:dyDescent="0.25">
      <c r="A124"/>
    </row>
    <row r="125" spans="1:1" ht="34.5" customHeight="1" x14ac:dyDescent="0.25">
      <c r="A125"/>
    </row>
    <row r="126" spans="1:1" ht="34.5" customHeight="1" x14ac:dyDescent="0.25">
      <c r="A126"/>
    </row>
    <row r="127" spans="1:1" ht="34.5" customHeight="1" x14ac:dyDescent="0.25">
      <c r="A127"/>
    </row>
    <row r="128" spans="1:1" ht="34.5" customHeight="1" x14ac:dyDescent="0.25">
      <c r="A128"/>
    </row>
    <row r="129" spans="1:1" ht="34.5" customHeight="1" x14ac:dyDescent="0.25">
      <c r="A129"/>
    </row>
    <row r="130" spans="1:1" ht="34.5" customHeight="1" x14ac:dyDescent="0.25">
      <c r="A130"/>
    </row>
    <row r="131" spans="1:1" ht="34.5" customHeight="1" x14ac:dyDescent="0.25">
      <c r="A131"/>
    </row>
    <row r="132" spans="1:1" ht="34.5" customHeight="1" x14ac:dyDescent="0.25">
      <c r="A132"/>
    </row>
    <row r="133" spans="1:1" ht="34.5" customHeight="1" x14ac:dyDescent="0.25">
      <c r="A133"/>
    </row>
    <row r="134" spans="1:1" ht="34.5" customHeight="1" x14ac:dyDescent="0.25">
      <c r="A134"/>
    </row>
    <row r="135" spans="1:1" ht="34.5" customHeight="1" x14ac:dyDescent="0.25">
      <c r="A135"/>
    </row>
    <row r="136" spans="1:1" ht="34.5" customHeight="1" x14ac:dyDescent="0.25">
      <c r="A136"/>
    </row>
    <row r="137" spans="1:1" ht="34.5" customHeight="1" x14ac:dyDescent="0.25">
      <c r="A137"/>
    </row>
    <row r="138" spans="1:1" ht="34.5" customHeight="1" x14ac:dyDescent="0.25">
      <c r="A138"/>
    </row>
    <row r="139" spans="1:1" ht="34.5" customHeight="1" x14ac:dyDescent="0.25">
      <c r="A139"/>
    </row>
    <row r="140" spans="1:1" ht="34.5" customHeight="1" x14ac:dyDescent="0.25">
      <c r="A140"/>
    </row>
    <row r="141" spans="1:1" ht="34.5" customHeight="1" x14ac:dyDescent="0.25">
      <c r="A141"/>
    </row>
    <row r="142" spans="1:1" ht="34.5" customHeight="1" x14ac:dyDescent="0.25">
      <c r="A142"/>
    </row>
    <row r="143" spans="1:1" ht="34.5" customHeight="1" x14ac:dyDescent="0.25">
      <c r="A143"/>
    </row>
    <row r="144" spans="1:1" ht="34.5" customHeight="1" x14ac:dyDescent="0.25">
      <c r="A144"/>
    </row>
    <row r="145" spans="1:1" ht="34.5" customHeight="1" x14ac:dyDescent="0.25">
      <c r="A145"/>
    </row>
    <row r="146" spans="1:1" ht="34.5" customHeight="1" x14ac:dyDescent="0.25">
      <c r="A146"/>
    </row>
    <row r="147" spans="1:1" ht="34.5" customHeight="1" x14ac:dyDescent="0.25">
      <c r="A147"/>
    </row>
    <row r="148" spans="1:1" ht="34.5" customHeight="1" x14ac:dyDescent="0.25">
      <c r="A148"/>
    </row>
    <row r="149" spans="1:1" ht="34.5" customHeight="1" x14ac:dyDescent="0.25">
      <c r="A149"/>
    </row>
    <row r="150" spans="1:1" ht="34.5" customHeight="1" x14ac:dyDescent="0.25">
      <c r="A150"/>
    </row>
    <row r="151" spans="1:1" ht="34.5" customHeight="1" x14ac:dyDescent="0.25">
      <c r="A151"/>
    </row>
    <row r="152" spans="1:1" ht="34.5" customHeight="1" x14ac:dyDescent="0.25">
      <c r="A152"/>
    </row>
    <row r="153" spans="1:1" ht="34.5" customHeight="1" x14ac:dyDescent="0.25">
      <c r="A153"/>
    </row>
    <row r="154" spans="1:1" ht="34.5" customHeight="1" x14ac:dyDescent="0.25">
      <c r="A154"/>
    </row>
    <row r="155" spans="1:1" ht="34.5" customHeight="1" x14ac:dyDescent="0.25">
      <c r="A155"/>
    </row>
    <row r="156" spans="1:1" ht="34.5" customHeight="1" x14ac:dyDescent="0.25">
      <c r="A156"/>
    </row>
    <row r="157" spans="1:1" ht="34.5" customHeight="1" x14ac:dyDescent="0.25">
      <c r="A157"/>
    </row>
    <row r="158" spans="1:1" ht="34.5" customHeight="1" x14ac:dyDescent="0.25">
      <c r="A158"/>
    </row>
    <row r="159" spans="1:1" ht="34.5" customHeight="1" x14ac:dyDescent="0.25">
      <c r="A159"/>
    </row>
    <row r="160" spans="1:1" ht="34.5" customHeight="1" x14ac:dyDescent="0.25">
      <c r="A160"/>
    </row>
    <row r="161" spans="1:1" ht="34.5" customHeight="1" x14ac:dyDescent="0.25">
      <c r="A161"/>
    </row>
    <row r="162" spans="1:1" ht="34.5" customHeight="1" x14ac:dyDescent="0.25">
      <c r="A162"/>
    </row>
    <row r="163" spans="1:1" ht="34.5" customHeight="1" x14ac:dyDescent="0.25">
      <c r="A163"/>
    </row>
    <row r="164" spans="1:1" ht="34.5" customHeight="1" x14ac:dyDescent="0.25">
      <c r="A164"/>
    </row>
    <row r="165" spans="1:1" ht="34.5" customHeight="1" x14ac:dyDescent="0.25">
      <c r="A165"/>
    </row>
    <row r="166" spans="1:1" ht="34.5" customHeight="1" x14ac:dyDescent="0.25">
      <c r="A166"/>
    </row>
    <row r="167" spans="1:1" ht="34.5" customHeight="1" x14ac:dyDescent="0.25">
      <c r="A167"/>
    </row>
    <row r="168" spans="1:1" ht="34.5" customHeight="1" x14ac:dyDescent="0.25">
      <c r="A168"/>
    </row>
    <row r="169" spans="1:1" ht="34.5" customHeight="1" x14ac:dyDescent="0.25">
      <c r="A169"/>
    </row>
    <row r="170" spans="1:1" ht="34.5" customHeight="1" x14ac:dyDescent="0.25">
      <c r="A170"/>
    </row>
    <row r="171" spans="1:1" ht="34.5" customHeight="1" x14ac:dyDescent="0.25">
      <c r="A171"/>
    </row>
    <row r="172" spans="1:1" ht="34.5" customHeight="1" x14ac:dyDescent="0.25">
      <c r="A172"/>
    </row>
    <row r="173" spans="1:1" ht="34.5" customHeight="1" x14ac:dyDescent="0.25">
      <c r="A173"/>
    </row>
    <row r="174" spans="1:1" ht="34.5" customHeight="1" x14ac:dyDescent="0.25">
      <c r="A174"/>
    </row>
    <row r="175" spans="1:1" ht="34.5" customHeight="1" x14ac:dyDescent="0.25">
      <c r="A175"/>
    </row>
    <row r="176" spans="1:1" ht="34.5" customHeight="1" x14ac:dyDescent="0.25">
      <c r="A176"/>
    </row>
    <row r="177" spans="1:1" ht="34.5" customHeight="1" x14ac:dyDescent="0.25">
      <c r="A177"/>
    </row>
    <row r="178" spans="1:1" ht="34.5" customHeight="1" x14ac:dyDescent="0.25">
      <c r="A178"/>
    </row>
    <row r="179" spans="1:1" ht="34.5" customHeight="1" x14ac:dyDescent="0.25">
      <c r="A179"/>
    </row>
    <row r="180" spans="1:1" ht="34.5" customHeight="1" x14ac:dyDescent="0.25">
      <c r="A180"/>
    </row>
    <row r="181" spans="1:1" ht="34.5" customHeight="1" x14ac:dyDescent="0.25">
      <c r="A181"/>
    </row>
    <row r="182" spans="1:1" ht="34.5" customHeight="1" x14ac:dyDescent="0.25">
      <c r="A182"/>
    </row>
    <row r="183" spans="1:1" ht="34.5" customHeight="1" x14ac:dyDescent="0.25">
      <c r="A183"/>
    </row>
    <row r="184" spans="1:1" ht="34.5" customHeight="1" x14ac:dyDescent="0.25">
      <c r="A184"/>
    </row>
    <row r="185" spans="1:1" ht="34.5" customHeight="1" x14ac:dyDescent="0.25">
      <c r="A185"/>
    </row>
    <row r="186" spans="1:1" ht="34.5" customHeight="1" x14ac:dyDescent="0.25">
      <c r="A186"/>
    </row>
    <row r="187" spans="1:1" ht="34.5" customHeight="1" x14ac:dyDescent="0.25">
      <c r="A187"/>
    </row>
    <row r="188" spans="1:1" ht="34.5" customHeight="1" x14ac:dyDescent="0.25">
      <c r="A188"/>
    </row>
    <row r="189" spans="1:1" ht="34.5" customHeight="1" x14ac:dyDescent="0.25">
      <c r="A189"/>
    </row>
    <row r="190" spans="1:1" ht="34.5" customHeight="1" x14ac:dyDescent="0.25">
      <c r="A190"/>
    </row>
    <row r="191" spans="1:1" ht="34.5" customHeight="1" x14ac:dyDescent="0.25">
      <c r="A191"/>
    </row>
    <row r="192" spans="1:1" ht="34.5" customHeight="1" x14ac:dyDescent="0.25">
      <c r="A192"/>
    </row>
    <row r="193" spans="1:1" ht="34.5" customHeight="1" x14ac:dyDescent="0.25">
      <c r="A193"/>
    </row>
    <row r="194" spans="1:1" ht="34.5" customHeight="1" x14ac:dyDescent="0.25">
      <c r="A194"/>
    </row>
    <row r="195" spans="1:1" ht="34.5" customHeight="1" x14ac:dyDescent="0.25">
      <c r="A195"/>
    </row>
    <row r="196" spans="1:1" ht="34.5" customHeight="1" x14ac:dyDescent="0.25">
      <c r="A196"/>
    </row>
    <row r="197" spans="1:1" ht="34.5" customHeight="1" x14ac:dyDescent="0.25">
      <c r="A197"/>
    </row>
    <row r="198" spans="1:1" ht="34.5" customHeight="1" x14ac:dyDescent="0.25">
      <c r="A198"/>
    </row>
    <row r="199" spans="1:1" ht="34.5" customHeight="1" x14ac:dyDescent="0.25">
      <c r="A199"/>
    </row>
    <row r="200" spans="1:1" ht="34.5" customHeight="1" x14ac:dyDescent="0.25">
      <c r="A200"/>
    </row>
    <row r="201" spans="1:1" ht="34.5" customHeight="1" x14ac:dyDescent="0.25">
      <c r="A201"/>
    </row>
    <row r="202" spans="1:1" ht="34.5" customHeight="1" x14ac:dyDescent="0.25">
      <c r="A202"/>
    </row>
    <row r="203" spans="1:1" ht="34.5" customHeight="1" x14ac:dyDescent="0.25">
      <c r="A203"/>
    </row>
    <row r="204" spans="1:1" ht="34.5" customHeight="1" x14ac:dyDescent="0.25">
      <c r="A204"/>
    </row>
    <row r="205" spans="1:1" ht="34.5" customHeight="1" x14ac:dyDescent="0.25">
      <c r="A205"/>
    </row>
    <row r="206" spans="1:1" ht="34.5" customHeight="1" x14ac:dyDescent="0.25">
      <c r="A206"/>
    </row>
    <row r="207" spans="1:1" ht="34.5" customHeight="1" x14ac:dyDescent="0.25">
      <c r="A207"/>
    </row>
    <row r="208" spans="1:1" ht="34.5" customHeight="1" x14ac:dyDescent="0.25">
      <c r="A208"/>
    </row>
    <row r="209" spans="1:1" ht="34.5" customHeight="1" x14ac:dyDescent="0.25">
      <c r="A209"/>
    </row>
    <row r="210" spans="1:1" ht="34.5" customHeight="1" x14ac:dyDescent="0.25">
      <c r="A210"/>
    </row>
    <row r="211" spans="1:1" ht="34.5" customHeight="1" x14ac:dyDescent="0.25">
      <c r="A211"/>
    </row>
    <row r="212" spans="1:1" ht="34.5" customHeight="1" x14ac:dyDescent="0.25">
      <c r="A212"/>
    </row>
    <row r="213" spans="1:1" ht="34.5" customHeight="1" x14ac:dyDescent="0.25">
      <c r="A213"/>
    </row>
    <row r="214" spans="1:1" ht="34.5" customHeight="1" x14ac:dyDescent="0.25">
      <c r="A214"/>
    </row>
    <row r="215" spans="1:1" ht="34.5" customHeight="1" x14ac:dyDescent="0.25">
      <c r="A215"/>
    </row>
    <row r="216" spans="1:1" ht="34.5" customHeight="1" x14ac:dyDescent="0.25">
      <c r="A216"/>
    </row>
    <row r="217" spans="1:1" ht="34.5" customHeight="1" x14ac:dyDescent="0.25">
      <c r="A217"/>
    </row>
    <row r="218" spans="1:1" ht="34.5" customHeight="1" x14ac:dyDescent="0.25">
      <c r="A218"/>
    </row>
    <row r="219" spans="1:1" ht="34.5" customHeight="1" x14ac:dyDescent="0.25">
      <c r="A219"/>
    </row>
    <row r="220" spans="1:1" ht="34.5" customHeight="1" x14ac:dyDescent="0.25">
      <c r="A220"/>
    </row>
    <row r="221" spans="1:1" ht="34.5" customHeight="1" x14ac:dyDescent="0.25">
      <c r="A221"/>
    </row>
    <row r="222" spans="1:1" ht="34.5" customHeight="1" x14ac:dyDescent="0.25">
      <c r="A222"/>
    </row>
    <row r="223" spans="1:1" ht="34.5" customHeight="1" x14ac:dyDescent="0.25">
      <c r="A223"/>
    </row>
    <row r="224" spans="1:1" ht="34.5" customHeight="1" x14ac:dyDescent="0.25">
      <c r="A224"/>
    </row>
    <row r="225" spans="1:1" ht="34.5" customHeight="1" x14ac:dyDescent="0.25">
      <c r="A225"/>
    </row>
    <row r="226" spans="1:1" ht="34.5" customHeight="1" x14ac:dyDescent="0.25">
      <c r="A226"/>
    </row>
    <row r="227" spans="1:1" ht="34.5" customHeight="1" x14ac:dyDescent="0.25">
      <c r="A227"/>
    </row>
    <row r="228" spans="1:1" ht="34.5" customHeight="1" x14ac:dyDescent="0.25">
      <c r="A228"/>
    </row>
    <row r="229" spans="1:1" ht="34.5" customHeight="1" x14ac:dyDescent="0.25">
      <c r="A229"/>
    </row>
  </sheetData>
  <pageMargins left="0.7" right="0.7" top="0.75" bottom="0.75" header="0.3" footer="0.3"/>
  <pageSetup orientation="portrait" verticalDpi="0"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G36"/>
  <sheetViews>
    <sheetView topLeftCell="A16" workbookViewId="0">
      <selection activeCell="E28" sqref="E28"/>
    </sheetView>
  </sheetViews>
  <sheetFormatPr baseColWidth="10" defaultRowHeight="15" x14ac:dyDescent="0.25"/>
  <cols>
    <col min="2" max="2" width="58.7109375" customWidth="1"/>
  </cols>
  <sheetData>
    <row r="2" spans="2:5" ht="30" x14ac:dyDescent="0.25">
      <c r="B2" s="392" t="s">
        <v>91</v>
      </c>
      <c r="C2" s="392" t="s">
        <v>2468</v>
      </c>
      <c r="D2" s="392" t="s">
        <v>2465</v>
      </c>
      <c r="E2" s="392" t="s">
        <v>2464</v>
      </c>
    </row>
    <row r="3" spans="2:5" x14ac:dyDescent="0.25">
      <c r="B3" s="393" t="s">
        <v>880</v>
      </c>
      <c r="C3" s="393">
        <v>10</v>
      </c>
      <c r="D3" s="393">
        <v>28</v>
      </c>
      <c r="E3" s="393">
        <v>27</v>
      </c>
    </row>
    <row r="4" spans="2:5" x14ac:dyDescent="0.25">
      <c r="B4" s="393" t="s">
        <v>889</v>
      </c>
      <c r="C4" s="393">
        <v>10</v>
      </c>
      <c r="D4" s="393">
        <v>25</v>
      </c>
      <c r="E4" s="393">
        <v>22</v>
      </c>
    </row>
    <row r="5" spans="2:5" x14ac:dyDescent="0.25">
      <c r="B5" s="393" t="s">
        <v>1775</v>
      </c>
      <c r="C5" s="393">
        <v>1</v>
      </c>
      <c r="D5" s="393">
        <v>2</v>
      </c>
      <c r="E5" s="393">
        <v>2</v>
      </c>
    </row>
    <row r="6" spans="2:5" x14ac:dyDescent="0.25">
      <c r="B6" s="393" t="s">
        <v>888</v>
      </c>
      <c r="C6" s="393">
        <v>2</v>
      </c>
      <c r="D6" s="393">
        <v>5</v>
      </c>
      <c r="E6" s="393">
        <v>5</v>
      </c>
    </row>
    <row r="7" spans="2:5" x14ac:dyDescent="0.25">
      <c r="B7" s="393" t="s">
        <v>887</v>
      </c>
      <c r="C7" s="393">
        <v>3</v>
      </c>
      <c r="D7" s="393">
        <v>7</v>
      </c>
      <c r="E7" s="393">
        <v>7</v>
      </c>
    </row>
    <row r="8" spans="2:5" x14ac:dyDescent="0.25">
      <c r="B8" s="393" t="s">
        <v>820</v>
      </c>
      <c r="C8" s="393">
        <v>4</v>
      </c>
      <c r="D8" s="393">
        <v>10</v>
      </c>
      <c r="E8" s="393">
        <v>9</v>
      </c>
    </row>
    <row r="9" spans="2:5" x14ac:dyDescent="0.25">
      <c r="B9" s="393" t="s">
        <v>77</v>
      </c>
      <c r="C9" s="393">
        <v>5</v>
      </c>
      <c r="D9" s="393">
        <v>11</v>
      </c>
      <c r="E9" s="393">
        <v>11</v>
      </c>
    </row>
    <row r="10" spans="2:5" x14ac:dyDescent="0.25">
      <c r="B10" s="393" t="s">
        <v>883</v>
      </c>
      <c r="C10" s="393">
        <v>3</v>
      </c>
      <c r="D10" s="393">
        <v>8</v>
      </c>
      <c r="E10" s="393">
        <v>8</v>
      </c>
    </row>
    <row r="11" spans="2:5" x14ac:dyDescent="0.25">
      <c r="B11" s="393" t="s">
        <v>871</v>
      </c>
      <c r="C11" s="393">
        <v>2</v>
      </c>
      <c r="D11" s="393">
        <v>5</v>
      </c>
      <c r="E11" s="393">
        <v>5</v>
      </c>
    </row>
    <row r="12" spans="2:5" x14ac:dyDescent="0.25">
      <c r="B12" s="393" t="s">
        <v>886</v>
      </c>
      <c r="C12" s="393">
        <v>5</v>
      </c>
      <c r="D12" s="393">
        <v>11</v>
      </c>
      <c r="E12" s="393">
        <v>11</v>
      </c>
    </row>
    <row r="13" spans="2:5" x14ac:dyDescent="0.25">
      <c r="B13" s="393" t="s">
        <v>892</v>
      </c>
      <c r="C13" s="393">
        <v>9</v>
      </c>
      <c r="D13" s="393">
        <v>18</v>
      </c>
      <c r="E13" s="393">
        <v>19</v>
      </c>
    </row>
    <row r="14" spans="2:5" x14ac:dyDescent="0.25">
      <c r="B14" s="393" t="s">
        <v>869</v>
      </c>
      <c r="C14" s="393">
        <v>5</v>
      </c>
      <c r="D14" s="393">
        <v>11</v>
      </c>
      <c r="E14" s="393">
        <v>11</v>
      </c>
    </row>
    <row r="15" spans="2:5" x14ac:dyDescent="0.25">
      <c r="B15" s="393" t="s">
        <v>874</v>
      </c>
      <c r="C15" s="393">
        <v>4</v>
      </c>
      <c r="D15" s="393">
        <v>9</v>
      </c>
      <c r="E15" s="393">
        <v>9</v>
      </c>
    </row>
    <row r="16" spans="2:5" x14ac:dyDescent="0.25">
      <c r="B16" s="393" t="s">
        <v>894</v>
      </c>
      <c r="C16" s="393">
        <v>4</v>
      </c>
      <c r="D16" s="393">
        <v>11</v>
      </c>
      <c r="E16" s="393">
        <v>10</v>
      </c>
    </row>
    <row r="17" spans="2:7" x14ac:dyDescent="0.25">
      <c r="B17" s="393" t="s">
        <v>877</v>
      </c>
      <c r="C17" s="393">
        <v>4</v>
      </c>
      <c r="D17" s="393">
        <v>12</v>
      </c>
      <c r="E17" s="393">
        <v>12</v>
      </c>
    </row>
    <row r="18" spans="2:7" x14ac:dyDescent="0.25">
      <c r="B18" s="394" t="s">
        <v>2469</v>
      </c>
      <c r="C18" s="394">
        <v>71</v>
      </c>
      <c r="D18" s="394">
        <f>SUM(D3:D17)</f>
        <v>173</v>
      </c>
      <c r="E18" s="394">
        <f>SUM(E3:E17)</f>
        <v>168</v>
      </c>
    </row>
    <row r="20" spans="2:7" x14ac:dyDescent="0.25">
      <c r="B20" t="s">
        <v>497</v>
      </c>
      <c r="C20" t="s">
        <v>178</v>
      </c>
      <c r="D20" t="s">
        <v>177</v>
      </c>
      <c r="E20" t="s">
        <v>176</v>
      </c>
      <c r="F20" t="s">
        <v>2470</v>
      </c>
      <c r="G20" t="s">
        <v>499</v>
      </c>
    </row>
    <row r="21" spans="2:7" x14ac:dyDescent="0.25">
      <c r="B21" t="s">
        <v>880</v>
      </c>
      <c r="C21">
        <v>10</v>
      </c>
      <c r="D21">
        <v>5</v>
      </c>
      <c r="E21">
        <v>12</v>
      </c>
      <c r="F21">
        <v>1</v>
      </c>
      <c r="G21">
        <v>28</v>
      </c>
    </row>
    <row r="22" spans="2:7" x14ac:dyDescent="0.25">
      <c r="B22" t="s">
        <v>889</v>
      </c>
      <c r="C22">
        <v>10</v>
      </c>
      <c r="D22">
        <v>8</v>
      </c>
      <c r="E22">
        <v>4</v>
      </c>
      <c r="F22">
        <v>2</v>
      </c>
      <c r="G22">
        <v>24</v>
      </c>
    </row>
    <row r="23" spans="2:7" x14ac:dyDescent="0.25">
      <c r="B23" t="s">
        <v>1775</v>
      </c>
      <c r="C23">
        <v>1</v>
      </c>
      <c r="D23">
        <v>1</v>
      </c>
      <c r="G23">
        <v>2</v>
      </c>
    </row>
    <row r="24" spans="2:7" x14ac:dyDescent="0.25">
      <c r="B24" t="s">
        <v>888</v>
      </c>
      <c r="C24">
        <v>2</v>
      </c>
      <c r="D24">
        <v>2</v>
      </c>
      <c r="E24">
        <v>1</v>
      </c>
      <c r="G24">
        <v>5</v>
      </c>
    </row>
    <row r="25" spans="2:7" x14ac:dyDescent="0.25">
      <c r="B25" t="s">
        <v>887</v>
      </c>
      <c r="C25">
        <v>3</v>
      </c>
      <c r="E25">
        <v>4</v>
      </c>
      <c r="G25">
        <v>7</v>
      </c>
    </row>
    <row r="26" spans="2:7" x14ac:dyDescent="0.25">
      <c r="B26" t="s">
        <v>820</v>
      </c>
      <c r="C26">
        <v>4</v>
      </c>
      <c r="D26">
        <v>1</v>
      </c>
      <c r="E26">
        <v>4</v>
      </c>
      <c r="F26">
        <v>1</v>
      </c>
      <c r="G26">
        <v>10</v>
      </c>
    </row>
    <row r="27" spans="2:7" x14ac:dyDescent="0.25">
      <c r="B27" t="s">
        <v>77</v>
      </c>
      <c r="C27">
        <v>5</v>
      </c>
      <c r="D27">
        <v>2</v>
      </c>
      <c r="E27">
        <v>4</v>
      </c>
      <c r="G27">
        <v>11</v>
      </c>
    </row>
    <row r="28" spans="2:7" x14ac:dyDescent="0.25">
      <c r="B28" t="s">
        <v>883</v>
      </c>
      <c r="C28">
        <v>3</v>
      </c>
      <c r="D28">
        <v>2</v>
      </c>
      <c r="E28">
        <v>3</v>
      </c>
      <c r="G28">
        <v>8</v>
      </c>
    </row>
    <row r="29" spans="2:7" x14ac:dyDescent="0.25">
      <c r="B29" t="s">
        <v>871</v>
      </c>
      <c r="C29">
        <v>2</v>
      </c>
      <c r="D29">
        <v>2</v>
      </c>
      <c r="E29">
        <v>1</v>
      </c>
      <c r="G29">
        <v>5</v>
      </c>
    </row>
    <row r="30" spans="2:7" x14ac:dyDescent="0.25">
      <c r="B30" t="s">
        <v>886</v>
      </c>
      <c r="C30">
        <v>5</v>
      </c>
      <c r="D30">
        <v>3</v>
      </c>
      <c r="E30">
        <v>3</v>
      </c>
      <c r="G30">
        <v>11</v>
      </c>
    </row>
    <row r="31" spans="2:7" x14ac:dyDescent="0.25">
      <c r="B31" t="s">
        <v>892</v>
      </c>
      <c r="C31">
        <v>8</v>
      </c>
      <c r="D31">
        <v>6</v>
      </c>
      <c r="E31">
        <v>5</v>
      </c>
      <c r="G31">
        <v>19</v>
      </c>
    </row>
    <row r="32" spans="2:7" x14ac:dyDescent="0.25">
      <c r="B32" t="s">
        <v>869</v>
      </c>
      <c r="C32">
        <v>5</v>
      </c>
      <c r="D32">
        <v>4</v>
      </c>
      <c r="E32">
        <v>2</v>
      </c>
      <c r="G32">
        <v>11</v>
      </c>
    </row>
    <row r="33" spans="2:7" x14ac:dyDescent="0.25">
      <c r="B33" t="s">
        <v>874</v>
      </c>
      <c r="C33">
        <v>4</v>
      </c>
      <c r="D33">
        <v>1</v>
      </c>
      <c r="E33">
        <v>4</v>
      </c>
      <c r="G33">
        <v>9</v>
      </c>
    </row>
    <row r="34" spans="2:7" x14ac:dyDescent="0.25">
      <c r="B34" t="s">
        <v>894</v>
      </c>
      <c r="C34">
        <v>4</v>
      </c>
      <c r="D34">
        <v>4</v>
      </c>
      <c r="E34">
        <v>2</v>
      </c>
      <c r="F34">
        <v>1</v>
      </c>
      <c r="G34">
        <v>11</v>
      </c>
    </row>
    <row r="35" spans="2:7" x14ac:dyDescent="0.25">
      <c r="B35" t="s">
        <v>877</v>
      </c>
      <c r="C35">
        <v>6</v>
      </c>
      <c r="E35">
        <v>6</v>
      </c>
      <c r="G35">
        <v>12</v>
      </c>
    </row>
    <row r="36" spans="2:7" x14ac:dyDescent="0.25">
      <c r="B36" t="s">
        <v>499</v>
      </c>
      <c r="C36">
        <v>72</v>
      </c>
      <c r="D36">
        <v>41</v>
      </c>
      <c r="E36">
        <v>55</v>
      </c>
      <c r="F36">
        <v>5</v>
      </c>
      <c r="G36">
        <v>173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dimension ref="A1:O190"/>
  <sheetViews>
    <sheetView topLeftCell="A152" zoomScale="70" zoomScaleNormal="70" workbookViewId="0">
      <selection activeCell="C154" sqref="C154"/>
    </sheetView>
  </sheetViews>
  <sheetFormatPr baseColWidth="10" defaultColWidth="11.42578125" defaultRowHeight="15.75" x14ac:dyDescent="0.25"/>
  <cols>
    <col min="1" max="1" width="2" style="26" customWidth="1"/>
    <col min="2" max="2" width="30.5703125" style="26" customWidth="1"/>
    <col min="3" max="3" width="60.5703125" style="26" customWidth="1"/>
    <col min="4" max="4" width="30.5703125" style="26" customWidth="1"/>
    <col min="5" max="5" width="60.5703125" style="26" customWidth="1"/>
    <col min="6" max="6" width="30.5703125" style="26" customWidth="1"/>
    <col min="7" max="7" width="120.5703125" style="26" customWidth="1"/>
    <col min="8" max="15" width="30.5703125" style="26" customWidth="1"/>
    <col min="16" max="16" width="16.42578125" style="27" customWidth="1"/>
    <col min="17" max="16384" width="11.42578125" style="27"/>
  </cols>
  <sheetData>
    <row r="1" spans="2:15" ht="11.25" customHeight="1" x14ac:dyDescent="0.25"/>
    <row r="2" spans="2:15" ht="30" customHeight="1" x14ac:dyDescent="0.25">
      <c r="B2" s="200"/>
      <c r="C2" s="22" t="s">
        <v>30</v>
      </c>
      <c r="D2" s="529" t="s">
        <v>75</v>
      </c>
      <c r="E2" s="530"/>
      <c r="F2" s="530"/>
      <c r="G2" s="530"/>
      <c r="H2" s="530"/>
      <c r="I2" s="530"/>
      <c r="J2" s="530"/>
      <c r="K2" s="531"/>
      <c r="L2" s="408" t="s">
        <v>31</v>
      </c>
      <c r="M2" s="408"/>
      <c r="N2" s="419" t="s">
        <v>78</v>
      </c>
      <c r="O2" s="420"/>
    </row>
    <row r="3" spans="2:15" ht="30" customHeight="1" x14ac:dyDescent="0.25">
      <c r="B3" s="201"/>
      <c r="C3" s="22" t="s">
        <v>32</v>
      </c>
      <c r="D3" s="529" t="s">
        <v>76</v>
      </c>
      <c r="E3" s="530"/>
      <c r="F3" s="530"/>
      <c r="G3" s="530"/>
      <c r="H3" s="530"/>
      <c r="I3" s="530"/>
      <c r="J3" s="530"/>
      <c r="K3" s="531"/>
      <c r="L3" s="408" t="s">
        <v>33</v>
      </c>
      <c r="M3" s="408"/>
      <c r="N3" s="419">
        <v>4</v>
      </c>
      <c r="O3" s="420"/>
    </row>
    <row r="4" spans="2:15" ht="30" customHeight="1" x14ac:dyDescent="0.25">
      <c r="B4" s="202"/>
      <c r="C4" s="22" t="s">
        <v>34</v>
      </c>
      <c r="D4" s="532" t="s">
        <v>77</v>
      </c>
      <c r="E4" s="533"/>
      <c r="F4" s="533"/>
      <c r="G4" s="533"/>
      <c r="H4" s="533"/>
      <c r="I4" s="533"/>
      <c r="J4" s="533"/>
      <c r="K4" s="534"/>
      <c r="L4" s="408" t="s">
        <v>74</v>
      </c>
      <c r="M4" s="408"/>
      <c r="N4" s="421">
        <v>44636</v>
      </c>
      <c r="O4" s="422"/>
    </row>
    <row r="5" spans="2:15" ht="30" customHeight="1" x14ac:dyDescent="0.25">
      <c r="B5" s="535" t="s">
        <v>50</v>
      </c>
      <c r="C5" s="536"/>
      <c r="D5" s="536"/>
      <c r="E5" s="536"/>
      <c r="F5" s="536"/>
      <c r="G5" s="536"/>
      <c r="H5" s="536"/>
      <c r="I5" s="536"/>
      <c r="J5" s="536"/>
      <c r="K5" s="536"/>
      <c r="L5" s="536"/>
      <c r="M5" s="536"/>
      <c r="N5" s="536"/>
      <c r="O5" s="537"/>
    </row>
    <row r="6" spans="2:15" ht="60" customHeight="1" x14ac:dyDescent="0.25">
      <c r="B6" s="520" t="s">
        <v>667</v>
      </c>
      <c r="C6" s="521"/>
      <c r="D6" s="521"/>
      <c r="E6" s="521"/>
      <c r="F6" s="521"/>
      <c r="G6" s="521"/>
      <c r="H6" s="521"/>
      <c r="I6" s="521"/>
      <c r="J6" s="521"/>
      <c r="K6" s="521"/>
      <c r="L6" s="521"/>
      <c r="M6" s="521"/>
      <c r="N6" s="521"/>
      <c r="O6" s="522"/>
    </row>
    <row r="7" spans="2:15" ht="30" customHeight="1" x14ac:dyDescent="0.25">
      <c r="B7" s="443" t="s">
        <v>49</v>
      </c>
      <c r="C7" s="444"/>
      <c r="D7" s="444"/>
      <c r="E7" s="444"/>
      <c r="F7" s="444"/>
      <c r="G7" s="444"/>
      <c r="H7" s="444"/>
      <c r="I7" s="444"/>
      <c r="J7" s="444"/>
      <c r="K7" s="444"/>
      <c r="L7" s="444"/>
      <c r="M7" s="444"/>
      <c r="N7" s="444"/>
      <c r="O7" s="445"/>
    </row>
    <row r="8" spans="2:15" ht="210" customHeight="1" x14ac:dyDescent="0.25">
      <c r="B8" s="527" t="s">
        <v>34</v>
      </c>
      <c r="C8" s="523" t="s">
        <v>672</v>
      </c>
      <c r="D8" s="525" t="s">
        <v>137</v>
      </c>
      <c r="E8" s="510" t="s">
        <v>596</v>
      </c>
      <c r="F8" s="457" t="s">
        <v>155</v>
      </c>
      <c r="G8" s="510" t="s">
        <v>669</v>
      </c>
      <c r="H8" s="497" t="s">
        <v>1727</v>
      </c>
      <c r="I8" s="497"/>
      <c r="J8" s="497"/>
      <c r="K8" s="497"/>
      <c r="L8" s="497"/>
      <c r="M8" s="497"/>
      <c r="N8" s="497"/>
      <c r="O8" s="497"/>
    </row>
    <row r="9" spans="2:15" ht="150" customHeight="1" x14ac:dyDescent="0.25">
      <c r="B9" s="528"/>
      <c r="C9" s="524"/>
      <c r="D9" s="526"/>
      <c r="E9" s="511"/>
      <c r="F9" s="457"/>
      <c r="G9" s="511"/>
      <c r="H9" s="129" t="s">
        <v>673</v>
      </c>
      <c r="I9" s="129" t="s">
        <v>156</v>
      </c>
      <c r="J9" s="129" t="s">
        <v>166</v>
      </c>
      <c r="K9" s="130" t="s">
        <v>674</v>
      </c>
      <c r="L9" s="129" t="s">
        <v>157</v>
      </c>
      <c r="M9" s="129" t="s">
        <v>166</v>
      </c>
      <c r="N9" s="129" t="s">
        <v>167</v>
      </c>
      <c r="O9" s="124" t="s">
        <v>491</v>
      </c>
    </row>
    <row r="10" spans="2:15" ht="150" hidden="1" customHeight="1" x14ac:dyDescent="0.25">
      <c r="B10" s="21" t="str">
        <f>+'Preliminar PT Id del Riesgo'!B5</f>
        <v>DIRECCIONAMIENTO ESTRATÉGICO</v>
      </c>
      <c r="C10" s="43" t="str">
        <f>+'Preliminar PT Id del Riesgo'!F5</f>
        <v>OFICINA DE PLANEACIÓN</v>
      </c>
      <c r="D10" s="18" t="str">
        <f>+'Preliminar PT Id del Riesgo'!G5</f>
        <v>R 1</v>
      </c>
      <c r="E10" s="19" t="str">
        <f>+'Preliminar PT Id del Riesgo'!H5</f>
        <v>Aprobar planes no pertinentes a la entidad</v>
      </c>
      <c r="F10" s="19" t="str">
        <f>+'Preliminar PT Id del Riesgo'!I5</f>
        <v>Afectación Económica o presupuestal</v>
      </c>
      <c r="G10" s="19" t="str">
        <f>+'Preliminar PT Id del Riesgo'!J5</f>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v>
      </c>
      <c r="H10" s="198">
        <v>1</v>
      </c>
      <c r="I10" s="218" t="str">
        <f t="shared" ref="I10:I41" si="0">IF(H10&lt;=0,"",IF(H10&lt;=2,"Muy Baja",IF(H10&lt;=24,"Baja",IF(H10&lt;=500,"Media",IF(H10&lt;=5000,"Alta","Muy Alta")))))</f>
        <v>Muy Baja</v>
      </c>
      <c r="J10" s="219">
        <f t="shared" ref="J10:J41" si="1">IF(I10="","",IF(I10="Muy Baja",0.2,IF(I10="Baja",0.4,IF(I10="Media",0.6,IF(I10="Alta",0.8,IF(I10="Muy Alta",1,))))))</f>
        <v>0.2</v>
      </c>
      <c r="K10" s="198" t="s">
        <v>720</v>
      </c>
      <c r="L10" s="218" t="str">
        <f>IF(OR(K10=[1]Datos!$A$23,K10=[1]Datos!$B$23),"Leve",IF(OR(K10=[1]Datos!$A$24,K10=[1]Datos!$B$24),"Menor",IF(OR(K10=[1]Datos!$A$25,K10=[1]Datos!$B$25),"Moderado",IF(OR(K10=[1]Datos!$A$26,K10=[1]Datos!$B$26),"Mayor",IF(OR(K10=[1]Datos!$A$27,K10=[1]Datos!$B$27),"Catastrófico","")))))</f>
        <v>Catastrófico</v>
      </c>
      <c r="M10" s="219">
        <f t="shared" ref="M10:M41" si="2">IF(L10="","",IF(L10="Leve",0.2,IF(L10="Menor",0.4,IF(L10="Moderado",0.6,IF(L10="Mayor",0.8,IF(L10="Catastrófico",1,))))))</f>
        <v>1</v>
      </c>
      <c r="N10" s="218" t="str">
        <f t="shared" ref="N10:N41" si="3">IF(OR(AND(I10="Muy Baja",L10="Leve"),AND(I10="Muy Baja",L10="Menor"),AND(I10="Baja",L10="Leve")),"Bajo",IF(OR(AND(I10="Muy baja",L10="Moderado"),AND(I10="Baja",L10="Menor"),AND(I10="Baja",L10="Moderado"),AND(I10="Media",L10="Leve"),AND(I10="Media",L10="Menor"),AND(I10="Media",L10="Moderado"),AND(I10="Alta",L10="Leve"),AND(I10="Alta",L10="Menor")),"Moderado",IF(OR(AND(I10="Muy Baja",L10="Mayor"),AND(I10="Baja",L10="Mayor"),AND(I10="Media",L10="Mayor"),AND(I10="Alta",L10="Moderado"),AND(I10="Alta",L10="Mayor"),AND(I10="Muy Alta",L10="Leve"),AND(I10="Muy Alta",L10="Menor"),AND(I10="Muy Alta",L10="Moderado"),AND(I10="Muy Alta",L10="Mayor")),"Alto",IF(OR(AND(I10="Muy Baja",L10="Catastrófico"),AND(I10="Baja",L10="Catastrófico"),AND(I10="Media",L10="Catastrófico"),AND(I10="Alta",L10="Catastrófico"),AND(I10="Muy Alta",L10="Catastrófico")),"Extremo",""))))</f>
        <v>Extremo</v>
      </c>
      <c r="O10" s="218" t="str">
        <f t="shared" ref="O10:O41" si="4">_xlfn.IFS(N10="Bajo","Aceptar",N10="Moderado","Reducir",N10="Alto","Reducir",N10="Extremo","Reducir")</f>
        <v>Reducir</v>
      </c>
    </row>
    <row r="11" spans="2:15" ht="150" hidden="1" customHeight="1" x14ac:dyDescent="0.25">
      <c r="B11" s="21" t="str">
        <f>+'Preliminar PT Id del Riesgo'!B6</f>
        <v>DIRECCIONAMIENTO ESTRATÉGICO</v>
      </c>
      <c r="C11" s="43" t="str">
        <f>+'Preliminar PT Id del Riesgo'!F6</f>
        <v>OFICINA DE PLANEACIÓN</v>
      </c>
      <c r="D11" s="18" t="str">
        <f>+'Preliminar PT Id del Riesgo'!G6</f>
        <v>R 1</v>
      </c>
      <c r="E11" s="19" t="str">
        <f>+'Preliminar PT Id del Riesgo'!H6</f>
        <v>Aprobar planes no pertinentes a la entidad</v>
      </c>
      <c r="F11" s="19" t="str">
        <f>+'Preliminar PT Id del Riesgo'!I6</f>
        <v>Afectación Económica o presupuestal</v>
      </c>
      <c r="G11" s="19" t="str">
        <f>+'Preliminar PT Id del Riesgo'!J6</f>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v>
      </c>
      <c r="H11" s="198">
        <v>1</v>
      </c>
      <c r="I11" s="218" t="str">
        <f t="shared" si="0"/>
        <v>Muy Baja</v>
      </c>
      <c r="J11" s="219">
        <f t="shared" si="1"/>
        <v>0.2</v>
      </c>
      <c r="K11" s="198" t="s">
        <v>720</v>
      </c>
      <c r="L11" s="218" t="str">
        <f>IF(OR(K11=[1]Datos!$A$23,K11=[1]Datos!$B$23),"Leve",IF(OR(K11=[1]Datos!$A$24,K11=[1]Datos!$B$24),"Menor",IF(OR(K11=[1]Datos!$A$25,K11=[1]Datos!$B$25),"Moderado",IF(OR(K11=[1]Datos!$A$26,K11=[1]Datos!$B$26),"Mayor",IF(OR(K11=[1]Datos!$A$27,K11=[1]Datos!$B$27),"Catastrófico","")))))</f>
        <v>Catastrófico</v>
      </c>
      <c r="M11" s="219">
        <f t="shared" si="2"/>
        <v>1</v>
      </c>
      <c r="N11" s="218" t="str">
        <f t="shared" si="3"/>
        <v>Extremo</v>
      </c>
      <c r="O11" s="218" t="str">
        <f t="shared" si="4"/>
        <v>Reducir</v>
      </c>
    </row>
    <row r="12" spans="2:15" ht="150" hidden="1" customHeight="1" x14ac:dyDescent="0.25">
      <c r="B12" s="21" t="str">
        <f>+'Preliminar PT Id del Riesgo'!B7</f>
        <v>DIRECCIONAMIENTO ESTRATÉGICO</v>
      </c>
      <c r="C12" s="43" t="str">
        <f>+'Preliminar PT Id del Riesgo'!F7</f>
        <v>OFICINA DE PLANEACIÓN</v>
      </c>
      <c r="D12" s="18" t="str">
        <f>+'Preliminar PT Id del Riesgo'!G7</f>
        <v>R 2</v>
      </c>
      <c r="E12" s="19" t="str">
        <f>+'Preliminar PT Id del Riesgo'!H7</f>
        <v>Inscribir proyectos de inversión no adecuados a las necesidades de la entidad</v>
      </c>
      <c r="F12" s="19" t="str">
        <f>+'Preliminar PT Id del Riesgo'!I7</f>
        <v>Afectación Económica o presupuestal</v>
      </c>
      <c r="G12" s="19" t="str">
        <f>+'Preliminar PT Id del Riesgo'!J7</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H12" s="198">
        <v>1</v>
      </c>
      <c r="I12" s="218" t="str">
        <f t="shared" si="0"/>
        <v>Muy Baja</v>
      </c>
      <c r="J12" s="219">
        <f t="shared" si="1"/>
        <v>0.2</v>
      </c>
      <c r="K12" s="198" t="s">
        <v>720</v>
      </c>
      <c r="L12" s="218" t="str">
        <f>IF(OR(K12=[1]Datos!$A$23,K12=[1]Datos!$B$23),"Leve",IF(OR(K12=[1]Datos!$A$24,K12=[1]Datos!$B$24),"Menor",IF(OR(K12=[1]Datos!$A$25,K12=[1]Datos!$B$25),"Moderado",IF(OR(K12=[1]Datos!$A$26,K12=[1]Datos!$B$26),"Mayor",IF(OR(K12=[1]Datos!$A$27,K12=[1]Datos!$B$27),"Catastrófico","")))))</f>
        <v>Catastrófico</v>
      </c>
      <c r="M12" s="219">
        <f t="shared" si="2"/>
        <v>1</v>
      </c>
      <c r="N12" s="218" t="str">
        <f t="shared" si="3"/>
        <v>Extremo</v>
      </c>
      <c r="O12" s="218" t="str">
        <f t="shared" si="4"/>
        <v>Reducir</v>
      </c>
    </row>
    <row r="13" spans="2:15" ht="150" hidden="1" customHeight="1" x14ac:dyDescent="0.25">
      <c r="B13" s="21" t="str">
        <f>+'Preliminar PT Id del Riesgo'!B8</f>
        <v>DIRECCIONAMIENTO ESTRATÉGICO</v>
      </c>
      <c r="C13" s="43" t="str">
        <f>+'Preliminar PT Id del Riesgo'!F8</f>
        <v>OFICINA DE PLANEACIÓN</v>
      </c>
      <c r="D13" s="18" t="str">
        <f>+'Preliminar PT Id del Riesgo'!G8</f>
        <v>R 2</v>
      </c>
      <c r="E13" s="19" t="str">
        <f>+'Preliminar PT Id del Riesgo'!H8</f>
        <v>Inscribir proyectos de inversión no adecuados a las necesidades de la entidad</v>
      </c>
      <c r="F13" s="19" t="str">
        <f>+'Preliminar PT Id del Riesgo'!I8</f>
        <v>Afectación Económica o presupuestal</v>
      </c>
      <c r="G13" s="19" t="str">
        <f>+'Preliminar PT Id del Riesgo'!J8</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H13" s="198">
        <f>+H12</f>
        <v>1</v>
      </c>
      <c r="I13" s="218" t="str">
        <f t="shared" si="0"/>
        <v>Muy Baja</v>
      </c>
      <c r="J13" s="219">
        <f t="shared" si="1"/>
        <v>0.2</v>
      </c>
      <c r="K13" s="198" t="str">
        <f>+K12</f>
        <v>Desde los 500 SMLMV</v>
      </c>
      <c r="L13" s="218" t="str">
        <f>IF(OR(K13=[1]Datos!$A$23,K13=[1]Datos!$B$23),"Leve",IF(OR(K13=[1]Datos!$A$24,K13=[1]Datos!$B$24),"Menor",IF(OR(K13=[1]Datos!$A$25,K13=[1]Datos!$B$25),"Moderado",IF(OR(K13=[1]Datos!$A$26,K13=[1]Datos!$B$26),"Mayor",IF(OR(K13=[1]Datos!$A$27,K13=[1]Datos!$B$27),"Catastrófico","")))))</f>
        <v>Catastrófico</v>
      </c>
      <c r="M13" s="219">
        <f t="shared" si="2"/>
        <v>1</v>
      </c>
      <c r="N13" s="218" t="str">
        <f t="shared" si="3"/>
        <v>Extremo</v>
      </c>
      <c r="O13" s="218" t="str">
        <f t="shared" si="4"/>
        <v>Reducir</v>
      </c>
    </row>
    <row r="14" spans="2:15" ht="150" hidden="1" customHeight="1" x14ac:dyDescent="0.25">
      <c r="B14" s="21" t="str">
        <f>+'Preliminar PT Id del Riesgo'!B9</f>
        <v>DIRECCIONAMIENTO ESTRATÉGICO</v>
      </c>
      <c r="C14" s="43" t="str">
        <f>+'Preliminar PT Id del Riesgo'!F9</f>
        <v>OFICINA DE PLANEACIÓN</v>
      </c>
      <c r="D14" s="18" t="str">
        <f>+'Preliminar PT Id del Riesgo'!G9</f>
        <v>R 2</v>
      </c>
      <c r="E14" s="19" t="str">
        <f>+'Preliminar PT Id del Riesgo'!H9</f>
        <v>Inscribir proyectos de inversión no adecuados a las necesidades de la entidad</v>
      </c>
      <c r="F14" s="19" t="str">
        <f>+'Preliminar PT Id del Riesgo'!I9</f>
        <v>Afectación Económica o presupuestal</v>
      </c>
      <c r="G14" s="19" t="str">
        <f>+'Preliminar PT Id del Riesgo'!J9</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H14" s="198">
        <f>+H13</f>
        <v>1</v>
      </c>
      <c r="I14" s="218" t="str">
        <f t="shared" si="0"/>
        <v>Muy Baja</v>
      </c>
      <c r="J14" s="219">
        <f t="shared" si="1"/>
        <v>0.2</v>
      </c>
      <c r="K14" s="198" t="str">
        <f>+K13</f>
        <v>Desde los 500 SMLMV</v>
      </c>
      <c r="L14" s="218" t="str">
        <f>IF(OR(K14=[1]Datos!$A$23,K14=[1]Datos!$B$23),"Leve",IF(OR(K14=[1]Datos!$A$24,K14=[1]Datos!$B$24),"Menor",IF(OR(K14=[1]Datos!$A$25,K14=[1]Datos!$B$25),"Moderado",IF(OR(K14=[1]Datos!$A$26,K14=[1]Datos!$B$26),"Mayor",IF(OR(K14=[1]Datos!$A$27,K14=[1]Datos!$B$27),"Catastrófico","")))))</f>
        <v>Catastrófico</v>
      </c>
      <c r="M14" s="219">
        <f t="shared" si="2"/>
        <v>1</v>
      </c>
      <c r="N14" s="218" t="str">
        <f t="shared" si="3"/>
        <v>Extremo</v>
      </c>
      <c r="O14" s="218" t="str">
        <f t="shared" si="4"/>
        <v>Reducir</v>
      </c>
    </row>
    <row r="15" spans="2:15" ht="150" hidden="1" customHeight="1" x14ac:dyDescent="0.25">
      <c r="B15" s="21" t="str">
        <f>+'Preliminar PT Id del Riesgo'!B10</f>
        <v>DIRECCIONAMIENTO ESTRATÉGICO</v>
      </c>
      <c r="C15" s="43" t="str">
        <f>+'Preliminar PT Id del Riesgo'!F10</f>
        <v>OFICINA DE PLANEACIÓN</v>
      </c>
      <c r="D15" s="18" t="str">
        <f>+'Preliminar PT Id del Riesgo'!G10</f>
        <v>R 3</v>
      </c>
      <c r="E15" s="19" t="str">
        <f>+'Preliminar PT Id del Riesgo'!H10</f>
        <v>Planeación inoportuna de cada vigencia</v>
      </c>
      <c r="F15" s="19" t="str">
        <f>+'Preliminar PT Id del Riesgo'!I10</f>
        <v>Pérdida Reputacional</v>
      </c>
      <c r="G15" s="19" t="str">
        <f>+'Preliminar PT Id del Riesgo'!J10</f>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v>
      </c>
      <c r="H15" s="198">
        <v>1</v>
      </c>
      <c r="I15" s="218" t="str">
        <f t="shared" si="0"/>
        <v>Muy Baja</v>
      </c>
      <c r="J15" s="219">
        <f t="shared" si="1"/>
        <v>0.2</v>
      </c>
      <c r="K15" s="198" t="s">
        <v>162</v>
      </c>
      <c r="L15" s="218" t="str">
        <f>IF(OR(K15=[1]Datos!$A$23,K15=[1]Datos!$B$23),"Leve",IF(OR(K15=[1]Datos!$A$24,K15=[1]Datos!$B$24),"Menor",IF(OR(K15=[1]Datos!$A$25,K15=[1]Datos!$B$25),"Moderado",IF(OR(K15=[1]Datos!$A$26,K15=[1]Datos!$B$26),"Mayor",IF(OR(K15=[1]Datos!$A$27,K15=[1]Datos!$B$27),"Catastrófico","")))))</f>
        <v>Moderado</v>
      </c>
      <c r="M15" s="219">
        <f t="shared" si="2"/>
        <v>0.6</v>
      </c>
      <c r="N15" s="218" t="str">
        <f t="shared" si="3"/>
        <v>Moderado</v>
      </c>
      <c r="O15" s="218" t="str">
        <f t="shared" si="4"/>
        <v>Reducir</v>
      </c>
    </row>
    <row r="16" spans="2:15" ht="150" hidden="1" customHeight="1" x14ac:dyDescent="0.25">
      <c r="B16" s="21" t="str">
        <f>+'Preliminar PT Id del Riesgo'!B11</f>
        <v>DIRECCIONAMIENTO ESTRATÉGICO</v>
      </c>
      <c r="C16" s="43" t="str">
        <f>+'Preliminar PT Id del Riesgo'!F11</f>
        <v>OFICINA DE PLANEACIÓN</v>
      </c>
      <c r="D16" s="18" t="str">
        <f>+'Preliminar PT Id del Riesgo'!G11</f>
        <v>R 3</v>
      </c>
      <c r="E16" s="19" t="str">
        <f>+'Preliminar PT Id del Riesgo'!H11</f>
        <v>Planeación inoportuna de cada vigencia</v>
      </c>
      <c r="F16" s="19" t="str">
        <f>+'Preliminar PT Id del Riesgo'!I11</f>
        <v>Pérdida Reputacional</v>
      </c>
      <c r="G16" s="19" t="str">
        <f>+'Preliminar PT Id del Riesgo'!J11</f>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v>
      </c>
      <c r="H16" s="198">
        <v>1</v>
      </c>
      <c r="I16" s="218" t="str">
        <f t="shared" si="0"/>
        <v>Muy Baja</v>
      </c>
      <c r="J16" s="219">
        <f t="shared" si="1"/>
        <v>0.2</v>
      </c>
      <c r="K16" s="198" t="s">
        <v>162</v>
      </c>
      <c r="L16" s="218" t="str">
        <f>IF(OR(K16=[1]Datos!$A$23,K16=[1]Datos!$B$23),"Leve",IF(OR(K16=[1]Datos!$A$24,K16=[1]Datos!$B$24),"Menor",IF(OR(K16=[1]Datos!$A$25,K16=[1]Datos!$B$25),"Moderado",IF(OR(K16=[1]Datos!$A$26,K16=[1]Datos!$B$26),"Mayor",IF(OR(K16=[1]Datos!$A$27,K16=[1]Datos!$B$27),"Catastrófico","")))))</f>
        <v>Moderado</v>
      </c>
      <c r="M16" s="219">
        <f t="shared" si="2"/>
        <v>0.6</v>
      </c>
      <c r="N16" s="218" t="str">
        <f t="shared" si="3"/>
        <v>Moderado</v>
      </c>
      <c r="O16" s="218" t="str">
        <f t="shared" si="4"/>
        <v>Reducir</v>
      </c>
    </row>
    <row r="17" spans="2:15" ht="150" hidden="1" customHeight="1" x14ac:dyDescent="0.25">
      <c r="B17" s="21" t="str">
        <f>+'Preliminar PT Id del Riesgo'!B12</f>
        <v>DIRECCIONAMIENTO ESTRATÉGICO</v>
      </c>
      <c r="C17" s="43" t="str">
        <f>+'Preliminar PT Id del Riesgo'!F12</f>
        <v>OFICINA DE PLANEACIÓN</v>
      </c>
      <c r="D17" s="18" t="str">
        <f>+'Preliminar PT Id del Riesgo'!G12</f>
        <v>R 4</v>
      </c>
      <c r="E17" s="19" t="str">
        <f>+'Preliminar PT Id del Riesgo'!H12</f>
        <v>Reporte de información no pertinente a las necesidades de la Dirección General</v>
      </c>
      <c r="F17" s="19" t="str">
        <f>+'Preliminar PT Id del Riesgo'!I12</f>
        <v>Pérdida Reputacional</v>
      </c>
      <c r="G17" s="19" t="str">
        <f>+'Preliminar PT Id del Riesgo'!J12</f>
        <v>Posibilidad de pérdida reputacional en la imagen institucional debido al desconocimiento de las dependencias en la metodología, roles, responsabilidades y los criterios explícitos para reporte de indicadores, y además tener los Sistemas de información no unificados</v>
      </c>
      <c r="H17" s="198">
        <v>365</v>
      </c>
      <c r="I17" s="218" t="str">
        <f t="shared" si="0"/>
        <v>Media</v>
      </c>
      <c r="J17" s="219">
        <f t="shared" si="1"/>
        <v>0.6</v>
      </c>
      <c r="K17" s="198" t="s">
        <v>162</v>
      </c>
      <c r="L17" s="218" t="str">
        <f>IF(OR(K17=[1]Datos!$A$23,K17=[1]Datos!$B$23),"Leve",IF(OR(K17=[1]Datos!$A$24,K17=[1]Datos!$B$24),"Menor",IF(OR(K17=[1]Datos!$A$25,K17=[1]Datos!$B$25),"Moderado",IF(OR(K17=[1]Datos!$A$26,K17=[1]Datos!$B$26),"Mayor",IF(OR(K17=[1]Datos!$A$27,K17=[1]Datos!$B$27),"Catastrófico","")))))</f>
        <v>Moderado</v>
      </c>
      <c r="M17" s="219">
        <f t="shared" si="2"/>
        <v>0.6</v>
      </c>
      <c r="N17" s="218" t="str">
        <f t="shared" si="3"/>
        <v>Moderado</v>
      </c>
      <c r="O17" s="218" t="str">
        <f t="shared" si="4"/>
        <v>Reducir</v>
      </c>
    </row>
    <row r="18" spans="2:15" ht="150" hidden="1" customHeight="1" x14ac:dyDescent="0.25">
      <c r="B18" s="21" t="str">
        <f>+'Preliminar PT Id del Riesgo'!B13</f>
        <v>DIRECCIONAMIENTO ESTRATÉGICO</v>
      </c>
      <c r="C18" s="43" t="str">
        <f>+'Preliminar PT Id del Riesgo'!F13</f>
        <v>OFICINA DE PLANEACIÓN</v>
      </c>
      <c r="D18" s="18" t="str">
        <f>+'Preliminar PT Id del Riesgo'!G13</f>
        <v>R 4</v>
      </c>
      <c r="E18" s="19" t="str">
        <f>+'Preliminar PT Id del Riesgo'!H13</f>
        <v>Reporte de información no pertinente a las necesidades de la Dirección General</v>
      </c>
      <c r="F18" s="19" t="str">
        <f>+'Preliminar PT Id del Riesgo'!I13</f>
        <v>Pérdida Reputacional</v>
      </c>
      <c r="G18" s="19" t="str">
        <f>+'Preliminar PT Id del Riesgo'!J13</f>
        <v>Posibilidad de pérdida reputacional en la imagen institucional debido al desconocimiento de las dependencias en la metodología, roles, responsabilidades y los criterios explícitos para reporte de indicadores, y además tener los Sistemas de información no unificados</v>
      </c>
      <c r="H18" s="197">
        <v>365</v>
      </c>
      <c r="I18" s="218" t="str">
        <f t="shared" si="0"/>
        <v>Media</v>
      </c>
      <c r="J18" s="219">
        <f t="shared" si="1"/>
        <v>0.6</v>
      </c>
      <c r="K18" s="198" t="s">
        <v>162</v>
      </c>
      <c r="L18" s="218" t="str">
        <f>IF(OR(K18=[1]Datos!$A$23,K18=[1]Datos!$B$23),"Leve",IF(OR(K18=[1]Datos!$A$24,K18=[1]Datos!$B$24),"Menor",IF(OR(K18=[1]Datos!$A$25,K18=[1]Datos!$B$25),"Moderado",IF(OR(K18=[1]Datos!$A$26,K18=[1]Datos!$B$26),"Mayor",IF(OR(K18=[1]Datos!$A$27,K18=[1]Datos!$B$27),"Catastrófico","")))))</f>
        <v>Moderado</v>
      </c>
      <c r="M18" s="219">
        <f t="shared" si="2"/>
        <v>0.6</v>
      </c>
      <c r="N18" s="218" t="str">
        <f t="shared" si="3"/>
        <v>Moderado</v>
      </c>
      <c r="O18" s="218" t="str">
        <f t="shared" si="4"/>
        <v>Reducir</v>
      </c>
    </row>
    <row r="19" spans="2:15" ht="150" hidden="1" customHeight="1" x14ac:dyDescent="0.25">
      <c r="B19" s="21" t="str">
        <f>+'Preliminar PT Id del Riesgo'!B14</f>
        <v>DIRECCIONAMIENTO ESTRATÉGICO</v>
      </c>
      <c r="C19" s="43" t="str">
        <f>+'Preliminar PT Id del Riesgo'!F14</f>
        <v>OFICINA DE PLANEACIÓN</v>
      </c>
      <c r="D19" s="18" t="str">
        <f>+'Preliminar PT Id del Riesgo'!G14</f>
        <v>R 5</v>
      </c>
      <c r="E19" s="19" t="str">
        <f>+'Preliminar PT Id del Riesgo'!H14</f>
        <v>Planeación y gestión de procesos con inadecuada valoración de riesgos y oportunidades</v>
      </c>
      <c r="F19" s="19" t="str">
        <f>+'Preliminar PT Id del Riesgo'!I14</f>
        <v>Pérdida Reputacional</v>
      </c>
      <c r="G19" s="19" t="str">
        <f>+'Preliminar PT Id del Riesgo'!J14</f>
        <v>Posibilidad de pérdida reputacional en la imagen institucional por la inadecuada identificación y control de riesgos que afectan los procesos de la entidad</v>
      </c>
      <c r="H19" s="197">
        <v>365</v>
      </c>
      <c r="I19" s="218" t="str">
        <f t="shared" si="0"/>
        <v>Media</v>
      </c>
      <c r="J19" s="219">
        <f t="shared" si="1"/>
        <v>0.6</v>
      </c>
      <c r="K19" s="198" t="s">
        <v>162</v>
      </c>
      <c r="L19" s="218" t="str">
        <f>IF(OR(K19=[1]Datos!$A$23,K19=[1]Datos!$B$23),"Leve",IF(OR(K19=[1]Datos!$A$24,K19=[1]Datos!$B$24),"Menor",IF(OR(K19=[1]Datos!$A$25,K19=[1]Datos!$B$25),"Moderado",IF(OR(K19=[1]Datos!$A$26,K19=[1]Datos!$B$26),"Mayor",IF(OR(K19=[1]Datos!$A$27,K19=[1]Datos!$B$27),"Catastrófico","")))))</f>
        <v>Moderado</v>
      </c>
      <c r="M19" s="219">
        <f t="shared" si="2"/>
        <v>0.6</v>
      </c>
      <c r="N19" s="218" t="str">
        <f t="shared" si="3"/>
        <v>Moderado</v>
      </c>
      <c r="O19" s="218" t="str">
        <f t="shared" si="4"/>
        <v>Reducir</v>
      </c>
    </row>
    <row r="20" spans="2:15" ht="150" hidden="1" customHeight="1" x14ac:dyDescent="0.25">
      <c r="B20" s="21" t="str">
        <f>+'Preliminar PT Id del Riesgo'!B15</f>
        <v>DIRECCIONAMIENTO ESTRATÉGICO</v>
      </c>
      <c r="C20" s="43" t="str">
        <f>+'Preliminar PT Id del Riesgo'!F15</f>
        <v>OFICINA DE PLANEACIÓN</v>
      </c>
      <c r="D20" s="18" t="str">
        <f>+'Preliminar PT Id del Riesgo'!G15</f>
        <v>R 5</v>
      </c>
      <c r="E20" s="19" t="str">
        <f>+'Preliminar PT Id del Riesgo'!H15</f>
        <v>Planeación y gestión de procesos con inadecuada valoración de riesgos y oportunidades</v>
      </c>
      <c r="F20" s="19" t="str">
        <f>+'Preliminar PT Id del Riesgo'!I15</f>
        <v>Pérdida Reputacional</v>
      </c>
      <c r="G20" s="19" t="str">
        <f>+'Preliminar PT Id del Riesgo'!J15</f>
        <v>Posibilidad de pérdida reputacional en la imagen institucional por la inadecuada identificación y control de riesgos que afectan los procesos de la entidad</v>
      </c>
      <c r="H20" s="197">
        <v>365</v>
      </c>
      <c r="I20" s="218" t="str">
        <f t="shared" si="0"/>
        <v>Media</v>
      </c>
      <c r="J20" s="219">
        <f t="shared" si="1"/>
        <v>0.6</v>
      </c>
      <c r="K20" s="198" t="s">
        <v>162</v>
      </c>
      <c r="L20" s="218" t="str">
        <f>IF(OR(K20=[1]Datos!$A$23,K20=[1]Datos!$B$23),"Leve",IF(OR(K20=[1]Datos!$A$24,K20=[1]Datos!$B$24),"Menor",IF(OR(K20=[1]Datos!$A$25,K20=[1]Datos!$B$25),"Moderado",IF(OR(K20=[1]Datos!$A$26,K20=[1]Datos!$B$26),"Mayor",IF(OR(K20=[1]Datos!$A$27,K20=[1]Datos!$B$27),"Catastrófico","")))))</f>
        <v>Moderado</v>
      </c>
      <c r="M20" s="219">
        <f t="shared" si="2"/>
        <v>0.6</v>
      </c>
      <c r="N20" s="218" t="str">
        <f t="shared" si="3"/>
        <v>Moderado</v>
      </c>
      <c r="O20" s="218" t="str">
        <f t="shared" si="4"/>
        <v>Reducir</v>
      </c>
    </row>
    <row r="21" spans="2:15" ht="150" hidden="1" customHeight="1" x14ac:dyDescent="0.25">
      <c r="B21" s="21" t="str">
        <f>+'Preliminar PT Id del Riesgo'!B16</f>
        <v>COMUNICACIÓN Y GESTIÓN CON GRUPOS DE INTERÉS</v>
      </c>
      <c r="C21" s="43" t="str">
        <f>+'Preliminar PT Id del Riesgo'!F16</f>
        <v>DIRECCIÓN GENERAL (EQUIPO DE COMUNICACIONES)</v>
      </c>
      <c r="D21" s="18" t="str">
        <f>+'Preliminar PT Id del Riesgo'!G16</f>
        <v>R 6</v>
      </c>
      <c r="E21" s="19" t="str">
        <f>+'Preliminar PT Id del Riesgo'!H16</f>
        <v>Dar información imprecisa o errónea a la ciudadanía a través de cualquier medio de comunicación por parte de  personas autorizadas y NO autorizadas</v>
      </c>
      <c r="F21" s="19" t="str">
        <f>+'Preliminar PT Id del Riesgo'!I16</f>
        <v>Pérdida Reputacional</v>
      </c>
      <c r="G21" s="19" t="str">
        <f>+'Preliminar PT Id del Riesgo'!J16</f>
        <v>Posibilidad de pérdida reputacional en la credibilidad y mala imagen institucional por deficiencia en la información interna y externa de la entidad</v>
      </c>
      <c r="H21" s="197">
        <v>8760</v>
      </c>
      <c r="I21" s="218" t="str">
        <f t="shared" si="0"/>
        <v>Muy Alta</v>
      </c>
      <c r="J21" s="219">
        <f t="shared" si="1"/>
        <v>1</v>
      </c>
      <c r="K21" s="198" t="s">
        <v>163</v>
      </c>
      <c r="L21" s="218" t="str">
        <f>IF(OR(K21=[1]Datos!$A$23,K21=[1]Datos!$B$23),"Leve",IF(OR(K21=[1]Datos!$A$24,K21=[1]Datos!$B$24),"Menor",IF(OR(K21=[1]Datos!$A$25,K21=[1]Datos!$B$25),"Moderado",IF(OR(K21=[1]Datos!$A$26,K21=[1]Datos!$B$26),"Mayor",IF(OR(K21=[1]Datos!$A$27,K21=[1]Datos!$B$27),"Catastrófico","")))))</f>
        <v>Catastrófico</v>
      </c>
      <c r="M21" s="219">
        <f t="shared" si="2"/>
        <v>1</v>
      </c>
      <c r="N21" s="218" t="str">
        <f t="shared" si="3"/>
        <v>Extremo</v>
      </c>
      <c r="O21" s="218" t="str">
        <f t="shared" si="4"/>
        <v>Reducir</v>
      </c>
    </row>
    <row r="22" spans="2:15" ht="150" hidden="1" customHeight="1" x14ac:dyDescent="0.25">
      <c r="B22" s="21" t="str">
        <f>+'Preliminar PT Id del Riesgo'!B17</f>
        <v>COMUNICACIÓN Y GESTIÓN CON GRUPOS DE INTERÉS</v>
      </c>
      <c r="C22" s="43" t="str">
        <f>+'Preliminar PT Id del Riesgo'!F17</f>
        <v>DIRECCIÓN GENERAL (EQUIPO DE COMUNICACIONES)</v>
      </c>
      <c r="D22" s="18" t="str">
        <f>+'Preliminar PT Id del Riesgo'!G17</f>
        <v>R 6</v>
      </c>
      <c r="E22" s="19" t="str">
        <f>+'Preliminar PT Id del Riesgo'!H17</f>
        <v>Dar información imprecisa o errónea a la ciudadanía a través de cualquier medio de comunicación por parte de  personas autorizadas y NO autorizadas</v>
      </c>
      <c r="F22" s="19" t="str">
        <f>+'Preliminar PT Id del Riesgo'!I17</f>
        <v>Pérdida Reputacional</v>
      </c>
      <c r="G22" s="19" t="str">
        <f>+'Preliminar PT Id del Riesgo'!J17</f>
        <v>Posibilidad de pérdida reputacional en la credibilidad y mala imagen institucional por deficiencia en la información interna y externa de la entidad</v>
      </c>
      <c r="H22" s="197">
        <v>8760</v>
      </c>
      <c r="I22" s="218" t="str">
        <f t="shared" si="0"/>
        <v>Muy Alta</v>
      </c>
      <c r="J22" s="219">
        <f t="shared" si="1"/>
        <v>1</v>
      </c>
      <c r="K22" s="198" t="s">
        <v>163</v>
      </c>
      <c r="L22" s="218" t="str">
        <f>IF(OR(K22=[1]Datos!$A$23,K22=[1]Datos!$B$23),"Leve",IF(OR(K22=[1]Datos!$A$24,K22=[1]Datos!$B$24),"Menor",IF(OR(K22=[1]Datos!$A$25,K22=[1]Datos!$B$25),"Moderado",IF(OR(K22=[1]Datos!$A$26,K22=[1]Datos!$B$26),"Mayor",IF(OR(K22=[1]Datos!$A$27,K22=[1]Datos!$B$27),"Catastrófico","")))))</f>
        <v>Catastrófico</v>
      </c>
      <c r="M22" s="219">
        <f t="shared" si="2"/>
        <v>1</v>
      </c>
      <c r="N22" s="218" t="str">
        <f t="shared" si="3"/>
        <v>Extremo</v>
      </c>
      <c r="O22" s="218" t="str">
        <f t="shared" si="4"/>
        <v>Reducir</v>
      </c>
    </row>
    <row r="23" spans="2:15" ht="150" hidden="1" customHeight="1" x14ac:dyDescent="0.25">
      <c r="B23" s="21" t="str">
        <f>+'Preliminar PT Id del Riesgo'!B18</f>
        <v>COMUNICACIÓN Y GESTIÓN CON GRUPOS DE INTERÉS</v>
      </c>
      <c r="C23" s="43" t="str">
        <f>+'Preliminar PT Id del Riesgo'!F18</f>
        <v>DIRECCIÓN GENERAL (EQUIPO DE COMUNICACIONES)</v>
      </c>
      <c r="D23" s="18" t="str">
        <f>+'Preliminar PT Id del Riesgo'!G18</f>
        <v>R 6</v>
      </c>
      <c r="E23" s="19" t="str">
        <f>+'Preliminar PT Id del Riesgo'!H18</f>
        <v>Dar información imprecisa o errónea a la ciudadanía a través de cualquier medio de comunicación por parte de  personas autorizadas y NO autorizadas</v>
      </c>
      <c r="F23" s="19" t="str">
        <f>+'Preliminar PT Id del Riesgo'!I18</f>
        <v>Pérdida Reputacional</v>
      </c>
      <c r="G23" s="19" t="str">
        <f>+'Preliminar PT Id del Riesgo'!J18</f>
        <v>Posibilidad de pérdida reputacional en la credibilidad y mala imagen institucional por deficiencia en la información interna y externa de la entidad</v>
      </c>
      <c r="H23" s="197">
        <v>8760</v>
      </c>
      <c r="I23" s="218" t="str">
        <f t="shared" si="0"/>
        <v>Muy Alta</v>
      </c>
      <c r="J23" s="219">
        <f t="shared" si="1"/>
        <v>1</v>
      </c>
      <c r="K23" s="198" t="s">
        <v>163</v>
      </c>
      <c r="L23" s="218" t="str">
        <f>IF(OR(K23=[1]Datos!$A$23,K23=[1]Datos!$B$23),"Leve",IF(OR(K23=[1]Datos!$A$24,K23=[1]Datos!$B$24),"Menor",IF(OR(K23=[1]Datos!$A$25,K23=[1]Datos!$B$25),"Moderado",IF(OR(K23=[1]Datos!$A$26,K23=[1]Datos!$B$26),"Mayor",IF(OR(K23=[1]Datos!$A$27,K23=[1]Datos!$B$27),"Catastrófico","")))))</f>
        <v>Catastrófico</v>
      </c>
      <c r="M23" s="219">
        <f t="shared" si="2"/>
        <v>1</v>
      </c>
      <c r="N23" s="218" t="str">
        <f t="shared" si="3"/>
        <v>Extremo</v>
      </c>
      <c r="O23" s="218" t="str">
        <f t="shared" si="4"/>
        <v>Reducir</v>
      </c>
    </row>
    <row r="24" spans="2:15" ht="150" hidden="1" customHeight="1" x14ac:dyDescent="0.25">
      <c r="B24" s="21" t="str">
        <f>+'Preliminar PT Id del Riesgo'!B19</f>
        <v>COMUNICACIÓN Y GESTIÓN CON GRUPOS DE INTERÉS</v>
      </c>
      <c r="C24" s="43" t="str">
        <f>+'Preliminar PT Id del Riesgo'!F19</f>
        <v>DIRECCIÓN GENERAL (EQUIPO DE COMUNICACIONES)</v>
      </c>
      <c r="D24" s="18" t="str">
        <f>+'Preliminar PT Id del Riesgo'!G19</f>
        <v>R 7</v>
      </c>
      <c r="E24" s="19" t="str">
        <f>+'Preliminar PT Id del Riesgo'!H19</f>
        <v>Inadecuada utilización de la imagen institucional</v>
      </c>
      <c r="F24" s="19" t="str">
        <f>+'Preliminar PT Id del Riesgo'!I19</f>
        <v>Pérdida Reputacional</v>
      </c>
      <c r="G24" s="19" t="str">
        <f>+'Preliminar PT Id del Riesgo'!J19</f>
        <v>Posibilidad de pérdida reputacional en la imagen institucional por el manejo inadecuado de la imagen institucional (símbolos, nombre, colores, manual de imagen, entre otros)</v>
      </c>
      <c r="H24" s="197">
        <v>8760</v>
      </c>
      <c r="I24" s="218" t="str">
        <f t="shared" si="0"/>
        <v>Muy Alta</v>
      </c>
      <c r="J24" s="219">
        <f t="shared" si="1"/>
        <v>1</v>
      </c>
      <c r="K24" s="198" t="s">
        <v>162</v>
      </c>
      <c r="L24" s="218" t="str">
        <f>IF(OR(K24=[1]Datos!$A$23,K24=[1]Datos!$B$23),"Leve",IF(OR(K24=[1]Datos!$A$24,K24=[1]Datos!$B$24),"Menor",IF(OR(K24=[1]Datos!$A$25,K24=[1]Datos!$B$25),"Moderado",IF(OR(K24=[1]Datos!$A$26,K24=[1]Datos!$B$26),"Mayor",IF(OR(K24=[1]Datos!$A$27,K24=[1]Datos!$B$27),"Catastrófico","")))))</f>
        <v>Moderado</v>
      </c>
      <c r="M24" s="219">
        <f t="shared" si="2"/>
        <v>0.6</v>
      </c>
      <c r="N24" s="218" t="str">
        <f t="shared" si="3"/>
        <v>Alto</v>
      </c>
      <c r="O24" s="218" t="str">
        <f t="shared" si="4"/>
        <v>Reducir</v>
      </c>
    </row>
    <row r="25" spans="2:15" ht="150" hidden="1" customHeight="1" x14ac:dyDescent="0.25">
      <c r="B25" s="21" t="str">
        <f>+'Preliminar PT Id del Riesgo'!B20</f>
        <v>COMUNICACIÓN Y GESTIÓN CON GRUPOS DE INTERÉS</v>
      </c>
      <c r="C25" s="43" t="str">
        <f>+'Preliminar PT Id del Riesgo'!F20</f>
        <v>DIRECCIÓN GENERAL (EQUIPO DE COMUNICACIONES)</v>
      </c>
      <c r="D25" s="18" t="str">
        <f>+'Preliminar PT Id del Riesgo'!G20</f>
        <v>R 7</v>
      </c>
      <c r="E25" s="19" t="str">
        <f>+'Preliminar PT Id del Riesgo'!H20</f>
        <v>Inadecuada utilización de la imagen institucional</v>
      </c>
      <c r="F25" s="19" t="str">
        <f>+'Preliminar PT Id del Riesgo'!I20</f>
        <v>Pérdida Reputacional</v>
      </c>
      <c r="G25" s="19" t="str">
        <f>+'Preliminar PT Id del Riesgo'!J20</f>
        <v>Posibilidad de pérdida reputacional en la imagen institucional por el manejo inadecuado de la imagen institucional (símbolos, nombre, colores, manual de imagen, entre otros)</v>
      </c>
      <c r="H25" s="197">
        <v>8760</v>
      </c>
      <c r="I25" s="218" t="str">
        <f t="shared" si="0"/>
        <v>Muy Alta</v>
      </c>
      <c r="J25" s="219">
        <f t="shared" si="1"/>
        <v>1</v>
      </c>
      <c r="K25" s="198" t="s">
        <v>162</v>
      </c>
      <c r="L25" s="218" t="str">
        <f>IF(OR(K25=[1]Datos!$A$23,K25=[1]Datos!$B$23),"Leve",IF(OR(K25=[1]Datos!$A$24,K25=[1]Datos!$B$24),"Menor",IF(OR(K25=[1]Datos!$A$25,K25=[1]Datos!$B$25),"Moderado",IF(OR(K25=[1]Datos!$A$26,K25=[1]Datos!$B$26),"Mayor",IF(OR(K25=[1]Datos!$A$27,K25=[1]Datos!$B$27),"Catastrófico","")))))</f>
        <v>Moderado</v>
      </c>
      <c r="M25" s="219">
        <f t="shared" si="2"/>
        <v>0.6</v>
      </c>
      <c r="N25" s="218" t="str">
        <f t="shared" si="3"/>
        <v>Alto</v>
      </c>
      <c r="O25" s="218" t="str">
        <f t="shared" si="4"/>
        <v>Reducir</v>
      </c>
    </row>
    <row r="26" spans="2:15" ht="150" hidden="1" customHeight="1" x14ac:dyDescent="0.25">
      <c r="B26" s="21" t="str">
        <f>+'Preliminar PT Id del Riesgo'!B21</f>
        <v>COMUNICACIÓN Y GESTIÓN CON GRUPOS DE INTERÉS</v>
      </c>
      <c r="C26" s="43" t="str">
        <f>+'Preliminar PT Id del Riesgo'!F21</f>
        <v>DIRECCIÓN GENERAL (EQUIPO DE COMUNICACIONES)</v>
      </c>
      <c r="D26" s="18" t="str">
        <f>+'Preliminar PT Id del Riesgo'!G21</f>
        <v>R 8</v>
      </c>
      <c r="E26" s="19" t="str">
        <f>+'Preliminar PT Id del Riesgo'!H21</f>
        <v>Información de la ANT no llega al público objetivo</v>
      </c>
      <c r="F26" s="19" t="str">
        <f>+'Preliminar PT Id del Riesgo'!I21</f>
        <v>Pérdida Reputacional</v>
      </c>
      <c r="G26" s="19" t="str">
        <f>+'Preliminar PT Id del Riesgo'!J21</f>
        <v>Posibilidad de pérdida reputacional en la imagen institucional en los grupo de interés por que los canales de comunicación no son efectivos y su es limitado</v>
      </c>
      <c r="H26" s="197">
        <v>8760</v>
      </c>
      <c r="I26" s="218" t="str">
        <f t="shared" si="0"/>
        <v>Muy Alta</v>
      </c>
      <c r="J26" s="219">
        <f t="shared" si="1"/>
        <v>1</v>
      </c>
      <c r="K26" s="198" t="s">
        <v>163</v>
      </c>
      <c r="L26" s="218" t="str">
        <f>IF(OR(K26=[1]Datos!$A$23,K26=[1]Datos!$B$23),"Leve",IF(OR(K26=[1]Datos!$A$24,K26=[1]Datos!$B$24),"Menor",IF(OR(K26=[1]Datos!$A$25,K26=[1]Datos!$B$25),"Moderado",IF(OR(K26=[1]Datos!$A$26,K26=[1]Datos!$B$26),"Mayor",IF(OR(K26=[1]Datos!$A$27,K26=[1]Datos!$B$27),"Catastrófico","")))))</f>
        <v>Catastrófico</v>
      </c>
      <c r="M26" s="219">
        <f t="shared" si="2"/>
        <v>1</v>
      </c>
      <c r="N26" s="218" t="str">
        <f t="shared" si="3"/>
        <v>Extremo</v>
      </c>
      <c r="O26" s="218" t="str">
        <f t="shared" si="4"/>
        <v>Reducir</v>
      </c>
    </row>
    <row r="27" spans="2:15" ht="150" hidden="1" customHeight="1" x14ac:dyDescent="0.25">
      <c r="B27" s="21" t="str">
        <f>+'Preliminar PT Id del Riesgo'!B22</f>
        <v>COMUNICACIÓN Y GESTIÓN CON GRUPOS DE INTERÉS</v>
      </c>
      <c r="C27" s="43" t="str">
        <f>+'Preliminar PT Id del Riesgo'!F22</f>
        <v>DIRECCIÓN GENERAL (EQUIPO DE COMUNICACIONES)</v>
      </c>
      <c r="D27" s="18" t="str">
        <f>+'Preliminar PT Id del Riesgo'!G22</f>
        <v>R 8</v>
      </c>
      <c r="E27" s="19" t="str">
        <f>+'Preliminar PT Id del Riesgo'!H22</f>
        <v>Información de la ANT no llega al público objetivo</v>
      </c>
      <c r="F27" s="19" t="str">
        <f>+'Preliminar PT Id del Riesgo'!I22</f>
        <v>Pérdida Reputacional</v>
      </c>
      <c r="G27" s="19" t="str">
        <f>+'Preliminar PT Id del Riesgo'!J22</f>
        <v>Posibilidad de pérdida reputacional en la imagen institucional en los grupo de interés por que los canales de comunicación no son efectivos y su es limitado</v>
      </c>
      <c r="H27" s="197">
        <v>8760</v>
      </c>
      <c r="I27" s="218" t="str">
        <f t="shared" si="0"/>
        <v>Muy Alta</v>
      </c>
      <c r="J27" s="219">
        <f t="shared" si="1"/>
        <v>1</v>
      </c>
      <c r="K27" s="198" t="s">
        <v>163</v>
      </c>
      <c r="L27" s="218" t="str">
        <f>IF(OR(K27=[1]Datos!$A$23,K27=[1]Datos!$B$23),"Leve",IF(OR(K27=[1]Datos!$A$24,K27=[1]Datos!$B$24),"Menor",IF(OR(K27=[1]Datos!$A$25,K27=[1]Datos!$B$25),"Moderado",IF(OR(K27=[1]Datos!$A$26,K27=[1]Datos!$B$26),"Mayor",IF(OR(K27=[1]Datos!$A$27,K27=[1]Datos!$B$27),"Catastrófico","")))))</f>
        <v>Catastrófico</v>
      </c>
      <c r="M27" s="219">
        <f t="shared" si="2"/>
        <v>1</v>
      </c>
      <c r="N27" s="218" t="str">
        <f t="shared" si="3"/>
        <v>Extremo</v>
      </c>
      <c r="O27" s="218" t="str">
        <f t="shared" si="4"/>
        <v>Reducir</v>
      </c>
    </row>
    <row r="28" spans="2:15" ht="150" hidden="1" customHeight="1" x14ac:dyDescent="0.25">
      <c r="B28" s="21" t="str">
        <f>+'Preliminar PT Id del Riesgo'!B23</f>
        <v>COMUNICACIÓN Y GESTIÓN CON GRUPOS DE INTERÉS</v>
      </c>
      <c r="C28" s="43" t="str">
        <f>+'Preliminar PT Id del Riesgo'!F23</f>
        <v>DIRECCIÓN GENERAL (EQUIPO DE COMUNICACIONES)</v>
      </c>
      <c r="D28" s="18" t="str">
        <f>+'Preliminar PT Id del Riesgo'!G23</f>
        <v>R 8</v>
      </c>
      <c r="E28" s="19" t="str">
        <f>+'Preliminar PT Id del Riesgo'!H23</f>
        <v>Información de la ANT no llega al público objetivo</v>
      </c>
      <c r="F28" s="19" t="str">
        <f>+'Preliminar PT Id del Riesgo'!I23</f>
        <v>Pérdida Reputacional</v>
      </c>
      <c r="G28" s="19" t="str">
        <f>+'Preliminar PT Id del Riesgo'!J23</f>
        <v>Posibilidad de pérdida reputacional en la imagen institucional en los grupo de interés por que los canales de comunicación no son efectivos y su es limitado</v>
      </c>
      <c r="H28" s="197">
        <v>8760</v>
      </c>
      <c r="I28" s="218" t="str">
        <f t="shared" si="0"/>
        <v>Muy Alta</v>
      </c>
      <c r="J28" s="219">
        <f t="shared" si="1"/>
        <v>1</v>
      </c>
      <c r="K28" s="198" t="s">
        <v>163</v>
      </c>
      <c r="L28" s="218" t="str">
        <f>IF(OR(K28=[1]Datos!$A$23,K28=[1]Datos!$B$23),"Leve",IF(OR(K28=[1]Datos!$A$24,K28=[1]Datos!$B$24),"Menor",IF(OR(K28=[1]Datos!$A$25,K28=[1]Datos!$B$25),"Moderado",IF(OR(K28=[1]Datos!$A$26,K28=[1]Datos!$B$26),"Mayor",IF(OR(K28=[1]Datos!$A$27,K28=[1]Datos!$B$27),"Catastrófico","")))))</f>
        <v>Catastrófico</v>
      </c>
      <c r="M28" s="219">
        <f t="shared" si="2"/>
        <v>1</v>
      </c>
      <c r="N28" s="218" t="str">
        <f t="shared" si="3"/>
        <v>Extremo</v>
      </c>
      <c r="O28" s="218" t="str">
        <f t="shared" si="4"/>
        <v>Reducir</v>
      </c>
    </row>
    <row r="29" spans="2:15" ht="150" hidden="1" customHeight="1" x14ac:dyDescent="0.25">
      <c r="B29" s="21" t="str">
        <f>+'Preliminar PT Id del Riesgo'!B24</f>
        <v>COMUNICACIÓN Y GESTIÓN CON GRUPOS DE INTERÉS</v>
      </c>
      <c r="C29" s="43" t="str">
        <f>+'Preliminar PT Id del Riesgo'!F24</f>
        <v>OFICINA DEL INSPECTOR DE LA GESTIÓN DE TIERRAS</v>
      </c>
      <c r="D29" s="18" t="str">
        <f>+'Preliminar PT Id del Riesgo'!G24</f>
        <v>R 9</v>
      </c>
      <c r="E29" s="19" t="str">
        <f>+'Preliminar PT Id del Riesgo'!H24</f>
        <v>Omitir la gestión y/o respuesta  a las denuncias por posibles hechos de corrupción</v>
      </c>
      <c r="F29" s="19" t="str">
        <f>+'Preliminar PT Id del Riesgo'!I24</f>
        <v>Pérdida Reputacional</v>
      </c>
      <c r="G29" s="19" t="str">
        <f>+'Preliminar PT Id del Riesgo'!J24</f>
        <v>Posibilidad de pérdida reputacional en la imagen institucional por el desconocimiento en el registro, gestión y tramite de denuncias</v>
      </c>
      <c r="H29" s="197">
        <v>637</v>
      </c>
      <c r="I29" s="218" t="str">
        <f t="shared" si="0"/>
        <v>Alta</v>
      </c>
      <c r="J29" s="219">
        <f t="shared" si="1"/>
        <v>0.8</v>
      </c>
      <c r="K29" s="198" t="s">
        <v>163</v>
      </c>
      <c r="L29" s="218" t="str">
        <f>IF(OR(K29=[1]Datos!$A$23,K29=[1]Datos!$B$23),"Leve",IF(OR(K29=[1]Datos!$A$24,K29=[1]Datos!$B$24),"Menor",IF(OR(K29=[1]Datos!$A$25,K29=[1]Datos!$B$25),"Moderado",IF(OR(K29=[1]Datos!$A$26,K29=[1]Datos!$B$26),"Mayor",IF(OR(K29=[1]Datos!$A$27,K29=[1]Datos!$B$27),"Catastrófico","")))))</f>
        <v>Catastrófico</v>
      </c>
      <c r="M29" s="219">
        <f t="shared" si="2"/>
        <v>1</v>
      </c>
      <c r="N29" s="218" t="str">
        <f t="shared" si="3"/>
        <v>Extremo</v>
      </c>
      <c r="O29" s="218" t="str">
        <f t="shared" si="4"/>
        <v>Reducir</v>
      </c>
    </row>
    <row r="30" spans="2:15" ht="150" hidden="1" customHeight="1" x14ac:dyDescent="0.25">
      <c r="B30" s="21" t="str">
        <f>+'Preliminar PT Id del Riesgo'!B25</f>
        <v>COMUNICACIÓN Y GESTIÓN CON GRUPOS DE INTERÉS</v>
      </c>
      <c r="C30" s="43" t="str">
        <f>+'Preliminar PT Id del Riesgo'!F25</f>
        <v>OFICINA DEL INSPECTOR DE LA GESTIÓN DE TIERRAS</v>
      </c>
      <c r="D30" s="18" t="str">
        <f>+'Preliminar PT Id del Riesgo'!G25</f>
        <v>R 9</v>
      </c>
      <c r="E30" s="19" t="str">
        <f>+'Preliminar PT Id del Riesgo'!H25</f>
        <v>Omitir la gestión y/o respuesta  a las denuncias por posibles hechos de corrupción</v>
      </c>
      <c r="F30" s="19" t="str">
        <f>+'Preliminar PT Id del Riesgo'!I25</f>
        <v>Pérdida Reputacional</v>
      </c>
      <c r="G30" s="19" t="str">
        <f>+'Preliminar PT Id del Riesgo'!J25</f>
        <v>Posibilidad de pérdida reputacional en la imagen institucional por el desconocimiento en el registro, gestión y tramite de denuncias</v>
      </c>
      <c r="H30" s="197">
        <v>637</v>
      </c>
      <c r="I30" s="218" t="str">
        <f t="shared" si="0"/>
        <v>Alta</v>
      </c>
      <c r="J30" s="219">
        <f t="shared" si="1"/>
        <v>0.8</v>
      </c>
      <c r="K30" s="198" t="s">
        <v>163</v>
      </c>
      <c r="L30" s="218" t="str">
        <f>IF(OR(K30=[1]Datos!$A$23,K30=[1]Datos!$B$23),"Leve",IF(OR(K30=[1]Datos!$A$24,K30=[1]Datos!$B$24),"Menor",IF(OR(K30=[1]Datos!$A$25,K30=[1]Datos!$B$25),"Moderado",IF(OR(K30=[1]Datos!$A$26,K30=[1]Datos!$B$26),"Mayor",IF(OR(K30=[1]Datos!$A$27,K30=[1]Datos!$B$27),"Catastrófico","")))))</f>
        <v>Catastrófico</v>
      </c>
      <c r="M30" s="219">
        <f t="shared" si="2"/>
        <v>1</v>
      </c>
      <c r="N30" s="218" t="str">
        <f t="shared" si="3"/>
        <v>Extremo</v>
      </c>
      <c r="O30" s="218" t="str">
        <f t="shared" si="4"/>
        <v>Reducir</v>
      </c>
    </row>
    <row r="31" spans="2:15" ht="150" hidden="1" customHeight="1" x14ac:dyDescent="0.25">
      <c r="B31" s="21" t="str">
        <f>+'Preliminar PT Id del Riesgo'!B26</f>
        <v>INTELIGENCIA DE LA INFORMACIÓN</v>
      </c>
      <c r="C31" s="43" t="str">
        <f>+'Preliminar PT Id del Riesgo'!F26</f>
        <v>OFICINA DE PLANEACIÓN</v>
      </c>
      <c r="D31" s="18" t="str">
        <f>+'Preliminar PT Id del Riesgo'!G26</f>
        <v>R 10</v>
      </c>
      <c r="E31" s="19" t="str">
        <f>+'Preliminar PT Id del Riesgo'!H26</f>
        <v>Aprobación y publicación de información documentada no pertinente a los Procesos de la entidad</v>
      </c>
      <c r="F31" s="19" t="str">
        <f>+'Preliminar PT Id del Riesgo'!I26</f>
        <v>Pérdida Reputacional</v>
      </c>
      <c r="G31" s="19" t="str">
        <f>+'Preliminar PT Id del Riesgo'!J26</f>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v>
      </c>
      <c r="H31" s="197">
        <v>365</v>
      </c>
      <c r="I31" s="218" t="str">
        <f t="shared" si="0"/>
        <v>Media</v>
      </c>
      <c r="J31" s="219">
        <f t="shared" si="1"/>
        <v>0.6</v>
      </c>
      <c r="K31" s="198" t="s">
        <v>162</v>
      </c>
      <c r="L31" s="218" t="str">
        <f>IF(OR(K31=[1]Datos!$A$23,K31=[1]Datos!$B$23),"Leve",IF(OR(K31=[1]Datos!$A$24,K31=[1]Datos!$B$24),"Menor",IF(OR(K31=[1]Datos!$A$25,K31=[1]Datos!$B$25),"Moderado",IF(OR(K31=[1]Datos!$A$26,K31=[1]Datos!$B$26),"Mayor",IF(OR(K31=[1]Datos!$A$27,K31=[1]Datos!$B$27),"Catastrófico","")))))</f>
        <v>Moderado</v>
      </c>
      <c r="M31" s="219">
        <f t="shared" si="2"/>
        <v>0.6</v>
      </c>
      <c r="N31" s="218" t="str">
        <f t="shared" si="3"/>
        <v>Moderado</v>
      </c>
      <c r="O31" s="218" t="str">
        <f t="shared" si="4"/>
        <v>Reducir</v>
      </c>
    </row>
    <row r="32" spans="2:15" ht="150" hidden="1" customHeight="1" x14ac:dyDescent="0.25">
      <c r="B32" s="21" t="str">
        <f>+'Preliminar PT Id del Riesgo'!B27</f>
        <v>INTELIGENCIA DE LA INFORMACIÓN</v>
      </c>
      <c r="C32" s="43" t="str">
        <f>+'Preliminar PT Id del Riesgo'!F27</f>
        <v>OFICINA DE PLANEACIÓN</v>
      </c>
      <c r="D32" s="18" t="str">
        <f>+'Preliminar PT Id del Riesgo'!G27</f>
        <v>R 10</v>
      </c>
      <c r="E32" s="19" t="str">
        <f>+'Preliminar PT Id del Riesgo'!H27</f>
        <v>Aprobación y publicación de información documentada no pertinente a los Procesos de la entidad</v>
      </c>
      <c r="F32" s="19" t="str">
        <f>+'Preliminar PT Id del Riesgo'!I27</f>
        <v>Pérdida Reputacional</v>
      </c>
      <c r="G32" s="19" t="str">
        <f>+'Preliminar PT Id del Riesgo'!J27</f>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v>
      </c>
      <c r="H32" s="197">
        <v>365</v>
      </c>
      <c r="I32" s="218" t="str">
        <f t="shared" si="0"/>
        <v>Media</v>
      </c>
      <c r="J32" s="219">
        <f t="shared" si="1"/>
        <v>0.6</v>
      </c>
      <c r="K32" s="198" t="s">
        <v>162</v>
      </c>
      <c r="L32" s="218" t="str">
        <f>IF(OR(K32=[1]Datos!$A$23,K32=[1]Datos!$B$23),"Leve",IF(OR(K32=[1]Datos!$A$24,K32=[1]Datos!$B$24),"Menor",IF(OR(K32=[1]Datos!$A$25,K32=[1]Datos!$B$25),"Moderado",IF(OR(K32=[1]Datos!$A$26,K32=[1]Datos!$B$26),"Mayor",IF(OR(K32=[1]Datos!$A$27,K32=[1]Datos!$B$27),"Catastrófico","")))))</f>
        <v>Moderado</v>
      </c>
      <c r="M32" s="219">
        <f t="shared" si="2"/>
        <v>0.6</v>
      </c>
      <c r="N32" s="218" t="str">
        <f t="shared" si="3"/>
        <v>Moderado</v>
      </c>
      <c r="O32" s="218" t="str">
        <f t="shared" si="4"/>
        <v>Reducir</v>
      </c>
    </row>
    <row r="33" spans="2:15" ht="150" hidden="1" customHeight="1" x14ac:dyDescent="0.25">
      <c r="B33" s="21" t="str">
        <f>+'Preliminar PT Id del Riesgo'!B28</f>
        <v>INTELIGENCIA DE LA INFORMACIÓN</v>
      </c>
      <c r="C33" s="43" t="str">
        <f>+'Preliminar PT Id del Riesgo'!F28</f>
        <v>DIRECCIÓN GENERAL / GESTIÓN DEL CONOCIMIENTO</v>
      </c>
      <c r="D33" s="18" t="str">
        <f>+'Preliminar PT Id del Riesgo'!G28</f>
        <v>R 11</v>
      </c>
      <c r="E33" s="19" t="str">
        <f>+'Preliminar PT Id del Riesgo'!H28</f>
        <v>Fuga parcial o completa del conocimiento tácito o explicito de la Entidad</v>
      </c>
      <c r="F33" s="19" t="str">
        <f>+'Preliminar PT Id del Riesgo'!I28</f>
        <v>Pérdida Reputacional</v>
      </c>
      <c r="G33" s="19" t="str">
        <f>+'Preliminar PT Id del Riesgo'!J28</f>
        <v>Posibilidad de pérdida reputacional en la desaparición del conocimiento organizacional por falta de mecanismos que permitan retener el conocimiento tácito y explícito tanto individual como grupal u organizacional</v>
      </c>
      <c r="H33" s="197">
        <v>8760</v>
      </c>
      <c r="I33" s="218" t="str">
        <f t="shared" si="0"/>
        <v>Muy Alta</v>
      </c>
      <c r="J33" s="219">
        <f t="shared" si="1"/>
        <v>1</v>
      </c>
      <c r="K33" s="198" t="s">
        <v>163</v>
      </c>
      <c r="L33" s="218" t="str">
        <f>IF(OR(K33=[1]Datos!$A$23,K33=[1]Datos!$B$23),"Leve",IF(OR(K33=[1]Datos!$A$24,K33=[1]Datos!$B$24),"Menor",IF(OR(K33=[1]Datos!$A$25,K33=[1]Datos!$B$25),"Moderado",IF(OR(K33=[1]Datos!$A$26,K33=[1]Datos!$B$26),"Mayor",IF(OR(K33=[1]Datos!$A$27,K33=[1]Datos!$B$27),"Catastrófico","")))))</f>
        <v>Catastrófico</v>
      </c>
      <c r="M33" s="219">
        <f t="shared" si="2"/>
        <v>1</v>
      </c>
      <c r="N33" s="218" t="str">
        <f t="shared" si="3"/>
        <v>Extremo</v>
      </c>
      <c r="O33" s="218" t="str">
        <f t="shared" si="4"/>
        <v>Reducir</v>
      </c>
    </row>
    <row r="34" spans="2:15" ht="150" hidden="1" customHeight="1" x14ac:dyDescent="0.25">
      <c r="B34" s="21" t="str">
        <f>+'Preliminar PT Id del Riesgo'!B29</f>
        <v>INTELIGENCIA DE LA INFORMACIÓN</v>
      </c>
      <c r="C34" s="43" t="str">
        <f>+'Preliminar PT Id del Riesgo'!F29</f>
        <v>DIRECCIÓN GENERAL / GESTIÓN DEL CONOCIMIENTO</v>
      </c>
      <c r="D34" s="18" t="str">
        <f>+'Preliminar PT Id del Riesgo'!G29</f>
        <v>R 11</v>
      </c>
      <c r="E34" s="19" t="str">
        <f>+'Preliminar PT Id del Riesgo'!H29</f>
        <v>Fuga parcial o completa del conocimiento tácito o explicito de la Entidad</v>
      </c>
      <c r="F34" s="19" t="str">
        <f>+'Preliminar PT Id del Riesgo'!I29</f>
        <v>Pérdida Reputacional</v>
      </c>
      <c r="G34" s="19" t="str">
        <f>+'Preliminar PT Id del Riesgo'!J29</f>
        <v>Posibilidad de pérdida reputacional en la desaparición del conocimiento organizacional por falta de mecanismos que permitan retener el conocimiento tácito y explícito tanto individual como grupal u organizacional</v>
      </c>
      <c r="H34" s="197">
        <v>8760</v>
      </c>
      <c r="I34" s="218" t="str">
        <f t="shared" si="0"/>
        <v>Muy Alta</v>
      </c>
      <c r="J34" s="219">
        <f t="shared" si="1"/>
        <v>1</v>
      </c>
      <c r="K34" s="198" t="s">
        <v>163</v>
      </c>
      <c r="L34" s="218" t="str">
        <f>IF(OR(K34=[1]Datos!$A$23,K34=[1]Datos!$B$23),"Leve",IF(OR(K34=[1]Datos!$A$24,K34=[1]Datos!$B$24),"Menor",IF(OR(K34=[1]Datos!$A$25,K34=[1]Datos!$B$25),"Moderado",IF(OR(K34=[1]Datos!$A$26,K34=[1]Datos!$B$26),"Mayor",IF(OR(K34=[1]Datos!$A$27,K34=[1]Datos!$B$27),"Catastrófico","")))))</f>
        <v>Catastrófico</v>
      </c>
      <c r="M34" s="219">
        <f t="shared" si="2"/>
        <v>1</v>
      </c>
      <c r="N34" s="218" t="str">
        <f t="shared" si="3"/>
        <v>Extremo</v>
      </c>
      <c r="O34" s="218" t="str">
        <f t="shared" si="4"/>
        <v>Reducir</v>
      </c>
    </row>
    <row r="35" spans="2:15" ht="150" hidden="1" customHeight="1" x14ac:dyDescent="0.25">
      <c r="B35" s="21" t="str">
        <f>+'Preliminar PT Id del Riesgo'!B30</f>
        <v>INTELIGENCIA DE LA INFORMACIÓN</v>
      </c>
      <c r="C35" s="43" t="str">
        <f>+'Preliminar PT Id del Riesgo'!F30</f>
        <v>SUBDIRECCIÓN DE SISTEMAS DE INFORMACIÓN DE TIERRAS</v>
      </c>
      <c r="D35" s="18" t="str">
        <f>+'Preliminar PT Id del Riesgo'!G30</f>
        <v>R 12</v>
      </c>
      <c r="E35" s="19" t="str">
        <f>+'Preliminar PT Id del Riesgo'!H30</f>
        <v>Incumplimiento en la implementación del PETI</v>
      </c>
      <c r="F35" s="19" t="str">
        <f>+'Preliminar PT Id del Riesgo'!I30</f>
        <v>Afectación Económica o presupuestal</v>
      </c>
      <c r="G35" s="19" t="str">
        <f>+'Preliminar PT Id del Riesgo'!J30</f>
        <v>Posibilidad de afectación económica en los costos de la ejecución de las actividades de la política de gobierno digital y arquitectura de TI  de la entidad por una ejecución inadecuada debido a inconsistencias presupuestales en la planeación de los proyectos PETI</v>
      </c>
      <c r="H35" s="197">
        <v>1</v>
      </c>
      <c r="I35" s="218" t="str">
        <f t="shared" si="0"/>
        <v>Muy Baja</v>
      </c>
      <c r="J35" s="219">
        <f t="shared" si="1"/>
        <v>0.2</v>
      </c>
      <c r="K35" s="218" t="s">
        <v>720</v>
      </c>
      <c r="L35" s="218" t="str">
        <f>IF(OR(K35=[1]Datos!$A$23,K35=[1]Datos!$B$23),"Leve",IF(OR(K35=[1]Datos!$A$24,K35=[1]Datos!$B$24),"Menor",IF(OR(K35=[1]Datos!$A$25,K35=[1]Datos!$B$25),"Moderado",IF(OR(K35=[1]Datos!$A$26,K35=[1]Datos!$B$26),"Mayor",IF(OR(K35=[1]Datos!$A$27,K35=[1]Datos!$B$27),"Catastrófico","")))))</f>
        <v>Catastrófico</v>
      </c>
      <c r="M35" s="219">
        <f t="shared" si="2"/>
        <v>1</v>
      </c>
      <c r="N35" s="218" t="str">
        <f t="shared" si="3"/>
        <v>Extremo</v>
      </c>
      <c r="O35" s="218" t="str">
        <f t="shared" si="4"/>
        <v>Reducir</v>
      </c>
    </row>
    <row r="36" spans="2:15" ht="150" hidden="1" customHeight="1" x14ac:dyDescent="0.25">
      <c r="B36" s="21" t="str">
        <f>+'Preliminar PT Id del Riesgo'!B31</f>
        <v>INTELIGENCIA DE LA INFORMACIÓN</v>
      </c>
      <c r="C36" s="43" t="str">
        <f>+'Preliminar PT Id del Riesgo'!F31</f>
        <v>SUBDIRECCIÓN DE SISTEMAS DE INFORMACIÓN DE TIERRAS</v>
      </c>
      <c r="D36" s="18" t="str">
        <f>+'Preliminar PT Id del Riesgo'!G31</f>
        <v>R 12</v>
      </c>
      <c r="E36" s="19" t="str">
        <f>+'Preliminar PT Id del Riesgo'!H31</f>
        <v>Incumplimiento en la implementación del PETI</v>
      </c>
      <c r="F36" s="19" t="str">
        <f>+'Preliminar PT Id del Riesgo'!I31</f>
        <v>Afectación Económica o presupuestal</v>
      </c>
      <c r="G36" s="19" t="str">
        <f>+'Preliminar PT Id del Riesgo'!J31</f>
        <v>Posibilidad de afectación económica en los costos de la ejecución de las actividades de la política de gobierno digital y arquitectura de TI  de la entidad por una ejecución inadecuada debido a inconsistencias presupuestales en la planeación de los proyectos PETI</v>
      </c>
      <c r="H36" s="197">
        <v>1</v>
      </c>
      <c r="I36" s="218" t="str">
        <f t="shared" si="0"/>
        <v>Muy Baja</v>
      </c>
      <c r="J36" s="219">
        <f t="shared" si="1"/>
        <v>0.2</v>
      </c>
      <c r="K36" s="218" t="s">
        <v>720</v>
      </c>
      <c r="L36" s="218" t="str">
        <f>IF(OR(K36=[1]Datos!$A$23,K36=[1]Datos!$B$23),"Leve",IF(OR(K36=[1]Datos!$A$24,K36=[1]Datos!$B$24),"Menor",IF(OR(K36=[1]Datos!$A$25,K36=[1]Datos!$B$25),"Moderado",IF(OR(K36=[1]Datos!$A$26,K36=[1]Datos!$B$26),"Mayor",IF(OR(K36=[1]Datos!$A$27,K36=[1]Datos!$B$27),"Catastrófico","")))))</f>
        <v>Catastrófico</v>
      </c>
      <c r="M36" s="219">
        <f t="shared" si="2"/>
        <v>1</v>
      </c>
      <c r="N36" s="218" t="str">
        <f t="shared" si="3"/>
        <v>Extremo</v>
      </c>
      <c r="O36" s="218" t="str">
        <f t="shared" si="4"/>
        <v>Reducir</v>
      </c>
    </row>
    <row r="37" spans="2:15" ht="150" hidden="1" customHeight="1" x14ac:dyDescent="0.25">
      <c r="B37" s="21" t="str">
        <f>+'Preliminar PT Id del Riesgo'!B32</f>
        <v>INTELIGENCIA DE LA INFORMACIÓN</v>
      </c>
      <c r="C37" s="43" t="str">
        <f>+'Preliminar PT Id del Riesgo'!F32</f>
        <v>SUBDIRECCIÓN DE SISTEMAS DE INFORMACIÓN DE TIERRAS</v>
      </c>
      <c r="D37" s="18" t="str">
        <f>+'Preliminar PT Id del Riesgo'!G32</f>
        <v>R 13</v>
      </c>
      <c r="E37" s="19" t="str">
        <f>+'Preliminar PT Id del Riesgo'!H32</f>
        <v>Definición y evolución de la arquitectura empresarial de TI que no responda a las necesidades de la entidad</v>
      </c>
      <c r="F37" s="19" t="str">
        <f>+'Preliminar PT Id del Riesgo'!I32</f>
        <v>Pérdida Reputacional</v>
      </c>
      <c r="G37" s="19" t="str">
        <f>+'Preliminar PT Id del Riesgo'!J32</f>
        <v>Posibilidad de pérdida reputacional en la imagen institucional para los usuarios dado el incumplimiento en la misión y visión, afectando la prestación de los servicios debido a un diagnóstico equivocado e incompleto de las necesidades de la entidad y su entorno</v>
      </c>
      <c r="H37" s="197">
        <v>2080</v>
      </c>
      <c r="I37" s="218" t="str">
        <f t="shared" si="0"/>
        <v>Alta</v>
      </c>
      <c r="J37" s="219">
        <f t="shared" si="1"/>
        <v>0.8</v>
      </c>
      <c r="K37" s="198" t="s">
        <v>162</v>
      </c>
      <c r="L37" s="218" t="str">
        <f>IF(OR(K37=[1]Datos!$A$23,K37=[1]Datos!$B$23),"Leve",IF(OR(K37=[1]Datos!$A$24,K37=[1]Datos!$B$24),"Menor",IF(OR(K37=[1]Datos!$A$25,K37=[1]Datos!$B$25),"Moderado",IF(OR(K37=[1]Datos!$A$26,K37=[1]Datos!$B$26),"Mayor",IF(OR(K37=[1]Datos!$A$27,K37=[1]Datos!$B$27),"Catastrófico","")))))</f>
        <v>Moderado</v>
      </c>
      <c r="M37" s="219">
        <f t="shared" si="2"/>
        <v>0.6</v>
      </c>
      <c r="N37" s="218" t="str">
        <f t="shared" si="3"/>
        <v>Alto</v>
      </c>
      <c r="O37" s="218" t="str">
        <f t="shared" si="4"/>
        <v>Reducir</v>
      </c>
    </row>
    <row r="38" spans="2:15" ht="150" hidden="1" customHeight="1" x14ac:dyDescent="0.25">
      <c r="B38" s="21" t="str">
        <f>+'Preliminar PT Id del Riesgo'!B33</f>
        <v>INTELIGENCIA DE LA INFORMACIÓN</v>
      </c>
      <c r="C38" s="43" t="str">
        <f>+'Preliminar PT Id del Riesgo'!F33</f>
        <v>SUBDIRECCIÓN DE SISTEMAS DE INFORMACIÓN DE TIERRAS</v>
      </c>
      <c r="D38" s="18" t="str">
        <f>+'Preliminar PT Id del Riesgo'!G33</f>
        <v>R 13</v>
      </c>
      <c r="E38" s="19" t="str">
        <f>+'Preliminar PT Id del Riesgo'!H33</f>
        <v>Definición y evolución de la arquitectura empresarial de TI que no responda a las necesidades de la entidad</v>
      </c>
      <c r="F38" s="19" t="str">
        <f>+'Preliminar PT Id del Riesgo'!I33</f>
        <v>Pérdida Reputacional</v>
      </c>
      <c r="G38" s="19" t="str">
        <f>+'Preliminar PT Id del Riesgo'!J33</f>
        <v>Posibilidad de pérdida reputacional en la imagen institucional para los usuarios dado el incumplimiento en la misión y visión, afectando la prestación de los servicios debido a un diagnóstico equivocado e incompleto de las necesidades de la entidad y su entorno</v>
      </c>
      <c r="H38" s="197">
        <v>2080</v>
      </c>
      <c r="I38" s="218" t="str">
        <f t="shared" si="0"/>
        <v>Alta</v>
      </c>
      <c r="J38" s="219">
        <f t="shared" si="1"/>
        <v>0.8</v>
      </c>
      <c r="K38" s="198" t="s">
        <v>162</v>
      </c>
      <c r="L38" s="218" t="str">
        <f>IF(OR(K38=[1]Datos!$A$23,K38=[1]Datos!$B$23),"Leve",IF(OR(K38=[1]Datos!$A$24,K38=[1]Datos!$B$24),"Menor",IF(OR(K38=[1]Datos!$A$25,K38=[1]Datos!$B$25),"Moderado",IF(OR(K38=[1]Datos!$A$26,K38=[1]Datos!$B$26),"Mayor",IF(OR(K38=[1]Datos!$A$27,K38=[1]Datos!$B$27),"Catastrófico","")))))</f>
        <v>Moderado</v>
      </c>
      <c r="M38" s="219">
        <f t="shared" si="2"/>
        <v>0.6</v>
      </c>
      <c r="N38" s="218" t="str">
        <f t="shared" si="3"/>
        <v>Alto</v>
      </c>
      <c r="O38" s="218" t="str">
        <f t="shared" si="4"/>
        <v>Reducir</v>
      </c>
    </row>
    <row r="39" spans="2:15" ht="150" hidden="1" customHeight="1" x14ac:dyDescent="0.25">
      <c r="B39" s="21" t="str">
        <f>+'Preliminar PT Id del Riesgo'!B34</f>
        <v>INTELIGENCIA DE LA INFORMACIÓN</v>
      </c>
      <c r="C39" s="43" t="str">
        <f>+'Preliminar PT Id del Riesgo'!F34</f>
        <v>SUBDIRECCIÓN DE SISTEMAS DE INFORMACIÓN DE TIERRAS</v>
      </c>
      <c r="D39" s="18" t="str">
        <f>+'Preliminar PT Id del Riesgo'!G34</f>
        <v>R 13</v>
      </c>
      <c r="E39" s="19" t="str">
        <f>+'Preliminar PT Id del Riesgo'!H34</f>
        <v>Definición y evolución de la arquitectura empresarial de TI que no responda a las necesidades de la entidad</v>
      </c>
      <c r="F39" s="19" t="str">
        <f>+'Preliminar PT Id del Riesgo'!I34</f>
        <v>Pérdida Reputacional</v>
      </c>
      <c r="G39" s="19" t="str">
        <f>+'Preliminar PT Id del Riesgo'!J34</f>
        <v>Posibilidad de pérdida reputacional en la imagen institucional para los usuarios dado el incumplimiento en la misión y visión, afectando la prestación de los servicios debido a un diagnóstico equivocado e incompleto de las necesidades de la entidad y su entorno</v>
      </c>
      <c r="H39" s="197">
        <v>2080</v>
      </c>
      <c r="I39" s="218" t="str">
        <f t="shared" si="0"/>
        <v>Alta</v>
      </c>
      <c r="J39" s="219">
        <f t="shared" si="1"/>
        <v>0.8</v>
      </c>
      <c r="K39" s="198" t="s">
        <v>162</v>
      </c>
      <c r="L39" s="218" t="str">
        <f>IF(OR(K39=[1]Datos!$A$23,K39=[1]Datos!$B$23),"Leve",IF(OR(K39=[1]Datos!$A$24,K39=[1]Datos!$B$24),"Menor",IF(OR(K39=[1]Datos!$A$25,K39=[1]Datos!$B$25),"Moderado",IF(OR(K39=[1]Datos!$A$26,K39=[1]Datos!$B$26),"Mayor",IF(OR(K39=[1]Datos!$A$27,K39=[1]Datos!$B$27),"Catastrófico","")))))</f>
        <v>Moderado</v>
      </c>
      <c r="M39" s="219">
        <f t="shared" si="2"/>
        <v>0.6</v>
      </c>
      <c r="N39" s="218" t="str">
        <f t="shared" si="3"/>
        <v>Alto</v>
      </c>
      <c r="O39" s="218" t="str">
        <f t="shared" si="4"/>
        <v>Reducir</v>
      </c>
    </row>
    <row r="40" spans="2:15" ht="150" hidden="1" customHeight="1" x14ac:dyDescent="0.25">
      <c r="B40" s="21" t="str">
        <f>+'Preliminar PT Id del Riesgo'!B35</f>
        <v>INTELIGENCIA DE LA INFORMACIÓN</v>
      </c>
      <c r="C40" s="43" t="str">
        <f>+'Preliminar PT Id del Riesgo'!F35</f>
        <v>SUBDIRECCIÓN DE SISTEMAS DE INFORMACIÓN DE TIERRAS</v>
      </c>
      <c r="D40" s="18" t="str">
        <f>+'Preliminar PT Id del Riesgo'!G35</f>
        <v>R 14</v>
      </c>
      <c r="E40" s="19" t="str">
        <f>+'Preliminar PT Id del Riesgo'!H35</f>
        <v>Incumplimiento en la implementación del Modelo de Seguridad y Privacidad  de la información de la estrategia de Gobierno Digital</v>
      </c>
      <c r="F40" s="19" t="str">
        <f>+'Preliminar PT Id del Riesgo'!I35</f>
        <v>Pérdida Reputacional</v>
      </c>
      <c r="G40" s="19" t="str">
        <f>+'Preliminar PT Id del Riesgo'!J35</f>
        <v>Posibilidad de pérdida reputacional en la imagen institucional debido a la inadecuada priorización de las tareas necesarias para planificar e implementar el componente de seguridad digital de la estrategia de gobierno digital</v>
      </c>
      <c r="H40" s="197">
        <v>8760</v>
      </c>
      <c r="I40" s="218" t="str">
        <f t="shared" si="0"/>
        <v>Muy Alta</v>
      </c>
      <c r="J40" s="219">
        <f t="shared" si="1"/>
        <v>1</v>
      </c>
      <c r="K40" s="198" t="s">
        <v>472</v>
      </c>
      <c r="L40" s="218" t="str">
        <f>IF(OR(K40=[1]Datos!$A$23,K40=[1]Datos!$B$23),"Leve",IF(OR(K40=[1]Datos!$A$24,K40=[1]Datos!$B$24),"Menor",IF(OR(K40=[1]Datos!$A$25,K40=[1]Datos!$B$25),"Moderado",IF(OR(K40=[1]Datos!$A$26,K40=[1]Datos!$B$26),"Mayor",IF(OR(K40=[1]Datos!$A$27,K40=[1]Datos!$B$27),"Catastrófico","")))))</f>
        <v>Mayor</v>
      </c>
      <c r="M40" s="219">
        <f t="shared" si="2"/>
        <v>0.8</v>
      </c>
      <c r="N40" s="218" t="str">
        <f t="shared" si="3"/>
        <v>Alto</v>
      </c>
      <c r="O40" s="218" t="str">
        <f t="shared" si="4"/>
        <v>Reducir</v>
      </c>
    </row>
    <row r="41" spans="2:15" ht="150" hidden="1" customHeight="1" x14ac:dyDescent="0.25">
      <c r="B41" s="21" t="str">
        <f>+'Preliminar PT Id del Riesgo'!B36</f>
        <v>INTELIGENCIA DE LA INFORMACIÓN</v>
      </c>
      <c r="C41" s="43" t="str">
        <f>+'Preliminar PT Id del Riesgo'!F36</f>
        <v>SUBDIRECCIÓN DE SISTEMAS DE INFORMACIÓN DE TIERRAS</v>
      </c>
      <c r="D41" s="18" t="str">
        <f>+'Preliminar PT Id del Riesgo'!G36</f>
        <v>R 14</v>
      </c>
      <c r="E41" s="19" t="str">
        <f>+'Preliminar PT Id del Riesgo'!H36</f>
        <v>Incumplimiento en la implementación del Modelo de Seguridad y Privacidad  de la información de la estrategia de Gobierno Digital</v>
      </c>
      <c r="F41" s="19" t="str">
        <f>+'Preliminar PT Id del Riesgo'!I36</f>
        <v>Pérdida Reputacional</v>
      </c>
      <c r="G41" s="19" t="str">
        <f>+'Preliminar PT Id del Riesgo'!J36</f>
        <v>Posibilidad de pérdida reputacional en la imagen institucional debido a la inadecuada priorización de las tareas necesarias para planificar e implementar el componente de seguridad digital de la estrategia de gobierno digital</v>
      </c>
      <c r="H41" s="197">
        <v>8760</v>
      </c>
      <c r="I41" s="218" t="str">
        <f t="shared" si="0"/>
        <v>Muy Alta</v>
      </c>
      <c r="J41" s="219">
        <f t="shared" si="1"/>
        <v>1</v>
      </c>
      <c r="K41" s="198" t="s">
        <v>472</v>
      </c>
      <c r="L41" s="218" t="str">
        <f>IF(OR(K41=[1]Datos!$A$23,K41=[1]Datos!$B$23),"Leve",IF(OR(K41=[1]Datos!$A$24,K41=[1]Datos!$B$24),"Menor",IF(OR(K41=[1]Datos!$A$25,K41=[1]Datos!$B$25),"Moderado",IF(OR(K41=[1]Datos!$A$26,K41=[1]Datos!$B$26),"Mayor",IF(OR(K41=[1]Datos!$A$27,K41=[1]Datos!$B$27),"Catastrófico","")))))</f>
        <v>Mayor</v>
      </c>
      <c r="M41" s="219">
        <f t="shared" si="2"/>
        <v>0.8</v>
      </c>
      <c r="N41" s="218" t="str">
        <f t="shared" si="3"/>
        <v>Alto</v>
      </c>
      <c r="O41" s="218" t="str">
        <f t="shared" si="4"/>
        <v>Reducir</v>
      </c>
    </row>
    <row r="42" spans="2:15" ht="150" hidden="1" customHeight="1" x14ac:dyDescent="0.25">
      <c r="B42" s="21" t="str">
        <f>+'Preliminar PT Id del Riesgo'!B37</f>
        <v>GESTIÓN DEL MODELO DE ATENCIÓN</v>
      </c>
      <c r="C42" s="43" t="str">
        <f>+'Preliminar PT Id del Riesgo'!F37</f>
        <v>DIRECCIÓN DE GESTIÓN DEL ORDENAMIENTO SOCIAL DE LA PROPIEDAD</v>
      </c>
      <c r="D42" s="18" t="str">
        <f>+'Preliminar PT Id del Riesgo'!G37</f>
        <v>R 15</v>
      </c>
      <c r="E42" s="19" t="str">
        <f>+'Preliminar PT Id del Riesgo'!H37</f>
        <v>Programar municipios que posteriormente presenten limitantes para su intervención</v>
      </c>
      <c r="F42" s="19" t="str">
        <f>+'Preliminar PT Id del Riesgo'!I37</f>
        <v>Afectación Económica o presupuestal</v>
      </c>
      <c r="G42" s="19" t="str">
        <f>+'Preliminar PT Id del Riesgo'!J37</f>
        <v>Posibilidad de afectación económica en los sobrecostos de la operación debido a las Inconsistencias de la información considerada para la programación de los municipios frente a la situación real del territorio</v>
      </c>
      <c r="H42" s="197">
        <v>1</v>
      </c>
      <c r="I42" s="218" t="str">
        <f t="shared" ref="I42:I67" si="5">IF(H42&lt;=0,"",IF(H42&lt;=2,"Muy Baja",IF(H42&lt;=24,"Baja",IF(H42&lt;=500,"Media",IF(H42&lt;=5000,"Alta","Muy Alta")))))</f>
        <v>Muy Baja</v>
      </c>
      <c r="J42" s="219">
        <f t="shared" ref="J42:J67" si="6">IF(I42="","",IF(I42="Muy Baja",0.2,IF(I42="Baja",0.4,IF(I42="Media",0.6,IF(I42="Alta",0.8,IF(I42="Muy Alta",1,))))))</f>
        <v>0.2</v>
      </c>
      <c r="K42" s="218" t="s">
        <v>720</v>
      </c>
      <c r="L42" s="218" t="str">
        <f>IF(OR(K42=[1]Datos!$A$23,K42=[1]Datos!$B$23),"Leve",IF(OR(K42=[1]Datos!$A$24,K42=[1]Datos!$B$24),"Menor",IF(OR(K42=[1]Datos!$A$25,K42=[1]Datos!$B$25),"Moderado",IF(OR(K42=[1]Datos!$A$26,K42=[1]Datos!$B$26),"Mayor",IF(OR(K42=[1]Datos!$A$27,K42=[1]Datos!$B$27),"Catastrófico","")))))</f>
        <v>Catastrófico</v>
      </c>
      <c r="M42" s="219">
        <f t="shared" ref="M42:M67" si="7">IF(L42="","",IF(L42="Leve",0.2,IF(L42="Menor",0.4,IF(L42="Moderado",0.6,IF(L42="Mayor",0.8,IF(L42="Catastrófico",1,))))))</f>
        <v>1</v>
      </c>
      <c r="N42" s="218" t="str">
        <f t="shared" ref="N42:N67" si="8">IF(OR(AND(I42="Muy Baja",L42="Leve"),AND(I42="Muy Baja",L42="Menor"),AND(I42="Baja",L42="Leve")),"Bajo",IF(OR(AND(I42="Muy baja",L42="Moderado"),AND(I42="Baja",L42="Menor"),AND(I42="Baja",L42="Moderado"),AND(I42="Media",L42="Leve"),AND(I42="Media",L42="Menor"),AND(I42="Media",L42="Moderado"),AND(I42="Alta",L42="Leve"),AND(I42="Alta",L42="Menor")),"Moderado",IF(OR(AND(I42="Muy Baja",L42="Mayor"),AND(I42="Baja",L42="Mayor"),AND(I42="Media",L42="Mayor"),AND(I42="Alta",L42="Moderado"),AND(I42="Alta",L42="Mayor"),AND(I42="Muy Alta",L42="Leve"),AND(I42="Muy Alta",L42="Menor"),AND(I42="Muy Alta",L42="Moderado"),AND(I42="Muy Alta",L42="Mayor")),"Alto",IF(OR(AND(I42="Muy Baja",L42="Catastrófico"),AND(I42="Baja",L42="Catastrófico"),AND(I42="Media",L42="Catastrófico"),AND(I42="Alta",L42="Catastrófico"),AND(I42="Muy Alta",L42="Catastrófico")),"Extremo",""))))</f>
        <v>Extremo</v>
      </c>
      <c r="O42" s="218" t="str">
        <f t="shared" ref="O42:O67" si="9">_xlfn.IFS(N42="Bajo","Aceptar",N42="Moderado","Reducir",N42="Alto","Reducir",N42="Extremo","Reducir")</f>
        <v>Reducir</v>
      </c>
    </row>
    <row r="43" spans="2:15" ht="150" hidden="1" customHeight="1" x14ac:dyDescent="0.25">
      <c r="B43" s="21" t="str">
        <f>+'Preliminar PT Id del Riesgo'!B38</f>
        <v>GESTIÓN DEL MODELO DE ATENCIÓN</v>
      </c>
      <c r="C43" s="43" t="str">
        <f>+'Preliminar PT Id del Riesgo'!F38</f>
        <v>DIRECCIÓN DE GESTIÓN DEL ORDENAMIENTO SOCIAL DE LA PROPIEDAD</v>
      </c>
      <c r="D43" s="18" t="str">
        <f>+'Preliminar PT Id del Riesgo'!G38</f>
        <v>R 15</v>
      </c>
      <c r="E43" s="19" t="str">
        <f>+'Preliminar PT Id del Riesgo'!H38</f>
        <v>Programar municipios que posteriormente presenten limitantes para su intervención</v>
      </c>
      <c r="F43" s="19" t="str">
        <f>+'Preliminar PT Id del Riesgo'!I38</f>
        <v>Afectación Económica o presupuestal</v>
      </c>
      <c r="G43" s="19" t="str">
        <f>+'Preliminar PT Id del Riesgo'!J38</f>
        <v>Posibilidad de afectación económica en los sobrecostos de la operación debido a las Inconsistencias de la información considerada para la programación de los municipios frente a la situación real del territorio</v>
      </c>
      <c r="H43" s="197">
        <v>1</v>
      </c>
      <c r="I43" s="218" t="str">
        <f t="shared" si="5"/>
        <v>Muy Baja</v>
      </c>
      <c r="J43" s="219">
        <f t="shared" si="6"/>
        <v>0.2</v>
      </c>
      <c r="K43" s="218" t="s">
        <v>720</v>
      </c>
      <c r="L43" s="218" t="str">
        <f>IF(OR(K43=[1]Datos!$A$23,K43=[1]Datos!$B$23),"Leve",IF(OR(K43=[1]Datos!$A$24,K43=[1]Datos!$B$24),"Menor",IF(OR(K43=[1]Datos!$A$25,K43=[1]Datos!$B$25),"Moderado",IF(OR(K43=[1]Datos!$A$26,K43=[1]Datos!$B$26),"Mayor",IF(OR(K43=[1]Datos!$A$27,K43=[1]Datos!$B$27),"Catastrófico","")))))</f>
        <v>Catastrófico</v>
      </c>
      <c r="M43" s="219">
        <f t="shared" si="7"/>
        <v>1</v>
      </c>
      <c r="N43" s="218" t="str">
        <f t="shared" si="8"/>
        <v>Extremo</v>
      </c>
      <c r="O43" s="218" t="str">
        <f t="shared" si="9"/>
        <v>Reducir</v>
      </c>
    </row>
    <row r="44" spans="2:15" ht="150" hidden="1" customHeight="1" x14ac:dyDescent="0.25">
      <c r="B44" s="21" t="str">
        <f>+'Preliminar PT Id del Riesgo'!B39</f>
        <v>GESTIÓN DEL MODELO DE ATENCIÓN</v>
      </c>
      <c r="C44" s="43" t="str">
        <f>+'Preliminar PT Id del Riesgo'!F39</f>
        <v>SECRETARÍA GENERAL</v>
      </c>
      <c r="D44" s="18" t="str">
        <f>+'Preliminar PT Id del Riesgo'!G39</f>
        <v>R 16</v>
      </c>
      <c r="E44" s="19" t="str">
        <f>+'Preliminar PT Id del Riesgo'!H39</f>
        <v>Respuesta inoportuna a las PQRSD</v>
      </c>
      <c r="F44" s="19" t="str">
        <f>+'Preliminar PT Id del Riesgo'!I39</f>
        <v>Pérdida Reputacional</v>
      </c>
      <c r="G44" s="19" t="str">
        <f>+'Preliminar PT Id del Riesgo'!J39</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H44" s="197">
        <v>156000</v>
      </c>
      <c r="I44" s="218" t="str">
        <f t="shared" si="5"/>
        <v>Muy Alta</v>
      </c>
      <c r="J44" s="219">
        <f t="shared" si="6"/>
        <v>1</v>
      </c>
      <c r="K44" s="198" t="s">
        <v>163</v>
      </c>
      <c r="L44" s="218" t="str">
        <f>IF(OR(K44=[1]Datos!$A$23,K44=[1]Datos!$B$23),"Leve",IF(OR(K44=[1]Datos!$A$24,K44=[1]Datos!$B$24),"Menor",IF(OR(K44=[1]Datos!$A$25,K44=[1]Datos!$B$25),"Moderado",IF(OR(K44=[1]Datos!$A$26,K44=[1]Datos!$B$26),"Mayor",IF(OR(K44=[1]Datos!$A$27,K44=[1]Datos!$B$27),"Catastrófico","")))))</f>
        <v>Catastrófico</v>
      </c>
      <c r="M44" s="219">
        <f t="shared" si="7"/>
        <v>1</v>
      </c>
      <c r="N44" s="218" t="str">
        <f t="shared" si="8"/>
        <v>Extremo</v>
      </c>
      <c r="O44" s="218" t="str">
        <f t="shared" si="9"/>
        <v>Reducir</v>
      </c>
    </row>
    <row r="45" spans="2:15" ht="150" hidden="1" customHeight="1" x14ac:dyDescent="0.25">
      <c r="B45" s="21" t="str">
        <f>+'Preliminar PT Id del Riesgo'!B40</f>
        <v>GESTIÓN DEL MODELO DE ATENCIÓN</v>
      </c>
      <c r="C45" s="43" t="str">
        <f>+'Preliminar PT Id del Riesgo'!F40</f>
        <v>SECRETARÍA GENERAL</v>
      </c>
      <c r="D45" s="18" t="str">
        <f>+'Preliminar PT Id del Riesgo'!G40</f>
        <v>R 16</v>
      </c>
      <c r="E45" s="19" t="str">
        <f>+'Preliminar PT Id del Riesgo'!H40</f>
        <v>Respuesta inoportuna a las PQRSD</v>
      </c>
      <c r="F45" s="19" t="str">
        <f>+'Preliminar PT Id del Riesgo'!I40</f>
        <v>Pérdida Reputacional</v>
      </c>
      <c r="G45" s="19" t="str">
        <f>+'Preliminar PT Id del Riesgo'!J40</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H45" s="197">
        <v>156000</v>
      </c>
      <c r="I45" s="218" t="str">
        <f t="shared" si="5"/>
        <v>Muy Alta</v>
      </c>
      <c r="J45" s="219">
        <f t="shared" si="6"/>
        <v>1</v>
      </c>
      <c r="K45" s="198" t="s">
        <v>163</v>
      </c>
      <c r="L45" s="218" t="str">
        <f>IF(OR(K45=[1]Datos!$A$23,K45=[1]Datos!$B$23),"Leve",IF(OR(K45=[1]Datos!$A$24,K45=[1]Datos!$B$24),"Menor",IF(OR(K45=[1]Datos!$A$25,K45=[1]Datos!$B$25),"Moderado",IF(OR(K45=[1]Datos!$A$26,K45=[1]Datos!$B$26),"Mayor",IF(OR(K45=[1]Datos!$A$27,K45=[1]Datos!$B$27),"Catastrófico","")))))</f>
        <v>Catastrófico</v>
      </c>
      <c r="M45" s="219">
        <f t="shared" si="7"/>
        <v>1</v>
      </c>
      <c r="N45" s="218" t="str">
        <f t="shared" si="8"/>
        <v>Extremo</v>
      </c>
      <c r="O45" s="218" t="str">
        <f t="shared" si="9"/>
        <v>Reducir</v>
      </c>
    </row>
    <row r="46" spans="2:15" ht="150" hidden="1" customHeight="1" x14ac:dyDescent="0.25">
      <c r="B46" s="21" t="str">
        <f>+'Preliminar PT Id del Riesgo'!B41</f>
        <v>GESTIÓN DEL MODELO DE ATENCIÓN</v>
      </c>
      <c r="C46" s="43" t="str">
        <f>+'Preliminar PT Id del Riesgo'!F41</f>
        <v>SECRETARÍA GENERAL</v>
      </c>
      <c r="D46" s="18" t="str">
        <f>+'Preliminar PT Id del Riesgo'!G41</f>
        <v>R 16</v>
      </c>
      <c r="E46" s="19" t="str">
        <f>+'Preliminar PT Id del Riesgo'!H41</f>
        <v>Respuesta inoportuna a las PQRSD</v>
      </c>
      <c r="F46" s="19" t="str">
        <f>+'Preliminar PT Id del Riesgo'!I41</f>
        <v>Pérdida Reputacional</v>
      </c>
      <c r="G46" s="19" t="str">
        <f>+'Preliminar PT Id del Riesgo'!J41</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H46" s="197">
        <v>156000</v>
      </c>
      <c r="I46" s="218" t="str">
        <f t="shared" si="5"/>
        <v>Muy Alta</v>
      </c>
      <c r="J46" s="219">
        <f t="shared" si="6"/>
        <v>1</v>
      </c>
      <c r="K46" s="198" t="s">
        <v>163</v>
      </c>
      <c r="L46" s="218" t="str">
        <f>IF(OR(K46=[1]Datos!$A$23,K46=[1]Datos!$B$23),"Leve",IF(OR(K46=[1]Datos!$A$24,K46=[1]Datos!$B$24),"Menor",IF(OR(K46=[1]Datos!$A$25,K46=[1]Datos!$B$25),"Moderado",IF(OR(K46=[1]Datos!$A$26,K46=[1]Datos!$B$26),"Mayor",IF(OR(K46=[1]Datos!$A$27,K46=[1]Datos!$B$27),"Catastrófico","")))))</f>
        <v>Catastrófico</v>
      </c>
      <c r="M46" s="219">
        <f t="shared" si="7"/>
        <v>1</v>
      </c>
      <c r="N46" s="218" t="str">
        <f t="shared" si="8"/>
        <v>Extremo</v>
      </c>
      <c r="O46" s="218" t="str">
        <f t="shared" si="9"/>
        <v>Reducir</v>
      </c>
    </row>
    <row r="47" spans="2:15" ht="150" hidden="1" customHeight="1" x14ac:dyDescent="0.25">
      <c r="B47" s="21" t="str">
        <f>+'Preliminar PT Id del Riesgo'!B42</f>
        <v>PLANIFICACIÓN DEL ORDENAMIENTO SOCIAL DE LA PROPIEDAD</v>
      </c>
      <c r="C47" s="43" t="str">
        <f>+'Preliminar PT Id del Riesgo'!F42</f>
        <v>SUBDIRECCIÓN DE SISTEMAS DE INFORMACIÓN DE TIERRAS</v>
      </c>
      <c r="D47" s="18" t="str">
        <f>+'Preliminar PT Id del Riesgo'!G42</f>
        <v>R 17</v>
      </c>
      <c r="E47" s="19" t="str">
        <f>+'Preliminar PT Id del Riesgo'!H42</f>
        <v xml:space="preserve">Expedir Acto administrativo que resuelve solicitud de inclusión en el RESO, sin la completitud del análisis dentro del proceso de valoración para determinar el cumplimiento de requisitos mínimos (omisión de validaciones en bases de datos/soportes documentales) </v>
      </c>
      <c r="F47" s="19" t="str">
        <f>+'Preliminar PT Id del Riesgo'!I42</f>
        <v>Pérdida Reputacional</v>
      </c>
      <c r="G47" s="19" t="str">
        <f>+'Preliminar PT Id del Riesgo'!J42</f>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v>
      </c>
      <c r="H47" s="197">
        <v>10000</v>
      </c>
      <c r="I47" s="218" t="str">
        <f t="shared" si="5"/>
        <v>Muy Alta</v>
      </c>
      <c r="J47" s="219">
        <f t="shared" si="6"/>
        <v>1</v>
      </c>
      <c r="K47" s="198" t="s">
        <v>163</v>
      </c>
      <c r="L47" s="218" t="str">
        <f>IF(OR(K47=[1]Datos!$A$23,K47=[1]Datos!$B$23),"Leve",IF(OR(K47=[1]Datos!$A$24,K47=[1]Datos!$B$24),"Menor",IF(OR(K47=[1]Datos!$A$25,K47=[1]Datos!$B$25),"Moderado",IF(OR(K47=[1]Datos!$A$26,K47=[1]Datos!$B$26),"Mayor",IF(OR(K47=[1]Datos!$A$27,K47=[1]Datos!$B$27),"Catastrófico","")))))</f>
        <v>Catastrófico</v>
      </c>
      <c r="M47" s="219">
        <f t="shared" si="7"/>
        <v>1</v>
      </c>
      <c r="N47" s="218" t="str">
        <f t="shared" si="8"/>
        <v>Extremo</v>
      </c>
      <c r="O47" s="218" t="str">
        <f t="shared" si="9"/>
        <v>Reducir</v>
      </c>
    </row>
    <row r="48" spans="2:15" ht="150" hidden="1" customHeight="1" x14ac:dyDescent="0.25">
      <c r="B48" s="21" t="str">
        <f>+'Preliminar PT Id del Riesgo'!B43</f>
        <v>PLANIFICACIÓN DEL ORDENAMIENTO SOCIAL DE LA PROPIEDAD</v>
      </c>
      <c r="C48" s="43" t="str">
        <f>+'Preliminar PT Id del Riesgo'!F43</f>
        <v>SUBDIRECCIÓN DE SISTEMAS DE INFORMACIÓN DE TIERRAS</v>
      </c>
      <c r="D48" s="18" t="str">
        <f>+'Preliminar PT Id del Riesgo'!G43</f>
        <v>R 17</v>
      </c>
      <c r="E48" s="19" t="str">
        <f>+'Preliminar PT Id del Riesgo'!H43</f>
        <v xml:space="preserve">Expedir Acto administrativo que resuelve solicitud de inclusión en el RESO, sin la completitud del análisis dentro del proceso de valoración para determinar el cumplimiento de requisitos mínimos (omisión de validaciones en bases de datos/soportes documentales) </v>
      </c>
      <c r="F48" s="19" t="str">
        <f>+'Preliminar PT Id del Riesgo'!I43</f>
        <v>Pérdida Reputacional</v>
      </c>
      <c r="G48" s="19" t="str">
        <f>+'Preliminar PT Id del Riesgo'!J43</f>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v>
      </c>
      <c r="H48" s="197">
        <v>10000</v>
      </c>
      <c r="I48" s="218" t="str">
        <f t="shared" si="5"/>
        <v>Muy Alta</v>
      </c>
      <c r="J48" s="219">
        <f t="shared" si="6"/>
        <v>1</v>
      </c>
      <c r="K48" s="198" t="s">
        <v>163</v>
      </c>
      <c r="L48" s="218" t="str">
        <f>IF(OR(K48=[1]Datos!$A$23,K48=[1]Datos!$B$23),"Leve",IF(OR(K48=[1]Datos!$A$24,K48=[1]Datos!$B$24),"Menor",IF(OR(K48=[1]Datos!$A$25,K48=[1]Datos!$B$25),"Moderado",IF(OR(K48=[1]Datos!$A$26,K48=[1]Datos!$B$26),"Mayor",IF(OR(K48=[1]Datos!$A$27,K48=[1]Datos!$B$27),"Catastrófico","")))))</f>
        <v>Catastrófico</v>
      </c>
      <c r="M48" s="219">
        <f t="shared" si="7"/>
        <v>1</v>
      </c>
      <c r="N48" s="218" t="str">
        <f t="shared" si="8"/>
        <v>Extremo</v>
      </c>
      <c r="O48" s="218" t="str">
        <f t="shared" si="9"/>
        <v>Reducir</v>
      </c>
    </row>
    <row r="49" spans="2:15" ht="150" hidden="1" customHeight="1" x14ac:dyDescent="0.25">
      <c r="B49" s="21" t="str">
        <f>+'Preliminar PT Id del Riesgo'!B44</f>
        <v>PLANIFICACIÓN DEL ORDENAMIENTO SOCIAL DE LA PROPIEDAD</v>
      </c>
      <c r="C49" s="43" t="str">
        <f>+'Preliminar PT Id del Riesgo'!F44</f>
        <v>SUBDIRECCIÓN DE PLANEACIÓN OPERATIVA</v>
      </c>
      <c r="D49" s="18" t="str">
        <f>+'Preliminar PT Id del Riesgo'!G44</f>
        <v>R 18</v>
      </c>
      <c r="E49" s="19" t="str">
        <f>+'Preliminar PT Id del Riesgo'!H44</f>
        <v>Incumplimiento en la formulación e implementación de los POSPR en los municipios programados por razones técnicas y operativas</v>
      </c>
      <c r="F49" s="19" t="str">
        <f>+'Preliminar PT Id del Riesgo'!I44</f>
        <v>Afectación Económica o presupuestal</v>
      </c>
      <c r="G49" s="19" t="str">
        <f>+'Preliminar PT Id del Riesgo'!J44</f>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v>
      </c>
      <c r="H49" s="197">
        <v>18</v>
      </c>
      <c r="I49" s="218" t="str">
        <f t="shared" si="5"/>
        <v>Baja</v>
      </c>
      <c r="J49" s="219">
        <f t="shared" si="6"/>
        <v>0.4</v>
      </c>
      <c r="K49" s="218" t="s">
        <v>720</v>
      </c>
      <c r="L49" s="218" t="str">
        <f>IF(OR(K49=[1]Datos!$A$23,K49=[1]Datos!$B$23),"Leve",IF(OR(K49=[1]Datos!$A$24,K49=[1]Datos!$B$24),"Menor",IF(OR(K49=[1]Datos!$A$25,K49=[1]Datos!$B$25),"Moderado",IF(OR(K49=[1]Datos!$A$26,K49=[1]Datos!$B$26),"Mayor",IF(OR(K49=[1]Datos!$A$27,K49=[1]Datos!$B$27),"Catastrófico","")))))</f>
        <v>Catastrófico</v>
      </c>
      <c r="M49" s="219">
        <f t="shared" si="7"/>
        <v>1</v>
      </c>
      <c r="N49" s="218" t="str">
        <f t="shared" si="8"/>
        <v>Extremo</v>
      </c>
      <c r="O49" s="218" t="str">
        <f t="shared" si="9"/>
        <v>Reducir</v>
      </c>
    </row>
    <row r="50" spans="2:15" ht="150" hidden="1" customHeight="1" x14ac:dyDescent="0.25">
      <c r="B50" s="21" t="str">
        <f>+'Preliminar PT Id del Riesgo'!B45</f>
        <v>PLANIFICACIÓN DEL ORDENAMIENTO SOCIAL DE LA PROPIEDAD</v>
      </c>
      <c r="C50" s="43" t="str">
        <f>+'Preliminar PT Id del Riesgo'!F45</f>
        <v>SUBDIRECCIÓN DE PLANEACIÓN OPERATIVA</v>
      </c>
      <c r="D50" s="18" t="str">
        <f>+'Preliminar PT Id del Riesgo'!G45</f>
        <v>R 18</v>
      </c>
      <c r="E50" s="19" t="str">
        <f>+'Preliminar PT Id del Riesgo'!H45</f>
        <v>Incumplimiento en la formulación e implementación de los POSPR en los municipios programados por razones técnicas y operativas</v>
      </c>
      <c r="F50" s="19" t="str">
        <f>+'Preliminar PT Id del Riesgo'!I45</f>
        <v>Afectación Económica o presupuestal</v>
      </c>
      <c r="G50" s="19" t="str">
        <f>+'Preliminar PT Id del Riesgo'!J45</f>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v>
      </c>
      <c r="H50" s="197">
        <v>18</v>
      </c>
      <c r="I50" s="218" t="str">
        <f t="shared" si="5"/>
        <v>Baja</v>
      </c>
      <c r="J50" s="219">
        <f t="shared" si="6"/>
        <v>0.4</v>
      </c>
      <c r="K50" s="218" t="s">
        <v>720</v>
      </c>
      <c r="L50" s="218" t="str">
        <f>IF(OR(K50=[1]Datos!$A$23,K50=[1]Datos!$B$23),"Leve",IF(OR(K50=[1]Datos!$A$24,K50=[1]Datos!$B$24),"Menor",IF(OR(K50=[1]Datos!$A$25,K50=[1]Datos!$B$25),"Moderado",IF(OR(K50=[1]Datos!$A$26,K50=[1]Datos!$B$26),"Mayor",IF(OR(K50=[1]Datos!$A$27,K50=[1]Datos!$B$27),"Catastrófico","")))))</f>
        <v>Catastrófico</v>
      </c>
      <c r="M50" s="219">
        <f t="shared" si="7"/>
        <v>1</v>
      </c>
      <c r="N50" s="218" t="str">
        <f t="shared" si="8"/>
        <v>Extremo</v>
      </c>
      <c r="O50" s="218" t="str">
        <f t="shared" si="9"/>
        <v>Reducir</v>
      </c>
    </row>
    <row r="51" spans="2:15" ht="150" hidden="1" customHeight="1" x14ac:dyDescent="0.25">
      <c r="B51" s="21" t="str">
        <f>+'Preliminar PT Id del Riesgo'!B46</f>
        <v>PLANIFICACIÓN DEL ORDENAMIENTO SOCIAL DE LA PROPIEDAD</v>
      </c>
      <c r="C51" s="43" t="str">
        <f>+'Preliminar PT Id del Riesgo'!F46</f>
        <v>SUBDIRECCIÓN DE PLANEACIÓN OPERATIVA</v>
      </c>
      <c r="D51" s="18" t="str">
        <f>+'Preliminar PT Id del Riesgo'!G46</f>
        <v>R 19</v>
      </c>
      <c r="E51" s="19" t="str">
        <f>+'Preliminar PT Id del Riesgo'!H46</f>
        <v>Retrasos o suspensión en la formulación e implementación de POSPR en los municipios programados por condiciones de seguridad adversas a la operación</v>
      </c>
      <c r="F51" s="19" t="str">
        <f>+'Preliminar PT Id del Riesgo'!I46</f>
        <v>Afectación Económica o presupuestal</v>
      </c>
      <c r="G51" s="19" t="str">
        <f>+'Preliminar PT Id del Riesgo'!J46</f>
        <v>Posibilidad de afectación económica en sobrecostos de operación debido a las situaciones de orden público sobrevinientes, que impidan desarrollar las actividades operativas en la formulación e implementación de POSPR en los municipios programados</v>
      </c>
      <c r="H51" s="197">
        <v>18</v>
      </c>
      <c r="I51" s="218" t="str">
        <f t="shared" si="5"/>
        <v>Baja</v>
      </c>
      <c r="J51" s="219">
        <f t="shared" si="6"/>
        <v>0.4</v>
      </c>
      <c r="K51" s="218" t="s">
        <v>720</v>
      </c>
      <c r="L51" s="218" t="str">
        <f>IF(OR(K51=[1]Datos!$A$23,K51=[1]Datos!$B$23),"Leve",IF(OR(K51=[1]Datos!$A$24,K51=[1]Datos!$B$24),"Menor",IF(OR(K51=[1]Datos!$A$25,K51=[1]Datos!$B$25),"Moderado",IF(OR(K51=[1]Datos!$A$26,K51=[1]Datos!$B$26),"Mayor",IF(OR(K51=[1]Datos!$A$27,K51=[1]Datos!$B$27),"Catastrófico","")))))</f>
        <v>Catastrófico</v>
      </c>
      <c r="M51" s="219">
        <f t="shared" si="7"/>
        <v>1</v>
      </c>
      <c r="N51" s="218" t="str">
        <f t="shared" si="8"/>
        <v>Extremo</v>
      </c>
      <c r="O51" s="218" t="str">
        <f t="shared" si="9"/>
        <v>Reducir</v>
      </c>
    </row>
    <row r="52" spans="2:15" ht="150" hidden="1" customHeight="1" x14ac:dyDescent="0.25">
      <c r="B52" s="21" t="str">
        <f>+'Preliminar PT Id del Riesgo'!B47</f>
        <v>PLANIFICACIÓN DEL ORDENAMIENTO SOCIAL DE LA PROPIEDAD</v>
      </c>
      <c r="C52" s="43" t="str">
        <f>+'Preliminar PT Id del Riesgo'!F47</f>
        <v>SUBDIRECCIÓN DE PLANEACIÓN OPERATIVA</v>
      </c>
      <c r="D52" s="18" t="str">
        <f>+'Preliminar PT Id del Riesgo'!G47</f>
        <v>R 19</v>
      </c>
      <c r="E52" s="19" t="str">
        <f>+'Preliminar PT Id del Riesgo'!H47</f>
        <v>Retrasos o suspensión en la formulación e implementación de POSPR en los municipios programados por condiciones de seguridad adversas a la operación</v>
      </c>
      <c r="F52" s="19" t="str">
        <f>+'Preliminar PT Id del Riesgo'!I47</f>
        <v>Afectación Económica o presupuestal</v>
      </c>
      <c r="G52" s="19" t="str">
        <f>+'Preliminar PT Id del Riesgo'!J47</f>
        <v>Posibilidad de afectación económica en sobrecostos de operación debido a las situaciones de orden público sobrevinientes, que impidan desarrollar las actividades operativas en la formulación e implementación de POSPR en los municipios programados</v>
      </c>
      <c r="H52" s="197">
        <v>18</v>
      </c>
      <c r="I52" s="218" t="str">
        <f t="shared" si="5"/>
        <v>Baja</v>
      </c>
      <c r="J52" s="219">
        <f t="shared" si="6"/>
        <v>0.4</v>
      </c>
      <c r="K52" s="218" t="s">
        <v>720</v>
      </c>
      <c r="L52" s="218" t="str">
        <f>IF(OR(K52=[1]Datos!$A$23,K52=[1]Datos!$B$23),"Leve",IF(OR(K52=[1]Datos!$A$24,K52=[1]Datos!$B$24),"Menor",IF(OR(K52=[1]Datos!$A$25,K52=[1]Datos!$B$25),"Moderado",IF(OR(K52=[1]Datos!$A$26,K52=[1]Datos!$B$26),"Mayor",IF(OR(K52=[1]Datos!$A$27,K52=[1]Datos!$B$27),"Catastrófico","")))))</f>
        <v>Catastrófico</v>
      </c>
      <c r="M52" s="219">
        <f t="shared" si="7"/>
        <v>1</v>
      </c>
      <c r="N52" s="218" t="str">
        <f t="shared" si="8"/>
        <v>Extremo</v>
      </c>
      <c r="O52" s="218" t="str">
        <f t="shared" si="9"/>
        <v>Reducir</v>
      </c>
    </row>
    <row r="53" spans="2:15" ht="150" hidden="1" customHeight="1" x14ac:dyDescent="0.25">
      <c r="B53" s="21" t="str">
        <f>+'Preliminar PT Id del Riesgo'!B48</f>
        <v>PLANIFICACIÓN DEL ORDENAMIENTO SOCIAL DE LA PROPIEDAD</v>
      </c>
      <c r="C53" s="43" t="str">
        <f>+'Preliminar PT Id del Riesgo'!F48</f>
        <v>SUBDIRECCIÓN DE PLANEACIÓN OPERATIVA</v>
      </c>
      <c r="D53" s="18" t="str">
        <f>+'Preliminar PT Id del Riesgo'!G48</f>
        <v>R 19</v>
      </c>
      <c r="E53" s="19" t="str">
        <f>+'Preliminar PT Id del Riesgo'!H48</f>
        <v>Retrasos o suspensión en la formulación e implementación de POSPR en los municipios programados por condiciones de seguridad adversas a la operación</v>
      </c>
      <c r="F53" s="19" t="str">
        <f>+'Preliminar PT Id del Riesgo'!I48</f>
        <v>Afectación Económica o presupuestal</v>
      </c>
      <c r="G53" s="19" t="str">
        <f>+'Preliminar PT Id del Riesgo'!J48</f>
        <v>Posibilidad de afectación económica en sobrecostos de operación debido a las situaciones de orden público sobrevinientes, que impidan desarrollar las actividades operativas en la formulación e implementación de POSPR en los municipios programados</v>
      </c>
      <c r="H53" s="197">
        <v>18</v>
      </c>
      <c r="I53" s="218" t="str">
        <f t="shared" si="5"/>
        <v>Baja</v>
      </c>
      <c r="J53" s="219">
        <f t="shared" si="6"/>
        <v>0.4</v>
      </c>
      <c r="K53" s="218" t="s">
        <v>720</v>
      </c>
      <c r="L53" s="218" t="str">
        <f>IF(OR(K53=[1]Datos!$A$23,K53=[1]Datos!$B$23),"Leve",IF(OR(K53=[1]Datos!$A$24,K53=[1]Datos!$B$24),"Menor",IF(OR(K53=[1]Datos!$A$25,K53=[1]Datos!$B$25),"Moderado",IF(OR(K53=[1]Datos!$A$26,K53=[1]Datos!$B$26),"Mayor",IF(OR(K53=[1]Datos!$A$27,K53=[1]Datos!$B$27),"Catastrófico","")))))</f>
        <v>Catastrófico</v>
      </c>
      <c r="M53" s="219">
        <f t="shared" si="7"/>
        <v>1</v>
      </c>
      <c r="N53" s="218" t="str">
        <f t="shared" si="8"/>
        <v>Extremo</v>
      </c>
      <c r="O53" s="218" t="str">
        <f t="shared" si="9"/>
        <v>Reducir</v>
      </c>
    </row>
    <row r="54" spans="2:15" ht="150" hidden="1" customHeight="1" x14ac:dyDescent="0.25">
      <c r="B54" s="21" t="str">
        <f>+'Preliminar PT Id del Riesgo'!B49</f>
        <v>PLANIFICACIÓN DEL ORDENAMIENTO SOCIAL DE LA PROPIEDAD</v>
      </c>
      <c r="C54" s="43" t="str">
        <f>+'Preliminar PT Id del Riesgo'!F49</f>
        <v>SUBDIRECCIÓN DE PLANEACIÓN OPERATIVA</v>
      </c>
      <c r="D54" s="18" t="str">
        <f>+'Preliminar PT Id del Riesgo'!G49</f>
        <v>R 20</v>
      </c>
      <c r="E54" s="19" t="str">
        <f>+'Preliminar PT Id del Riesgo'!H49</f>
        <v>Incumplimientos por parte de los socios estratégicos y/u operadores de catastro en la entrega de insumos / productos requeridos para la formulación e implementación de POSPR, en el marco de los convenios celebrados</v>
      </c>
      <c r="F54" s="19" t="str">
        <f>+'Preliminar PT Id del Riesgo'!I49</f>
        <v>Afectación Económica o presupuestal</v>
      </c>
      <c r="G54" s="19" t="str">
        <f>+'Preliminar PT Id del Riesgo'!J49</f>
        <v>Posibilidad de afectación económica por multa y sanción del ente regulador debido al inadecuado seguimiento a la ejecución en las actividades desarrolladas por socios estratégicos y/u operadores de catastro en la formulación e implementación de POSPR</v>
      </c>
      <c r="H54" s="197">
        <v>50</v>
      </c>
      <c r="I54" s="218" t="str">
        <f t="shared" si="5"/>
        <v>Media</v>
      </c>
      <c r="J54" s="219">
        <f t="shared" si="6"/>
        <v>0.6</v>
      </c>
      <c r="K54" s="218" t="s">
        <v>720</v>
      </c>
      <c r="L54" s="218" t="str">
        <f>IF(OR(K54=[1]Datos!$A$23,K54=[1]Datos!$B$23),"Leve",IF(OR(K54=[1]Datos!$A$24,K54=[1]Datos!$B$24),"Menor",IF(OR(K54=[1]Datos!$A$25,K54=[1]Datos!$B$25),"Moderado",IF(OR(K54=[1]Datos!$A$26,K54=[1]Datos!$B$26),"Mayor",IF(OR(K54=[1]Datos!$A$27,K54=[1]Datos!$B$27),"Catastrófico","")))))</f>
        <v>Catastrófico</v>
      </c>
      <c r="M54" s="219">
        <f t="shared" si="7"/>
        <v>1</v>
      </c>
      <c r="N54" s="218" t="str">
        <f t="shared" si="8"/>
        <v>Extremo</v>
      </c>
      <c r="O54" s="218" t="str">
        <f t="shared" si="9"/>
        <v>Reducir</v>
      </c>
    </row>
    <row r="55" spans="2:15" ht="150" hidden="1" customHeight="1" x14ac:dyDescent="0.25">
      <c r="B55" s="21" t="str">
        <f>+'Preliminar PT Id del Riesgo'!B50</f>
        <v>PLANIFICACIÓN DEL ORDENAMIENTO SOCIAL DE LA PROPIEDAD</v>
      </c>
      <c r="C55" s="43" t="str">
        <f>+'Preliminar PT Id del Riesgo'!F50</f>
        <v>SUBDIRECCIÓN DE PLANEACIÓN OPERATIVA</v>
      </c>
      <c r="D55" s="18" t="str">
        <f>+'Preliminar PT Id del Riesgo'!G50</f>
        <v>R 20</v>
      </c>
      <c r="E55" s="19" t="str">
        <f>+'Preliminar PT Id del Riesgo'!H50</f>
        <v>Incumplimientos por parte de los socios estratégicos y/u operadores de catastro en la entrega de insumos / productos requeridos para la formulación e implementación de POSPR, en el marco de los convenios celebrados</v>
      </c>
      <c r="F55" s="19" t="str">
        <f>+'Preliminar PT Id del Riesgo'!I50</f>
        <v>Afectación Económica o presupuestal</v>
      </c>
      <c r="G55" s="19" t="str">
        <f>+'Preliminar PT Id del Riesgo'!J50</f>
        <v>Posibilidad de afectación económica por multa y sanción del ente regulador debido al inadecuado seguimiento a la ejecución en las actividades desarrolladas por socios estratégicos y/u operadores de catastro en la formulación e implementación de POSPR</v>
      </c>
      <c r="H55" s="197">
        <v>50</v>
      </c>
      <c r="I55" s="218" t="str">
        <f t="shared" si="5"/>
        <v>Media</v>
      </c>
      <c r="J55" s="219">
        <f t="shared" si="6"/>
        <v>0.6</v>
      </c>
      <c r="K55" s="218" t="s">
        <v>720</v>
      </c>
      <c r="L55" s="218" t="str">
        <f>IF(OR(K55=[1]Datos!$A$23,K55=[1]Datos!$B$23),"Leve",IF(OR(K55=[1]Datos!$A$24,K55=[1]Datos!$B$24),"Menor",IF(OR(K55=[1]Datos!$A$25,K55=[1]Datos!$B$25),"Moderado",IF(OR(K55=[1]Datos!$A$26,K55=[1]Datos!$B$26),"Mayor",IF(OR(K55=[1]Datos!$A$27,K55=[1]Datos!$B$27),"Catastrófico","")))))</f>
        <v>Catastrófico</v>
      </c>
      <c r="M55" s="219">
        <f t="shared" si="7"/>
        <v>1</v>
      </c>
      <c r="N55" s="218" t="str">
        <f t="shared" si="8"/>
        <v>Extremo</v>
      </c>
      <c r="O55" s="218" t="str">
        <f t="shared" si="9"/>
        <v>Reducir</v>
      </c>
    </row>
    <row r="56" spans="2:15" ht="150" hidden="1" customHeight="1" x14ac:dyDescent="0.25">
      <c r="B56" s="21" t="str">
        <f>+'Preliminar PT Id del Riesgo'!B51</f>
        <v>SEGURIDAD JURÍDICA SOBRE LA TITULARIDAD DE LA TIERRA Y LOS TERRITORIOS</v>
      </c>
      <c r="C56" s="43" t="str">
        <f>+'Preliminar PT Id del Riesgo'!F51</f>
        <v>DIRECCIÓN DE GESTIÓN JURÍDICA DE TIERRAS</v>
      </c>
      <c r="D56" s="18" t="str">
        <f>+'Preliminar PT Id del Riesgo'!G51</f>
        <v>R 21</v>
      </c>
      <c r="E56" s="19" t="str">
        <f>+'Preliminar PT Id del Riesgo'!H51</f>
        <v>Tomar decisiones incorrectas en los procesos agrarios y la formalización de la propiedad privada rural (zonas no focalizadas)</v>
      </c>
      <c r="F56" s="19" t="str">
        <f>+'Preliminar PT Id del Riesgo'!I51</f>
        <v>Pérdida Reputacional</v>
      </c>
      <c r="G56" s="19" t="str">
        <f>+'Preliminar PT Id del Riesgo'!J51</f>
        <v>Posibilidad de pérdida reputacional en la credibilidad institucional por la decisión generada erradamente en el acto administrativo para las zonas no focalizadas</v>
      </c>
      <c r="H56" s="197">
        <v>7000</v>
      </c>
      <c r="I56" s="218" t="str">
        <f t="shared" si="5"/>
        <v>Muy Alta</v>
      </c>
      <c r="J56" s="219">
        <f t="shared" si="6"/>
        <v>1</v>
      </c>
      <c r="K56" s="198" t="s">
        <v>472</v>
      </c>
      <c r="L56" s="218" t="str">
        <f>IF(OR(K56=[1]Datos!$A$23,K56=[1]Datos!$B$23),"Leve",IF(OR(K56=[1]Datos!$A$24,K56=[1]Datos!$B$24),"Menor",IF(OR(K56=[1]Datos!$A$25,K56=[1]Datos!$B$25),"Moderado",IF(OR(K56=[1]Datos!$A$26,K56=[1]Datos!$B$26),"Mayor",IF(OR(K56=[1]Datos!$A$27,K56=[1]Datos!$B$27),"Catastrófico","")))))</f>
        <v>Mayor</v>
      </c>
      <c r="M56" s="219">
        <f t="shared" si="7"/>
        <v>0.8</v>
      </c>
      <c r="N56" s="218" t="str">
        <f t="shared" si="8"/>
        <v>Alto</v>
      </c>
      <c r="O56" s="218" t="str">
        <f t="shared" si="9"/>
        <v>Reducir</v>
      </c>
    </row>
    <row r="57" spans="2:15" ht="150" hidden="1" customHeight="1" x14ac:dyDescent="0.25">
      <c r="B57" s="21" t="str">
        <f>+'Preliminar PT Id del Riesgo'!B52</f>
        <v>SEGURIDAD JURÍDICA SOBRE LA TITULARIDAD DE LA TIERRA Y LOS TERRITORIOS</v>
      </c>
      <c r="C57" s="43" t="str">
        <f>+'Preliminar PT Id del Riesgo'!F52</f>
        <v>DIRECCIÓN DE GESTIÓN JURÍDICA DE TIERRAS</v>
      </c>
      <c r="D57" s="18" t="str">
        <f>+'Preliminar PT Id del Riesgo'!G52</f>
        <v>R 21</v>
      </c>
      <c r="E57" s="19" t="str">
        <f>+'Preliminar PT Id del Riesgo'!H52</f>
        <v>Tomar decisiones incorrectas en los procesos agrarios y la formalización de la propiedad privada rural (zonas no focalizadas)</v>
      </c>
      <c r="F57" s="19" t="str">
        <f>+'Preliminar PT Id del Riesgo'!I52</f>
        <v>Pérdida Reputacional</v>
      </c>
      <c r="G57" s="19" t="str">
        <f>+'Preliminar PT Id del Riesgo'!J52</f>
        <v>Posibilidad de pérdida reputacional en la credibilidad institucional por la decisión generada erradamente en el acto administrativo para las zonas no focalizadas</v>
      </c>
      <c r="H57" s="197">
        <v>7000</v>
      </c>
      <c r="I57" s="218" t="str">
        <f t="shared" si="5"/>
        <v>Muy Alta</v>
      </c>
      <c r="J57" s="219">
        <f t="shared" si="6"/>
        <v>1</v>
      </c>
      <c r="K57" s="198" t="s">
        <v>472</v>
      </c>
      <c r="L57" s="218" t="str">
        <f>IF(OR(K57=[1]Datos!$A$23,K57=[1]Datos!$B$23),"Leve",IF(OR(K57=[1]Datos!$A$24,K57=[1]Datos!$B$24),"Menor",IF(OR(K57=[1]Datos!$A$25,K57=[1]Datos!$B$25),"Moderado",IF(OR(K57=[1]Datos!$A$26,K57=[1]Datos!$B$26),"Mayor",IF(OR(K57=[1]Datos!$A$27,K57=[1]Datos!$B$27),"Catastrófico","")))))</f>
        <v>Mayor</v>
      </c>
      <c r="M57" s="219">
        <f t="shared" si="7"/>
        <v>0.8</v>
      </c>
      <c r="N57" s="218" t="str">
        <f t="shared" si="8"/>
        <v>Alto</v>
      </c>
      <c r="O57" s="218" t="str">
        <f t="shared" si="9"/>
        <v>Reducir</v>
      </c>
    </row>
    <row r="58" spans="2:15" ht="150" hidden="1" customHeight="1" x14ac:dyDescent="0.25">
      <c r="B58" s="21" t="str">
        <f>+'Preliminar PT Id del Riesgo'!B53</f>
        <v>SEGURIDAD JURÍDICA SOBRE LA TITULARIDAD DE LA TIERRA Y LOS TERRITORIOS</v>
      </c>
      <c r="C58" s="43" t="str">
        <f>+'Preliminar PT Id del Riesgo'!F53</f>
        <v>DIRECCIÓN DE GESTIÓN JURÍDICA DE TIERRAS</v>
      </c>
      <c r="D58" s="18" t="str">
        <f>+'Preliminar PT Id del Riesgo'!G53</f>
        <v>R 22</v>
      </c>
      <c r="E58" s="19" t="str">
        <f>+'Preliminar PT Id del Riesgo'!H53</f>
        <v>Tomar decisiones incorrectas en los procesos agrarios y la formalización de la propiedad privada rural (zonas focalizadas)</v>
      </c>
      <c r="F58" s="19" t="str">
        <f>+'Preliminar PT Id del Riesgo'!I53</f>
        <v>Pérdida Reputacional</v>
      </c>
      <c r="G58" s="19" t="str">
        <f>+'Preliminar PT Id del Riesgo'!J53</f>
        <v>Posibilidad de pérdida reputacional en la credibilidad institucional por la decisión generada erradamente en el acto administrativo para las zonas focalizadas y formalización de la propiedad privada rural</v>
      </c>
      <c r="H58" s="197">
        <v>7000</v>
      </c>
      <c r="I58" s="218" t="str">
        <f t="shared" si="5"/>
        <v>Muy Alta</v>
      </c>
      <c r="J58" s="219">
        <f t="shared" si="6"/>
        <v>1</v>
      </c>
      <c r="K58" s="198" t="s">
        <v>472</v>
      </c>
      <c r="L58" s="218" t="str">
        <f>IF(OR(K58=[1]Datos!$A$23,K58=[1]Datos!$B$23),"Leve",IF(OR(K58=[1]Datos!$A$24,K58=[1]Datos!$B$24),"Menor",IF(OR(K58=[1]Datos!$A$25,K58=[1]Datos!$B$25),"Moderado",IF(OR(K58=[1]Datos!$A$26,K58=[1]Datos!$B$26),"Mayor",IF(OR(K58=[1]Datos!$A$27,K58=[1]Datos!$B$27),"Catastrófico","")))))</f>
        <v>Mayor</v>
      </c>
      <c r="M58" s="219">
        <f t="shared" si="7"/>
        <v>0.8</v>
      </c>
      <c r="N58" s="218" t="str">
        <f t="shared" si="8"/>
        <v>Alto</v>
      </c>
      <c r="O58" s="218" t="str">
        <f t="shared" si="9"/>
        <v>Reducir</v>
      </c>
    </row>
    <row r="59" spans="2:15" ht="150" hidden="1" customHeight="1" x14ac:dyDescent="0.25">
      <c r="B59" s="21" t="str">
        <f>+'Preliminar PT Id del Riesgo'!B54</f>
        <v>SEGURIDAD JURÍDICA SOBRE LA TITULARIDAD DE LA TIERRA Y LOS TERRITORIOS</v>
      </c>
      <c r="C59" s="43" t="str">
        <f>+'Preliminar PT Id del Riesgo'!F54</f>
        <v>DIRECCIÓN DE GESTIÓN JURÍDICA DE TIERRAS</v>
      </c>
      <c r="D59" s="18" t="str">
        <f>+'Preliminar PT Id del Riesgo'!G54</f>
        <v>R 22</v>
      </c>
      <c r="E59" s="19" t="str">
        <f>+'Preliminar PT Id del Riesgo'!H54</f>
        <v>Tomar decisiones incorrectas en los procesos agrarios y la formalización de la propiedad privada rural (zonas focalizadas)</v>
      </c>
      <c r="F59" s="19" t="str">
        <f>+'Preliminar PT Id del Riesgo'!I54</f>
        <v>Pérdida Reputacional</v>
      </c>
      <c r="G59" s="19" t="str">
        <f>+'Preliminar PT Id del Riesgo'!J54</f>
        <v>Posibilidad de pérdida reputacional en la credibilidad institucional por la decisión generada erradamente en el acto administrativo para las zonas focalizadas y formalización de la propiedad privada rural</v>
      </c>
      <c r="H59" s="197">
        <v>7000</v>
      </c>
      <c r="I59" s="218" t="str">
        <f t="shared" si="5"/>
        <v>Muy Alta</v>
      </c>
      <c r="J59" s="219">
        <f t="shared" si="6"/>
        <v>1</v>
      </c>
      <c r="K59" s="198" t="s">
        <v>472</v>
      </c>
      <c r="L59" s="218" t="str">
        <f>IF(OR(K59=[1]Datos!$A$23,K59=[1]Datos!$B$23),"Leve",IF(OR(K59=[1]Datos!$A$24,K59=[1]Datos!$B$24),"Menor",IF(OR(K59=[1]Datos!$A$25,K59=[1]Datos!$B$25),"Moderado",IF(OR(K59=[1]Datos!$A$26,K59=[1]Datos!$B$26),"Mayor",IF(OR(K59=[1]Datos!$A$27,K59=[1]Datos!$B$27),"Catastrófico","")))))</f>
        <v>Mayor</v>
      </c>
      <c r="M59" s="219">
        <f t="shared" si="7"/>
        <v>0.8</v>
      </c>
      <c r="N59" s="218" t="str">
        <f t="shared" si="8"/>
        <v>Alto</v>
      </c>
      <c r="O59" s="218" t="str">
        <f t="shared" si="9"/>
        <v>Reducir</v>
      </c>
    </row>
    <row r="60" spans="2:15" ht="150" hidden="1" customHeight="1" x14ac:dyDescent="0.25">
      <c r="B60" s="21" t="str">
        <f>+'Preliminar PT Id del Riesgo'!B55</f>
        <v>SEGURIDAD JURÍDICA SOBRE LA TITULARIDAD DE LA TIERRA Y LOS TERRITORIOS</v>
      </c>
      <c r="C60" s="43" t="str">
        <f>+'Preliminar PT Id del Riesgo'!F55</f>
        <v>DIRECCIÓN DE GESTIÓN JURÍDICA DE TIERRAS</v>
      </c>
      <c r="D60" s="18" t="str">
        <f>+'Preliminar PT Id del Riesgo'!G55</f>
        <v>R 23</v>
      </c>
      <c r="E60" s="19" t="str">
        <f>+'Preliminar PT Id del Riesgo'!H55</f>
        <v>Incumplimiento de términos para dar respuesta a las nuevas solicitudes de recursos, de decisiones finales de procesos agrarios y formalización de la propiedad privada rural</v>
      </c>
      <c r="F60" s="19" t="str">
        <f>+'Preliminar PT Id del Riesgo'!I55</f>
        <v>Pérdida Reputacional</v>
      </c>
      <c r="G60" s="19" t="str">
        <f>+'Preliminar PT Id del Riesgo'!J55</f>
        <v>Posibilidad de pérdida reputacional en la credibilidad institucional por el incumpliendo de los términos para resolver un recurso</v>
      </c>
      <c r="H60" s="197">
        <v>156</v>
      </c>
      <c r="I60" s="218" t="str">
        <f t="shared" si="5"/>
        <v>Media</v>
      </c>
      <c r="J60" s="219">
        <f t="shared" si="6"/>
        <v>0.6</v>
      </c>
      <c r="K60" s="198" t="s">
        <v>163</v>
      </c>
      <c r="L60" s="218" t="str">
        <f>IF(OR(K60=[1]Datos!$A$23,K60=[1]Datos!$B$23),"Leve",IF(OR(K60=[1]Datos!$A$24,K60=[1]Datos!$B$24),"Menor",IF(OR(K60=[1]Datos!$A$25,K60=[1]Datos!$B$25),"Moderado",IF(OR(K60=[1]Datos!$A$26,K60=[1]Datos!$B$26),"Mayor",IF(OR(K60=[1]Datos!$A$27,K60=[1]Datos!$B$27),"Catastrófico","")))))</f>
        <v>Catastrófico</v>
      </c>
      <c r="M60" s="219">
        <f t="shared" si="7"/>
        <v>1</v>
      </c>
      <c r="N60" s="218" t="str">
        <f t="shared" si="8"/>
        <v>Extremo</v>
      </c>
      <c r="O60" s="218" t="str">
        <f t="shared" si="9"/>
        <v>Reducir</v>
      </c>
    </row>
    <row r="61" spans="2:15" ht="150" hidden="1" customHeight="1" x14ac:dyDescent="0.25">
      <c r="B61" s="21" t="str">
        <f>+'Preliminar PT Id del Riesgo'!B56</f>
        <v>SEGURIDAD JURÍDICA SOBRE LA TITULARIDAD DE LA TIERRA Y LOS TERRITORIOS</v>
      </c>
      <c r="C61" s="43" t="str">
        <f>+'Preliminar PT Id del Riesgo'!F56</f>
        <v>DIRECCIÓN DE GESTIÓN JURÍDICA DE TIERRAS</v>
      </c>
      <c r="D61" s="18" t="str">
        <f>+'Preliminar PT Id del Riesgo'!G56</f>
        <v>R 23</v>
      </c>
      <c r="E61" s="19" t="str">
        <f>+'Preliminar PT Id del Riesgo'!H56</f>
        <v>Incumplimiento de términos para dar respuesta a las nuevas solicitudes de recursos, de decisiones finales de procesos agrarios y formalización de la propiedad privada rural</v>
      </c>
      <c r="F61" s="19" t="str">
        <f>+'Preliminar PT Id del Riesgo'!I56</f>
        <v>Pérdida Reputacional</v>
      </c>
      <c r="G61" s="19" t="str">
        <f>+'Preliminar PT Id del Riesgo'!J56</f>
        <v>Posibilidad de pérdida reputacional en la credibilidad institucional por el incumpliendo de los términos para resolver un recurso</v>
      </c>
      <c r="H61" s="197">
        <v>156</v>
      </c>
      <c r="I61" s="218" t="str">
        <f t="shared" si="5"/>
        <v>Media</v>
      </c>
      <c r="J61" s="219">
        <f t="shared" si="6"/>
        <v>0.6</v>
      </c>
      <c r="K61" s="198" t="s">
        <v>163</v>
      </c>
      <c r="L61" s="218" t="str">
        <f>IF(OR(K61=[1]Datos!$A$23,K61=[1]Datos!$B$23),"Leve",IF(OR(K61=[1]Datos!$A$24,K61=[1]Datos!$B$24),"Menor",IF(OR(K61=[1]Datos!$A$25,K61=[1]Datos!$B$25),"Moderado",IF(OR(K61=[1]Datos!$A$26,K61=[1]Datos!$B$26),"Mayor",IF(OR(K61=[1]Datos!$A$27,K61=[1]Datos!$B$27),"Catastrófico","")))))</f>
        <v>Catastrófico</v>
      </c>
      <c r="M61" s="219">
        <f t="shared" si="7"/>
        <v>1</v>
      </c>
      <c r="N61" s="218" t="str">
        <f t="shared" si="8"/>
        <v>Extremo</v>
      </c>
      <c r="O61" s="218" t="str">
        <f t="shared" si="9"/>
        <v>Reducir</v>
      </c>
    </row>
    <row r="62" spans="2:15" ht="150" hidden="1" customHeight="1" x14ac:dyDescent="0.25">
      <c r="B62" s="21" t="str">
        <f>+'Preliminar PT Id del Riesgo'!B57</f>
        <v>SEGURIDAD JURÍDICA SOBRE LA TITULARIDAD DE LA TIERRA Y LOS TERRITORIOS</v>
      </c>
      <c r="C62" s="43" t="str">
        <f>+'Preliminar PT Id del Riesgo'!F57</f>
        <v>DIRECCIÓN DE GESTIÓN JURÍDICA DE TIERRAS</v>
      </c>
      <c r="D62" s="18" t="str">
        <f>+'Preliminar PT Id del Riesgo'!G57</f>
        <v>R 23</v>
      </c>
      <c r="E62" s="19" t="str">
        <f>+'Preliminar PT Id del Riesgo'!H57</f>
        <v>Incumplimiento de términos para dar respuesta a las nuevas solicitudes de recursos, de decisiones finales de procesos agrarios y formalización de la propiedad privada rural</v>
      </c>
      <c r="F62" s="19" t="str">
        <f>+'Preliminar PT Id del Riesgo'!I57</f>
        <v>Pérdida Reputacional</v>
      </c>
      <c r="G62" s="19" t="str">
        <f>+'Preliminar PT Id del Riesgo'!J57</f>
        <v>Posibilidad de pérdida reputacional en la credibilidad institucional por el incumpliendo de los términos para resolver un recurso</v>
      </c>
      <c r="H62" s="197">
        <v>156</v>
      </c>
      <c r="I62" s="218" t="str">
        <f t="shared" si="5"/>
        <v>Media</v>
      </c>
      <c r="J62" s="219">
        <f t="shared" si="6"/>
        <v>0.6</v>
      </c>
      <c r="K62" s="198" t="s">
        <v>163</v>
      </c>
      <c r="L62" s="218" t="str">
        <f>IF(OR(K62=[1]Datos!$A$23,K62=[1]Datos!$B$23),"Leve",IF(OR(K62=[1]Datos!$A$24,K62=[1]Datos!$B$24),"Menor",IF(OR(K62=[1]Datos!$A$25,K62=[1]Datos!$B$25),"Moderado",IF(OR(K62=[1]Datos!$A$26,K62=[1]Datos!$B$26),"Mayor",IF(OR(K62=[1]Datos!$A$27,K62=[1]Datos!$B$27),"Catastrófico","")))))</f>
        <v>Catastrófico</v>
      </c>
      <c r="M62" s="219">
        <f t="shared" si="7"/>
        <v>1</v>
      </c>
      <c r="N62" s="218" t="str">
        <f t="shared" si="8"/>
        <v>Extremo</v>
      </c>
      <c r="O62" s="218" t="str">
        <f t="shared" si="9"/>
        <v>Reducir</v>
      </c>
    </row>
    <row r="63" spans="2:15" ht="150" hidden="1" customHeight="1" x14ac:dyDescent="0.25">
      <c r="B63" s="21" t="str">
        <f>+'Preliminar PT Id del Riesgo'!B58</f>
        <v>SEGURIDAD JURÍDICA SOBRE LA TITULARIDAD DE LA TIERRA Y LOS TERRITORIOS</v>
      </c>
      <c r="C63" s="43" t="str">
        <f>+'Preliminar PT Id del Riesgo'!F58</f>
        <v>DIRECCIÓN DE GESTIÓN JURÍDICA DE TIERRAS</v>
      </c>
      <c r="D63" s="18" t="str">
        <f>+'Preliminar PT Id del Riesgo'!G58</f>
        <v>R 23</v>
      </c>
      <c r="E63" s="19" t="str">
        <f>+'Preliminar PT Id del Riesgo'!H58</f>
        <v>Incumplimiento de términos para dar respuesta a las nuevas solicitudes de recursos, de decisiones finales de procesos agrarios y formalización de la propiedad privada rural</v>
      </c>
      <c r="F63" s="19" t="str">
        <f>+'Preliminar PT Id del Riesgo'!I58</f>
        <v>Pérdida Reputacional</v>
      </c>
      <c r="G63" s="19" t="str">
        <f>+'Preliminar PT Id del Riesgo'!J58</f>
        <v>Posibilidad de pérdida reputacional en la credibilidad institucional por el incumpliendo de los términos para resolver un recurso</v>
      </c>
      <c r="H63" s="197">
        <v>156</v>
      </c>
      <c r="I63" s="218" t="str">
        <f t="shared" si="5"/>
        <v>Media</v>
      </c>
      <c r="J63" s="219">
        <f t="shared" si="6"/>
        <v>0.6</v>
      </c>
      <c r="K63" s="198" t="s">
        <v>163</v>
      </c>
      <c r="L63" s="218" t="str">
        <f>IF(OR(K63=[1]Datos!$A$23,K63=[1]Datos!$B$23),"Leve",IF(OR(K63=[1]Datos!$A$24,K63=[1]Datos!$B$24),"Menor",IF(OR(K63=[1]Datos!$A$25,K63=[1]Datos!$B$25),"Moderado",IF(OR(K63=[1]Datos!$A$26,K63=[1]Datos!$B$26),"Mayor",IF(OR(K63=[1]Datos!$A$27,K63=[1]Datos!$B$27),"Catastrófico","")))))</f>
        <v>Catastrófico</v>
      </c>
      <c r="M63" s="219">
        <f t="shared" si="7"/>
        <v>1</v>
      </c>
      <c r="N63" s="218" t="str">
        <f t="shared" si="8"/>
        <v>Extremo</v>
      </c>
      <c r="O63" s="218" t="str">
        <f t="shared" si="9"/>
        <v>Reducir</v>
      </c>
    </row>
    <row r="64" spans="2:15" ht="150" hidden="1" customHeight="1" x14ac:dyDescent="0.25">
      <c r="B64" s="21" t="str">
        <f>+'Preliminar PT Id del Riesgo'!B59</f>
        <v>SEGURIDAD JURÍDICA SOBRE LA TITULARIDAD DE LA TIERRA Y LOS TERRITORIOS</v>
      </c>
      <c r="C64" s="43" t="str">
        <f>+'Preliminar PT Id del Riesgo'!F59</f>
        <v>DIRECCIÓN DE GESTIÓN JURÍDICA DE TIERRAS</v>
      </c>
      <c r="D64" s="18" t="str">
        <f>+'Preliminar PT Id del Riesgo'!G59</f>
        <v>R 24</v>
      </c>
      <c r="E64" s="19" t="str">
        <f>+'Preliminar PT Id del Riesgo'!H59</f>
        <v>Realizar el reparto de una solicitud a dos o más, diferentes dependencias</v>
      </c>
      <c r="F64" s="19" t="str">
        <f>+'Preliminar PT Id del Riesgo'!I59</f>
        <v>Pérdida Reputacional</v>
      </c>
      <c r="G64" s="19" t="str">
        <f>+'Preliminar PT Id del Riesgo'!J59</f>
        <v>Posibilidad de pérdida reputacional en la credibilidad institucional por falta de bases de datos unificadas y estandarizadas como única matriz de control y seguimiento a respuestas</v>
      </c>
      <c r="H64" s="197">
        <v>260</v>
      </c>
      <c r="I64" s="218" t="str">
        <f t="shared" si="5"/>
        <v>Media</v>
      </c>
      <c r="J64" s="219">
        <f t="shared" si="6"/>
        <v>0.6</v>
      </c>
      <c r="K64" s="198" t="s">
        <v>162</v>
      </c>
      <c r="L64" s="218" t="str">
        <f>IF(OR(K64=[1]Datos!$A$23,K64=[1]Datos!$B$23),"Leve",IF(OR(K64=[1]Datos!$A$24,K64=[1]Datos!$B$24),"Menor",IF(OR(K64=[1]Datos!$A$25,K64=[1]Datos!$B$25),"Moderado",IF(OR(K64=[1]Datos!$A$26,K64=[1]Datos!$B$26),"Mayor",IF(OR(K64=[1]Datos!$A$27,K64=[1]Datos!$B$27),"Catastrófico","")))))</f>
        <v>Moderado</v>
      </c>
      <c r="M64" s="219">
        <f t="shared" si="7"/>
        <v>0.6</v>
      </c>
      <c r="N64" s="218" t="str">
        <f t="shared" si="8"/>
        <v>Moderado</v>
      </c>
      <c r="O64" s="218" t="str">
        <f t="shared" si="9"/>
        <v>Reducir</v>
      </c>
    </row>
    <row r="65" spans="2:15" ht="150" hidden="1" customHeight="1" x14ac:dyDescent="0.25">
      <c r="B65" s="21" t="str">
        <f>+'Preliminar PT Id del Riesgo'!B60</f>
        <v>SEGURIDAD JURÍDICA SOBRE LA TITULARIDAD DE LA TIERRA Y LOS TERRITORIOS</v>
      </c>
      <c r="C65" s="43" t="str">
        <f>+'Preliminar PT Id del Riesgo'!F60</f>
        <v>DIRECCIÓN DE GESTIÓN JURÍDICA DE TIERRAS</v>
      </c>
      <c r="D65" s="18" t="str">
        <f>+'Preliminar PT Id del Riesgo'!G60</f>
        <v>R 24</v>
      </c>
      <c r="E65" s="19" t="str">
        <f>+'Preliminar PT Id del Riesgo'!H60</f>
        <v>Realizar el reparto de una solicitud a dos o más, diferentes dependencias</v>
      </c>
      <c r="F65" s="19" t="str">
        <f>+'Preliminar PT Id del Riesgo'!I60</f>
        <v>Pérdida Reputacional</v>
      </c>
      <c r="G65" s="19" t="str">
        <f>+'Preliminar PT Id del Riesgo'!J60</f>
        <v>Posibilidad de pérdida reputacional en la credibilidad institucional por falta de bases de datos unificadas y estandarizadas como única matriz de control y seguimiento a respuestas</v>
      </c>
      <c r="H65" s="197">
        <v>260</v>
      </c>
      <c r="I65" s="218" t="str">
        <f t="shared" si="5"/>
        <v>Media</v>
      </c>
      <c r="J65" s="219">
        <f t="shared" si="6"/>
        <v>0.6</v>
      </c>
      <c r="K65" s="198" t="s">
        <v>162</v>
      </c>
      <c r="L65" s="218" t="str">
        <f>IF(OR(K65=[1]Datos!$A$23,K65=[1]Datos!$B$23),"Leve",IF(OR(K65=[1]Datos!$A$24,K65=[1]Datos!$B$24),"Menor",IF(OR(K65=[1]Datos!$A$25,K65=[1]Datos!$B$25),"Moderado",IF(OR(K65=[1]Datos!$A$26,K65=[1]Datos!$B$26),"Mayor",IF(OR(K65=[1]Datos!$A$27,K65=[1]Datos!$B$27),"Catastrófico","")))))</f>
        <v>Moderado</v>
      </c>
      <c r="M65" s="219">
        <f t="shared" si="7"/>
        <v>0.6</v>
      </c>
      <c r="N65" s="218" t="str">
        <f t="shared" si="8"/>
        <v>Moderado</v>
      </c>
      <c r="O65" s="218" t="str">
        <f t="shared" si="9"/>
        <v>Reducir</v>
      </c>
    </row>
    <row r="66" spans="2:15" ht="150" hidden="1" customHeight="1" x14ac:dyDescent="0.25">
      <c r="B66" s="21" t="str">
        <f>+'Preliminar PT Id del Riesgo'!B61</f>
        <v>SEGURIDAD JURÍDICA SOBRE LA TITULARIDAD DE LA TIERRA Y LOS TERRITORIOS</v>
      </c>
      <c r="C66" s="43" t="str">
        <f>+'Preliminar PT Id del Riesgo'!F61</f>
        <v>DIRECCIÓN DE GESTIÓN JURÍDICA DE TIERRAS</v>
      </c>
      <c r="D66" s="18" t="str">
        <f>+'Preliminar PT Id del Riesgo'!G61</f>
        <v>R 24</v>
      </c>
      <c r="E66" s="19" t="str">
        <f>+'Preliminar PT Id del Riesgo'!H61</f>
        <v>Realizar el reparto de una solicitud a dos o más, diferentes dependencias</v>
      </c>
      <c r="F66" s="19" t="str">
        <f>+'Preliminar PT Id del Riesgo'!I61</f>
        <v>Pérdida Reputacional</v>
      </c>
      <c r="G66" s="19" t="str">
        <f>+'Preliminar PT Id del Riesgo'!J61</f>
        <v>Posibilidad de pérdida reputacional en la credibilidad institucional por falta de bases de datos unificadas y estandarizadas como única matriz de control y seguimiento a respuestas</v>
      </c>
      <c r="H66" s="197">
        <v>260</v>
      </c>
      <c r="I66" s="218" t="str">
        <f t="shared" si="5"/>
        <v>Media</v>
      </c>
      <c r="J66" s="219">
        <f t="shared" si="6"/>
        <v>0.6</v>
      </c>
      <c r="K66" s="198" t="s">
        <v>162</v>
      </c>
      <c r="L66" s="218" t="str">
        <f>IF(OR(K66=[1]Datos!$A$23,K66=[1]Datos!$B$23),"Leve",IF(OR(K66=[1]Datos!$A$24,K66=[1]Datos!$B$24),"Menor",IF(OR(K66=[1]Datos!$A$25,K66=[1]Datos!$B$25),"Moderado",IF(OR(K66=[1]Datos!$A$26,K66=[1]Datos!$B$26),"Mayor",IF(OR(K66=[1]Datos!$A$27,K66=[1]Datos!$B$27),"Catastrófico","")))))</f>
        <v>Moderado</v>
      </c>
      <c r="M66" s="219">
        <f t="shared" si="7"/>
        <v>0.6</v>
      </c>
      <c r="N66" s="218" t="str">
        <f t="shared" si="8"/>
        <v>Moderado</v>
      </c>
      <c r="O66" s="218" t="str">
        <f t="shared" si="9"/>
        <v>Reducir</v>
      </c>
    </row>
    <row r="67" spans="2:15" ht="150" hidden="1" customHeight="1" x14ac:dyDescent="0.25">
      <c r="B67" s="21" t="str">
        <f>+'Preliminar PT Id del Riesgo'!B62</f>
        <v>SEGURIDAD JURÍDICA SOBRE LA TITULARIDAD DE LA TIERRA Y LOS TERRITORIOS</v>
      </c>
      <c r="C67" s="43" t="str">
        <f>+'Preliminar PT Id del Riesgo'!F62</f>
        <v>DIRECCIÓN DE GESTIÓN JURÍDICA DE TIERRAS</v>
      </c>
      <c r="D67" s="18" t="str">
        <f>+'Preliminar PT Id del Riesgo'!G62</f>
        <v>R 24</v>
      </c>
      <c r="E67" s="19" t="str">
        <f>+'Preliminar PT Id del Riesgo'!H62</f>
        <v>Realizar el reparto de una solicitud a dos o más, diferentes dependencias</v>
      </c>
      <c r="F67" s="19" t="str">
        <f>+'Preliminar PT Id del Riesgo'!I62</f>
        <v>Pérdida Reputacional</v>
      </c>
      <c r="G67" s="19" t="str">
        <f>+'Preliminar PT Id del Riesgo'!J62</f>
        <v>Posibilidad de pérdida reputacional en la credibilidad institucional por falta de bases de datos unificadas y estandarizadas como única matriz de control y seguimiento a respuestas</v>
      </c>
      <c r="H67" s="197">
        <v>260</v>
      </c>
      <c r="I67" s="218" t="str">
        <f t="shared" si="5"/>
        <v>Media</v>
      </c>
      <c r="J67" s="219">
        <f t="shared" si="6"/>
        <v>0.6</v>
      </c>
      <c r="K67" s="198" t="s">
        <v>162</v>
      </c>
      <c r="L67" s="218" t="str">
        <f>IF(OR(K67=[1]Datos!$A$23,K67=[1]Datos!$B$23),"Leve",IF(OR(K67=[1]Datos!$A$24,K67=[1]Datos!$B$24),"Menor",IF(OR(K67=[1]Datos!$A$25,K67=[1]Datos!$B$25),"Moderado",IF(OR(K67=[1]Datos!$A$26,K67=[1]Datos!$B$26),"Mayor",IF(OR(K67=[1]Datos!$A$27,K67=[1]Datos!$B$27),"Catastrófico","")))))</f>
        <v>Moderado</v>
      </c>
      <c r="M67" s="219">
        <f t="shared" si="7"/>
        <v>0.6</v>
      </c>
      <c r="N67" s="218" t="str">
        <f t="shared" si="8"/>
        <v>Moderado</v>
      </c>
      <c r="O67" s="218" t="str">
        <f t="shared" si="9"/>
        <v>Reducir</v>
      </c>
    </row>
    <row r="68" spans="2:15" ht="150" hidden="1" customHeight="1" x14ac:dyDescent="0.25">
      <c r="B68" s="21" t="str">
        <f>+'Preliminar PT Id del Riesgo'!B63</f>
        <v>ACCESO A LA PROPIEDAD DE LA TIERRA Y LOS TERRITORIOS</v>
      </c>
      <c r="C68" s="43" t="str">
        <f>+'Preliminar PT Id del Riesgo'!F63</f>
        <v>EQUIPO INICIATIVAS COMUNITARIAS DAE</v>
      </c>
      <c r="D68" s="18" t="str">
        <f>+'Preliminar PT Id del Riesgo'!G63</f>
        <v>R 25</v>
      </c>
      <c r="E68" s="19" t="str">
        <f>+'Preliminar PT Id del Riesgo'!H63</f>
        <v>Incumplimiento por parte de los proveedores de servicios e insumos de las Iniciativas Cofinanciadas</v>
      </c>
      <c r="F68" s="19" t="str">
        <f>+'Preliminar PT Id del Riesgo'!I63</f>
        <v>Afectación Económica o presupuestal</v>
      </c>
      <c r="G68" s="19" t="str">
        <f>+'Preliminar PT Id del Riesgo'!J63</f>
        <v>Posibilidad de afectación económica  presentando incrementos en los costos por la suspensión de la iniciativa cofinanciada debido a la falta de verificación de la capacidad operativa de los proveedores en la región</v>
      </c>
      <c r="H68" s="198">
        <v>13</v>
      </c>
      <c r="I68" s="218" t="str">
        <f t="shared" ref="I68:I77" si="10">IF(H68&lt;=0,"",IF(H68&lt;=2,"Muy Baja",IF(H68&lt;=24,"Baja",IF(H68&lt;=500,"Media",IF(H68&lt;=5000,"Alta","Muy Alta")))))</f>
        <v>Baja</v>
      </c>
      <c r="J68" s="219">
        <f t="shared" ref="J68:J77" si="11">IF(I68="","",IF(I68="Muy Baja",0.2,IF(I68="Baja",0.4,IF(I68="Media",0.6,IF(I68="Alta",0.8,IF(I68="Muy Alta",1,))))))</f>
        <v>0.4</v>
      </c>
      <c r="K68" s="218" t="s">
        <v>720</v>
      </c>
      <c r="L68" s="218" t="str">
        <f>IF(OR(K68=[1]Datos!$A$23,K68=[1]Datos!$B$23),"Leve",IF(OR(K68=[1]Datos!$A$24,K68=[1]Datos!$B$24),"Menor",IF(OR(K68=[1]Datos!$A$25,K68=[1]Datos!$B$25),"Moderado",IF(OR(K68=[1]Datos!$A$26,K68=[1]Datos!$B$26),"Mayor",IF(OR(K68=[1]Datos!$A$27,K68=[1]Datos!$B$27),"Catastrófico","")))))</f>
        <v>Catastrófico</v>
      </c>
      <c r="M68" s="219">
        <f t="shared" ref="M68:M77" si="12">IF(L68="","",IF(L68="Leve",0.2,IF(L68="Menor",0.4,IF(L68="Moderado",0.6,IF(L68="Mayor",0.8,IF(L68="Catastrófico",1,))))))</f>
        <v>1</v>
      </c>
      <c r="N68" s="218" t="str">
        <f t="shared" ref="N68:N77" si="13">IF(OR(AND(I68="Muy Baja",L68="Leve"),AND(I68="Muy Baja",L68="Menor"),AND(I68="Baja",L68="Leve")),"Bajo",IF(OR(AND(I68="Muy baja",L68="Moderado"),AND(I68="Baja",L68="Menor"),AND(I68="Baja",L68="Moderado"),AND(I68="Media",L68="Leve"),AND(I68="Media",L68="Menor"),AND(I68="Media",L68="Moderado"),AND(I68="Alta",L68="Leve"),AND(I68="Alta",L68="Menor")),"Moderado",IF(OR(AND(I68="Muy Baja",L68="Mayor"),AND(I68="Baja",L68="Mayor"),AND(I68="Media",L68="Mayor"),AND(I68="Alta",L68="Moderado"),AND(I68="Alta",L68="Mayor"),AND(I68="Muy Alta",L68="Leve"),AND(I68="Muy Alta",L68="Menor"),AND(I68="Muy Alta",L68="Moderado"),AND(I68="Muy Alta",L68="Mayor")),"Alto",IF(OR(AND(I68="Muy Baja",L68="Catastrófico"),AND(I68="Baja",L68="Catastrófico"),AND(I68="Media",L68="Catastrófico"),AND(I68="Alta",L68="Catastrófico"),AND(I68="Muy Alta",L68="Catastrófico")),"Extremo",""))))</f>
        <v>Extremo</v>
      </c>
      <c r="O68" s="218" t="str">
        <f t="shared" ref="O68:O77" si="14">_xlfn.IFS(N68="Bajo","Aceptar",N68="Moderado","Reducir",N68="Alto","Reducir",N68="Extremo","Reducir")</f>
        <v>Reducir</v>
      </c>
    </row>
    <row r="69" spans="2:15" ht="150" hidden="1" customHeight="1" x14ac:dyDescent="0.25">
      <c r="B69" s="21" t="str">
        <f>+'Preliminar PT Id del Riesgo'!B64</f>
        <v>ACCESO A LA PROPIEDAD DE LA TIERRA Y LOS TERRITORIOS</v>
      </c>
      <c r="C69" s="43" t="str">
        <f>+'Preliminar PT Id del Riesgo'!F64</f>
        <v>EQUIPO INICIATIVAS COMUNITARIAS DAE</v>
      </c>
      <c r="D69" s="18" t="str">
        <f>+'Preliminar PT Id del Riesgo'!G64</f>
        <v>R 25</v>
      </c>
      <c r="E69" s="19" t="str">
        <f>+'Preliminar PT Id del Riesgo'!H64</f>
        <v>Incumplimiento por parte de los proveedores de servicios e insumos de las Iniciativas Cofinanciadas</v>
      </c>
      <c r="F69" s="19" t="str">
        <f>+'Preliminar PT Id del Riesgo'!I64</f>
        <v>Afectación Económica o presupuestal</v>
      </c>
      <c r="G69" s="19" t="str">
        <f>+'Preliminar PT Id del Riesgo'!J64</f>
        <v>Posibilidad de afectación económica  presentando incrementos en los costos por la suspensión de la iniciativa cofinanciada debido a la falta de verificación de la capacidad operativa de los proveedores en la región</v>
      </c>
      <c r="H69" s="198">
        <v>13</v>
      </c>
      <c r="I69" s="218" t="str">
        <f t="shared" si="10"/>
        <v>Baja</v>
      </c>
      <c r="J69" s="219">
        <f t="shared" si="11"/>
        <v>0.4</v>
      </c>
      <c r="K69" s="218" t="s">
        <v>720</v>
      </c>
      <c r="L69" s="218" t="str">
        <f>IF(OR(K69=[1]Datos!$A$23,K69=[1]Datos!$B$23),"Leve",IF(OR(K69=[1]Datos!$A$24,K69=[1]Datos!$B$24),"Menor",IF(OR(K69=[1]Datos!$A$25,K69=[1]Datos!$B$25),"Moderado",IF(OR(K69=[1]Datos!$A$26,K69=[1]Datos!$B$26),"Mayor",IF(OR(K69=[1]Datos!$A$27,K69=[1]Datos!$B$27),"Catastrófico","")))))</f>
        <v>Catastrófico</v>
      </c>
      <c r="M69" s="219">
        <f t="shared" si="12"/>
        <v>1</v>
      </c>
      <c r="N69" s="218" t="str">
        <f t="shared" si="13"/>
        <v>Extremo</v>
      </c>
      <c r="O69" s="218" t="str">
        <f t="shared" si="14"/>
        <v>Reducir</v>
      </c>
    </row>
    <row r="70" spans="2:15" ht="150" hidden="1" customHeight="1" x14ac:dyDescent="0.25">
      <c r="B70" s="21" t="str">
        <f>+'Preliminar PT Id del Riesgo'!B65</f>
        <v>ACCESO A LA PROPIEDAD DE LA TIERRA Y LOS TERRITORIOS</v>
      </c>
      <c r="C70" s="43" t="str">
        <f>+'Preliminar PT Id del Riesgo'!F65</f>
        <v>EQUIPO INICIATIVAS COMUNITARIAS DAE</v>
      </c>
      <c r="D70" s="18" t="str">
        <f>+'Preliminar PT Id del Riesgo'!G65</f>
        <v>R 25</v>
      </c>
      <c r="E70" s="19" t="str">
        <f>+'Preliminar PT Id del Riesgo'!H65</f>
        <v>Incumplimiento por parte de los proveedores de servicios e insumos de las Iniciativas Cofinanciadas</v>
      </c>
      <c r="F70" s="19" t="str">
        <f>+'Preliminar PT Id del Riesgo'!I65</f>
        <v>Afectación Económica o presupuestal</v>
      </c>
      <c r="G70" s="19" t="str">
        <f>+'Preliminar PT Id del Riesgo'!J65</f>
        <v>Posibilidad de afectación económica  presentando incrementos en los costos por la suspensión de la iniciativa cofinanciada debido a la falta de verificación de la capacidad operativa de los proveedores en la región</v>
      </c>
      <c r="H70" s="198">
        <v>13</v>
      </c>
      <c r="I70" s="218" t="str">
        <f t="shared" si="10"/>
        <v>Baja</v>
      </c>
      <c r="J70" s="219">
        <f t="shared" si="11"/>
        <v>0.4</v>
      </c>
      <c r="K70" s="218" t="s">
        <v>720</v>
      </c>
      <c r="L70" s="218" t="str">
        <f>IF(OR(K70=[1]Datos!$A$23,K70=[1]Datos!$B$23),"Leve",IF(OR(K70=[1]Datos!$A$24,K70=[1]Datos!$B$24),"Menor",IF(OR(K70=[1]Datos!$A$25,K70=[1]Datos!$B$25),"Moderado",IF(OR(K70=[1]Datos!$A$26,K70=[1]Datos!$B$26),"Mayor",IF(OR(K70=[1]Datos!$A$27,K70=[1]Datos!$B$27),"Catastrófico","")))))</f>
        <v>Catastrófico</v>
      </c>
      <c r="M70" s="219">
        <f t="shared" si="12"/>
        <v>1</v>
      </c>
      <c r="N70" s="218" t="str">
        <f t="shared" si="13"/>
        <v>Extremo</v>
      </c>
      <c r="O70" s="218" t="str">
        <f t="shared" si="14"/>
        <v>Reducir</v>
      </c>
    </row>
    <row r="71" spans="2:15" ht="150" hidden="1" customHeight="1" x14ac:dyDescent="0.25">
      <c r="B71" s="21" t="str">
        <f>+'Preliminar PT Id del Riesgo'!B66</f>
        <v>ACCESO A LA PROPIEDAD DE LA TIERRA Y LOS TERRITORIOS</v>
      </c>
      <c r="C71" s="43" t="str">
        <f>+'Preliminar PT Id del Riesgo'!F66</f>
        <v>EQUIPO DE ADQUISICIONES DE PREDIOS Y/O MEJORAS DAE</v>
      </c>
      <c r="D71" s="18" t="str">
        <f>+'Preliminar PT Id del Riesgo'!G66</f>
        <v>R 26</v>
      </c>
      <c r="E71" s="19" t="str">
        <f>+'Preliminar PT Id del Riesgo'!H66</f>
        <v>Interrupción del proceso de compra directa de un predio y/o mejora</v>
      </c>
      <c r="F71" s="19" t="str">
        <f>+'Preliminar PT Id del Riesgo'!I66</f>
        <v>Afectación Económica o presupuestal</v>
      </c>
      <c r="G71" s="19" t="str">
        <f>+'Preliminar PT Id del Riesgo'!J66</f>
        <v>Posibilidad de afectación económica  en los incrementos de los costos por el desarrollo del procedimiento y/o el cumplimiento a Fallos judiciales debido a falta de articulación entre los diversos actores que inciden en el procedimiento de compra directa de un predio y/o mejora</v>
      </c>
      <c r="H71" s="198">
        <v>28</v>
      </c>
      <c r="I71" s="218" t="str">
        <f t="shared" si="10"/>
        <v>Media</v>
      </c>
      <c r="J71" s="219">
        <f t="shared" si="11"/>
        <v>0.6</v>
      </c>
      <c r="K71" s="218" t="s">
        <v>720</v>
      </c>
      <c r="L71" s="218" t="str">
        <f>IF(OR(K71=[1]Datos!$A$23,K71=[1]Datos!$B$23),"Leve",IF(OR(K71=[1]Datos!$A$24,K71=[1]Datos!$B$24),"Menor",IF(OR(K71=[1]Datos!$A$25,K71=[1]Datos!$B$25),"Moderado",IF(OR(K71=[1]Datos!$A$26,K71=[1]Datos!$B$26),"Mayor",IF(OR(K71=[1]Datos!$A$27,K71=[1]Datos!$B$27),"Catastrófico","")))))</f>
        <v>Catastrófico</v>
      </c>
      <c r="M71" s="219">
        <f t="shared" si="12"/>
        <v>1</v>
      </c>
      <c r="N71" s="218" t="str">
        <f t="shared" si="13"/>
        <v>Extremo</v>
      </c>
      <c r="O71" s="218" t="str">
        <f t="shared" si="14"/>
        <v>Reducir</v>
      </c>
    </row>
    <row r="72" spans="2:15" ht="150" hidden="1" customHeight="1" x14ac:dyDescent="0.25">
      <c r="B72" s="21" t="str">
        <f>+'Preliminar PT Id del Riesgo'!B67</f>
        <v>ACCESO A LA PROPIEDAD DE LA TIERRA Y LOS TERRITORIOS</v>
      </c>
      <c r="C72" s="43" t="str">
        <f>+'Preliminar PT Id del Riesgo'!F67</f>
        <v>EQUIPO DE ADQUISICIONES DE PREDIOS Y/O MEJORAS DAE</v>
      </c>
      <c r="D72" s="18" t="str">
        <f>+'Preliminar PT Id del Riesgo'!G67</f>
        <v>R 26</v>
      </c>
      <c r="E72" s="19" t="str">
        <f>+'Preliminar PT Id del Riesgo'!H67</f>
        <v>Interrupción del proceso de compra directa de un predio y/o mejora</v>
      </c>
      <c r="F72" s="19" t="str">
        <f>+'Preliminar PT Id del Riesgo'!I67</f>
        <v>Afectación Económica o presupuestal</v>
      </c>
      <c r="G72" s="19" t="str">
        <f>+'Preliminar PT Id del Riesgo'!J67</f>
        <v>Posibilidad de afectación económica  en los incrementos de los costos por el desarrollo del procedimiento y/o el cumplimiento a Fallos judiciales debido a falta de articulación entre los diversos actores que inciden en el procedimiento de compra directa de un predio y/o mejora</v>
      </c>
      <c r="H72" s="198">
        <v>28</v>
      </c>
      <c r="I72" s="218" t="str">
        <f t="shared" si="10"/>
        <v>Media</v>
      </c>
      <c r="J72" s="219">
        <f t="shared" si="11"/>
        <v>0.6</v>
      </c>
      <c r="K72" s="218" t="s">
        <v>720</v>
      </c>
      <c r="L72" s="218" t="str">
        <f>IF(OR(K72=[1]Datos!$A$23,K72=[1]Datos!$B$23),"Leve",IF(OR(K72=[1]Datos!$A$24,K72=[1]Datos!$B$24),"Menor",IF(OR(K72=[1]Datos!$A$25,K72=[1]Datos!$B$25),"Moderado",IF(OR(K72=[1]Datos!$A$26,K72=[1]Datos!$B$26),"Mayor",IF(OR(K72=[1]Datos!$A$27,K72=[1]Datos!$B$27),"Catastrófico","")))))</f>
        <v>Catastrófico</v>
      </c>
      <c r="M72" s="219">
        <f t="shared" si="12"/>
        <v>1</v>
      </c>
      <c r="N72" s="218" t="str">
        <f t="shared" si="13"/>
        <v>Extremo</v>
      </c>
      <c r="O72" s="218" t="str">
        <f t="shared" si="14"/>
        <v>Reducir</v>
      </c>
    </row>
    <row r="73" spans="2:15" ht="150" hidden="1" customHeight="1" x14ac:dyDescent="0.25">
      <c r="B73" s="21" t="str">
        <f>+'Preliminar PT Id del Riesgo'!B68</f>
        <v>ACCESO A LA PROPIEDAD DE LA TIERRA Y LOS TERRITORIOS</v>
      </c>
      <c r="C73" s="43" t="str">
        <f>+'Preliminar PT Id del Riesgo'!F68</f>
        <v>EQUIPO DE ADQUISICIONES DE PREDIOS Y/O MEJORAS DAE</v>
      </c>
      <c r="D73" s="18" t="str">
        <f>+'Preliminar PT Id del Riesgo'!G68</f>
        <v>R 26</v>
      </c>
      <c r="E73" s="19" t="str">
        <f>+'Preliminar PT Id del Riesgo'!H68</f>
        <v>Interrupción del proceso de compra directa de un predio y/o mejora</v>
      </c>
      <c r="F73" s="19" t="str">
        <f>+'Preliminar PT Id del Riesgo'!I68</f>
        <v>Afectación Económica o presupuestal</v>
      </c>
      <c r="G73" s="19" t="str">
        <f>+'Preliminar PT Id del Riesgo'!J68</f>
        <v>Posibilidad de afectación económica  en los incrementos de los costos por el desarrollo del procedimiento y/o el cumplimiento a Fallos judiciales debido a falta de articulación entre los diversos actores que inciden en el procedimiento de compra directa de un predio y/o mejora</v>
      </c>
      <c r="H73" s="198">
        <v>28</v>
      </c>
      <c r="I73" s="218" t="str">
        <f t="shared" si="10"/>
        <v>Media</v>
      </c>
      <c r="J73" s="219">
        <f t="shared" si="11"/>
        <v>0.6</v>
      </c>
      <c r="K73" s="218" t="s">
        <v>720</v>
      </c>
      <c r="L73" s="218" t="str">
        <f>IF(OR(K73=[1]Datos!$A$23,K73=[1]Datos!$B$23),"Leve",IF(OR(K73=[1]Datos!$A$24,K73=[1]Datos!$B$24),"Menor",IF(OR(K73=[1]Datos!$A$25,K73=[1]Datos!$B$25),"Moderado",IF(OR(K73=[1]Datos!$A$26,K73=[1]Datos!$B$26),"Mayor",IF(OR(K73=[1]Datos!$A$27,K73=[1]Datos!$B$27),"Catastrófico","")))))</f>
        <v>Catastrófico</v>
      </c>
      <c r="M73" s="219">
        <f t="shared" si="12"/>
        <v>1</v>
      </c>
      <c r="N73" s="218" t="str">
        <f t="shared" si="13"/>
        <v>Extremo</v>
      </c>
      <c r="O73" s="218" t="str">
        <f t="shared" si="14"/>
        <v>Reducir</v>
      </c>
    </row>
    <row r="74" spans="2:15" ht="150" hidden="1" customHeight="1" x14ac:dyDescent="0.25">
      <c r="B74" s="21" t="str">
        <f>+'Preliminar PT Id del Riesgo'!B69</f>
        <v>ACCESO A LA PROPIEDAD DE LA TIERRA Y LOS TERRITORIOS</v>
      </c>
      <c r="C74" s="43" t="str">
        <f>+'Preliminar PT Id del Riesgo'!F69</f>
        <v>EQUIPO SISTEMAS DE INFORMACIÓN DAE</v>
      </c>
      <c r="D74" s="18" t="str">
        <f>+'Preliminar PT Id del Riesgo'!G69</f>
        <v>R 27</v>
      </c>
      <c r="E74" s="19" t="str">
        <f>+'Preliminar PT Id del Riesgo'!H69</f>
        <v>Falta de unificación en la información reportada</v>
      </c>
      <c r="F74" s="19" t="str">
        <f>+'Preliminar PT Id del Riesgo'!I69</f>
        <v>Pérdida Reputacional</v>
      </c>
      <c r="G74" s="19" t="str">
        <f>+'Preliminar PT Id del Riesgo'!J69</f>
        <v>Posibilidad de Pérdida Reputacional por reporte de información imprecisa y variada debido a las diferentes archivos de datos para almacenamiento de la información y las distintas fuentes finales para el envío de la información</v>
      </c>
      <c r="H74" s="198">
        <v>12</v>
      </c>
      <c r="I74" s="218" t="str">
        <f t="shared" si="10"/>
        <v>Baja</v>
      </c>
      <c r="J74" s="219">
        <f t="shared" si="11"/>
        <v>0.4</v>
      </c>
      <c r="K74" s="218" t="s">
        <v>162</v>
      </c>
      <c r="L74" s="218" t="str">
        <f>IF(OR(K74=[1]Datos!$A$23,K74=[1]Datos!$B$23),"Leve",IF(OR(K74=[1]Datos!$A$24,K74=[1]Datos!$B$24),"Menor",IF(OR(K74=[1]Datos!$A$25,K74=[1]Datos!$B$25),"Moderado",IF(OR(K74=[1]Datos!$A$26,K74=[1]Datos!$B$26),"Mayor",IF(OR(K74=[1]Datos!$A$27,K74=[1]Datos!$B$27),"Catastrófico","")))))</f>
        <v>Moderado</v>
      </c>
      <c r="M74" s="219">
        <f t="shared" si="12"/>
        <v>0.6</v>
      </c>
      <c r="N74" s="218" t="str">
        <f t="shared" si="13"/>
        <v>Moderado</v>
      </c>
      <c r="O74" s="218" t="str">
        <f t="shared" si="14"/>
        <v>Reducir</v>
      </c>
    </row>
    <row r="75" spans="2:15" ht="150" hidden="1" customHeight="1" x14ac:dyDescent="0.25">
      <c r="B75" s="21" t="str">
        <f>+'Preliminar PT Id del Riesgo'!B70</f>
        <v>ACCESO A LA PROPIEDAD DE LA TIERRA Y LOS TERRITORIOS</v>
      </c>
      <c r="C75" s="43" t="str">
        <f>+'Preliminar PT Id del Riesgo'!F70</f>
        <v>EQUIPO SISTEMAS DE INFORMACIÓN DAE</v>
      </c>
      <c r="D75" s="18" t="str">
        <f>+'Preliminar PT Id del Riesgo'!G70</f>
        <v>R 27</v>
      </c>
      <c r="E75" s="19" t="str">
        <f>+'Preliminar PT Id del Riesgo'!H70</f>
        <v>Falta de unificación en la información reportada</v>
      </c>
      <c r="F75" s="19" t="str">
        <f>+'Preliminar PT Id del Riesgo'!I70</f>
        <v>Pérdida Reputacional</v>
      </c>
      <c r="G75" s="19" t="str">
        <f>+'Preliminar PT Id del Riesgo'!J70</f>
        <v>Posibilidad de Pérdida Reputacional por reporte de información imprecisa y variada debido a las diferentes archivos de datos para almacenamiento de la información y las distintas fuentes finales para el envío de la información</v>
      </c>
      <c r="H75" s="198">
        <v>12</v>
      </c>
      <c r="I75" s="218" t="str">
        <f t="shared" si="10"/>
        <v>Baja</v>
      </c>
      <c r="J75" s="219">
        <f t="shared" si="11"/>
        <v>0.4</v>
      </c>
      <c r="K75" s="218" t="s">
        <v>162</v>
      </c>
      <c r="L75" s="218" t="str">
        <f>IF(OR(K75=[1]Datos!$A$23,K75=[1]Datos!$B$23),"Leve",IF(OR(K75=[1]Datos!$A$24,K75=[1]Datos!$B$24),"Menor",IF(OR(K75=[1]Datos!$A$25,K75=[1]Datos!$B$25),"Moderado",IF(OR(K75=[1]Datos!$A$26,K75=[1]Datos!$B$26),"Mayor",IF(OR(K75=[1]Datos!$A$27,K75=[1]Datos!$B$27),"Catastrófico","")))))</f>
        <v>Moderado</v>
      </c>
      <c r="M75" s="219">
        <f t="shared" si="12"/>
        <v>0.6</v>
      </c>
      <c r="N75" s="218" t="str">
        <f t="shared" si="13"/>
        <v>Moderado</v>
      </c>
      <c r="O75" s="218" t="str">
        <f t="shared" si="14"/>
        <v>Reducir</v>
      </c>
    </row>
    <row r="76" spans="2:15" ht="150" hidden="1" customHeight="1" x14ac:dyDescent="0.25">
      <c r="B76" s="21" t="str">
        <f>+'Preliminar PT Id del Riesgo'!B71</f>
        <v>ACCESO A LA PROPIEDAD DE LA TIERRA Y LOS TERRITORIOS</v>
      </c>
      <c r="C76" s="43" t="str">
        <f>+'Preliminar PT Id del Riesgo'!F71</f>
        <v>EQUIPO SISTEMAS DE INFORMACIÓN DAE</v>
      </c>
      <c r="D76" s="18" t="str">
        <f>+'Preliminar PT Id del Riesgo'!G71</f>
        <v>R 28</v>
      </c>
      <c r="E76" s="19" t="str">
        <f>+'Preliminar PT Id del Riesgo'!H71</f>
        <v>Demora en la revisión de las diferentes peticiones presentadas por las comunidades étnicas a cargo de la DAE</v>
      </c>
      <c r="F76" s="19" t="str">
        <f>+'Preliminar PT Id del Riesgo'!I71</f>
        <v>Pérdida Reputacional</v>
      </c>
      <c r="G76" s="19" t="str">
        <f>+'Preliminar PT Id del Riesgo'!J71</f>
        <v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étnicas cargo de la DAE
</v>
      </c>
      <c r="H76" s="198">
        <v>60</v>
      </c>
      <c r="I76" s="218" t="str">
        <f t="shared" si="10"/>
        <v>Media</v>
      </c>
      <c r="J76" s="219">
        <f t="shared" si="11"/>
        <v>0.6</v>
      </c>
      <c r="K76" s="198" t="s">
        <v>163</v>
      </c>
      <c r="L76" s="218" t="str">
        <f>IF(OR(K76=[1]Datos!$A$23,K76=[1]Datos!$B$23),"Leve",IF(OR(K76=[1]Datos!$A$24,K76=[1]Datos!$B$24),"Menor",IF(OR(K76=[1]Datos!$A$25,K76=[1]Datos!$B$25),"Moderado",IF(OR(K76=[1]Datos!$A$26,K76=[1]Datos!$B$26),"Mayor",IF(OR(K76=[1]Datos!$A$27,K76=[1]Datos!$B$27),"Catastrófico","")))))</f>
        <v>Catastrófico</v>
      </c>
      <c r="M76" s="219">
        <f t="shared" si="12"/>
        <v>1</v>
      </c>
      <c r="N76" s="218" t="str">
        <f t="shared" si="13"/>
        <v>Extremo</v>
      </c>
      <c r="O76" s="218" t="str">
        <f t="shared" si="14"/>
        <v>Reducir</v>
      </c>
    </row>
    <row r="77" spans="2:15" ht="150" hidden="1" customHeight="1" x14ac:dyDescent="0.25">
      <c r="B77" s="21" t="str">
        <f>+'Preliminar PT Id del Riesgo'!B72</f>
        <v>ACCESO A LA PROPIEDAD DE LA TIERRA Y LOS TERRITORIOS</v>
      </c>
      <c r="C77" s="43" t="str">
        <f>+'Preliminar PT Id del Riesgo'!F72</f>
        <v>EQUIPO SISTEMAS DE INFORMACIÓN DAE</v>
      </c>
      <c r="D77" s="18" t="str">
        <f>+'Preliminar PT Id del Riesgo'!G72</f>
        <v>R 28</v>
      </c>
      <c r="E77" s="19" t="str">
        <f>+'Preliminar PT Id del Riesgo'!H72</f>
        <v>Demora en la revisión de las diferentes peticiones presentadas por las comunidades étnicas a cargo de la DAE</v>
      </c>
      <c r="F77" s="19" t="str">
        <f>+'Preliminar PT Id del Riesgo'!I72</f>
        <v>Pérdida Reputacional</v>
      </c>
      <c r="G77" s="19" t="str">
        <f>+'Preliminar PT Id del Riesgo'!J72</f>
        <v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étnicas cargo de la DAE
</v>
      </c>
      <c r="H77" s="198">
        <v>60</v>
      </c>
      <c r="I77" s="218" t="str">
        <f t="shared" si="10"/>
        <v>Media</v>
      </c>
      <c r="J77" s="219">
        <f t="shared" si="11"/>
        <v>0.6</v>
      </c>
      <c r="K77" s="198" t="s">
        <v>163</v>
      </c>
      <c r="L77" s="218" t="str">
        <f>IF(OR(K77=[1]Datos!$A$23,K77=[1]Datos!$B$23),"Leve",IF(OR(K77=[1]Datos!$A$24,K77=[1]Datos!$B$24),"Menor",IF(OR(K77=[1]Datos!$A$25,K77=[1]Datos!$B$25),"Moderado",IF(OR(K77=[1]Datos!$A$26,K77=[1]Datos!$B$26),"Mayor",IF(OR(K77=[1]Datos!$A$27,K77=[1]Datos!$B$27),"Catastrófico","")))))</f>
        <v>Catastrófico</v>
      </c>
      <c r="M77" s="219">
        <f t="shared" si="12"/>
        <v>1</v>
      </c>
      <c r="N77" s="218" t="str">
        <f t="shared" si="13"/>
        <v>Extremo</v>
      </c>
      <c r="O77" s="218" t="str">
        <f t="shared" si="14"/>
        <v>Reducir</v>
      </c>
    </row>
    <row r="78" spans="2:15" ht="150" hidden="1" customHeight="1" x14ac:dyDescent="0.25">
      <c r="B78" s="21" t="str">
        <f>+'Preliminar PT Id del Riesgo'!B73</f>
        <v>ACCESO A LA PROPIEDAD DE LA TIERRA Y LOS TERRITORIOS</v>
      </c>
      <c r="C78" s="43" t="str">
        <f>+'Preliminar PT Id del Riesgo'!F73</f>
        <v>DIRECCIÓN DE ACCESO A TIERRAS</v>
      </c>
      <c r="D78" s="18" t="str">
        <f>+'Preliminar PT Id del Riesgo'!G73</f>
        <v>R 29</v>
      </c>
      <c r="E78" s="19" t="str">
        <f>+'Preliminar PT Id del Riesgo'!H73</f>
        <v>Incumplimiento  de adquisición de predios en el marco de Políticas del Gobierno</v>
      </c>
      <c r="F78" s="19" t="str">
        <f>+'Preliminar PT Id del Riesgo'!I73</f>
        <v>Pérdida Reputacional</v>
      </c>
      <c r="G78" s="19" t="str">
        <f>+'Preliminar PT Id del Riesgo'!J73</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H78" s="197">
        <v>520</v>
      </c>
      <c r="I78" s="218" t="str">
        <f t="shared" ref="I78:I95" si="15">IF(H78&lt;=0,"",IF(H78&lt;=2,"Muy Baja",IF(H78&lt;=24,"Baja",IF(H78&lt;=500,"Media",IF(H78&lt;=5000,"Alta","Muy Alta")))))</f>
        <v>Alta</v>
      </c>
      <c r="J78" s="219">
        <f t="shared" ref="J78:J95" si="16">IF(I78="","",IF(I78="Muy Baja",0.2,IF(I78="Baja",0.4,IF(I78="Media",0.6,IF(I78="Alta",0.8,IF(I78="Muy Alta",1,))))))</f>
        <v>0.8</v>
      </c>
      <c r="K78" s="198" t="s">
        <v>163</v>
      </c>
      <c r="L78" s="218" t="str">
        <f>IF(OR(K78=[1]Datos!$A$23,K78=[1]Datos!$B$23),"Leve",IF(OR(K78=[1]Datos!$A$24,K78=[1]Datos!$B$24),"Menor",IF(OR(K78=[1]Datos!$A$25,K78=[1]Datos!$B$25),"Moderado",IF(OR(K78=[1]Datos!$A$26,K78=[1]Datos!$B$26),"Mayor",IF(OR(K78=[1]Datos!$A$27,K78=[1]Datos!$B$27),"Catastrófico","")))))</f>
        <v>Catastrófico</v>
      </c>
      <c r="M78" s="219">
        <f t="shared" ref="M78:M95" si="17">IF(L78="","",IF(L78="Leve",0.2,IF(L78="Menor",0.4,IF(L78="Moderado",0.6,IF(L78="Mayor",0.8,IF(L78="Catastrófico",1,))))))</f>
        <v>1</v>
      </c>
      <c r="N78" s="218" t="str">
        <f t="shared" ref="N78:N95" si="18">IF(OR(AND(I78="Muy Baja",L78="Leve"),AND(I78="Muy Baja",L78="Menor"),AND(I78="Baja",L78="Leve")),"Bajo",IF(OR(AND(I78="Muy baja",L78="Moderado"),AND(I78="Baja",L78="Menor"),AND(I78="Baja",L78="Moderado"),AND(I78="Media",L78="Leve"),AND(I78="Media",L78="Menor"),AND(I78="Media",L78="Moderado"),AND(I78="Alta",L78="Leve"),AND(I78="Alta",L78="Menor")),"Moderado",IF(OR(AND(I78="Muy Baja",L78="Mayor"),AND(I78="Baja",L78="Mayor"),AND(I78="Media",L78="Mayor"),AND(I78="Alta",L78="Moderado"),AND(I78="Alta",L78="Mayor"),AND(I78="Muy Alta",L78="Leve"),AND(I78="Muy Alta",L78="Menor"),AND(I78="Muy Alta",L78="Moderado"),AND(I78="Muy Alta",L78="Mayor")),"Alto",IF(OR(AND(I78="Muy Baja",L78="Catastrófico"),AND(I78="Baja",L78="Catastrófico"),AND(I78="Media",L78="Catastrófico"),AND(I78="Alta",L78="Catastrófico"),AND(I78="Muy Alta",L78="Catastrófico")),"Extremo",""))))</f>
        <v>Extremo</v>
      </c>
      <c r="O78" s="218" t="str">
        <f t="shared" ref="O78:O95" si="19">_xlfn.IFS(N78="Bajo","Aceptar",N78="Moderado","Reducir",N78="Alto","Reducir",N78="Extremo","Reducir")</f>
        <v>Reducir</v>
      </c>
    </row>
    <row r="79" spans="2:15" ht="150" hidden="1" customHeight="1" x14ac:dyDescent="0.25">
      <c r="B79" s="21" t="str">
        <f>+'Preliminar PT Id del Riesgo'!B74</f>
        <v>ACCESO A LA PROPIEDAD DE LA TIERRA Y LOS TERRITORIOS</v>
      </c>
      <c r="C79" s="43" t="str">
        <f>+'Preliminar PT Id del Riesgo'!F74</f>
        <v>DIRECCIÓN DE ACCESO A TIERRAS</v>
      </c>
      <c r="D79" s="18" t="str">
        <f>+'Preliminar PT Id del Riesgo'!G74</f>
        <v>R 29</v>
      </c>
      <c r="E79" s="19" t="str">
        <f>+'Preliminar PT Id del Riesgo'!H74</f>
        <v>Incumplimiento  de adquisición de predios en el marco de Políticas del Gobierno</v>
      </c>
      <c r="F79" s="19" t="str">
        <f>+'Preliminar PT Id del Riesgo'!I74</f>
        <v>Pérdida Reputacional</v>
      </c>
      <c r="G79" s="19" t="str">
        <f>+'Preliminar PT Id del Riesgo'!J74</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H79" s="197">
        <v>520</v>
      </c>
      <c r="I79" s="218" t="str">
        <f t="shared" si="15"/>
        <v>Alta</v>
      </c>
      <c r="J79" s="219">
        <f t="shared" si="16"/>
        <v>0.8</v>
      </c>
      <c r="K79" s="198" t="s">
        <v>163</v>
      </c>
      <c r="L79" s="218" t="str">
        <f>IF(OR(K79=[1]Datos!$A$23,K79=[1]Datos!$B$23),"Leve",IF(OR(K79=[1]Datos!$A$24,K79=[1]Datos!$B$24),"Menor",IF(OR(K79=[1]Datos!$A$25,K79=[1]Datos!$B$25),"Moderado",IF(OR(K79=[1]Datos!$A$26,K79=[1]Datos!$B$26),"Mayor",IF(OR(K79=[1]Datos!$A$27,K79=[1]Datos!$B$27),"Catastrófico","")))))</f>
        <v>Catastrófico</v>
      </c>
      <c r="M79" s="219">
        <f t="shared" si="17"/>
        <v>1</v>
      </c>
      <c r="N79" s="218" t="str">
        <f t="shared" si="18"/>
        <v>Extremo</v>
      </c>
      <c r="O79" s="218" t="str">
        <f t="shared" si="19"/>
        <v>Reducir</v>
      </c>
    </row>
    <row r="80" spans="2:15" ht="150" hidden="1" customHeight="1" x14ac:dyDescent="0.25">
      <c r="B80" s="21" t="str">
        <f>+'Preliminar PT Id del Riesgo'!B75</f>
        <v>ACCESO A LA PROPIEDAD DE LA TIERRA Y LOS TERRITORIOS</v>
      </c>
      <c r="C80" s="43" t="str">
        <f>+'Preliminar PT Id del Riesgo'!F75</f>
        <v>DIRECCIÓN DE ACCESO A TIERRAS</v>
      </c>
      <c r="D80" s="18" t="str">
        <f>+'Preliminar PT Id del Riesgo'!G75</f>
        <v>R 29</v>
      </c>
      <c r="E80" s="19" t="str">
        <f>+'Preliminar PT Id del Riesgo'!H75</f>
        <v>Incumplimiento  de adquisición de predios en el marco de Políticas del Gobierno</v>
      </c>
      <c r="F80" s="19" t="str">
        <f>+'Preliminar PT Id del Riesgo'!I75</f>
        <v>Pérdida Reputacional</v>
      </c>
      <c r="G80" s="19" t="str">
        <f>+'Preliminar PT Id del Riesgo'!J75</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H80" s="197">
        <v>520</v>
      </c>
      <c r="I80" s="218" t="str">
        <f t="shared" si="15"/>
        <v>Alta</v>
      </c>
      <c r="J80" s="219">
        <f t="shared" si="16"/>
        <v>0.8</v>
      </c>
      <c r="K80" s="198" t="s">
        <v>163</v>
      </c>
      <c r="L80" s="218" t="str">
        <f>IF(OR(K80=[1]Datos!$A$23,K80=[1]Datos!$B$23),"Leve",IF(OR(K80=[1]Datos!$A$24,K80=[1]Datos!$B$24),"Menor",IF(OR(K80=[1]Datos!$A$25,K80=[1]Datos!$B$25),"Moderado",IF(OR(K80=[1]Datos!$A$26,K80=[1]Datos!$B$26),"Mayor",IF(OR(K80=[1]Datos!$A$27,K80=[1]Datos!$B$27),"Catastrófico","")))))</f>
        <v>Catastrófico</v>
      </c>
      <c r="M80" s="219">
        <f t="shared" si="17"/>
        <v>1</v>
      </c>
      <c r="N80" s="218" t="str">
        <f t="shared" si="18"/>
        <v>Extremo</v>
      </c>
      <c r="O80" s="218" t="str">
        <f t="shared" si="19"/>
        <v>Reducir</v>
      </c>
    </row>
    <row r="81" spans="2:15" ht="150" hidden="1" customHeight="1" x14ac:dyDescent="0.25">
      <c r="B81" s="21" t="str">
        <f>+'Preliminar PT Id del Riesgo'!B76</f>
        <v>ACCESO A LA PROPIEDAD DE LA TIERRA Y LOS TERRITORIOS</v>
      </c>
      <c r="C81" s="43" t="str">
        <f>+'Preliminar PT Id del Riesgo'!F76</f>
        <v>SUBDIRECCIÓN DE ACCESO A TIERRAS EN ZONAS FOCALIZADAS</v>
      </c>
      <c r="D81" s="18" t="str">
        <f>+'Preliminar PT Id del Riesgo'!G76</f>
        <v>R 30</v>
      </c>
      <c r="E81" s="19" t="str">
        <f>+'Preliminar PT Id del Riesgo'!H76</f>
        <v>Materializar un subsidio que no cumpla con los requisitos establecidos</v>
      </c>
      <c r="F81" s="19" t="str">
        <f>+'Preliminar PT Id del Riesgo'!I76</f>
        <v>Afectación Económica o presupuestal</v>
      </c>
      <c r="G81" s="19" t="str">
        <f>+'Preliminar PT Id del Riesgo'!J76</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H81" s="197">
        <v>50</v>
      </c>
      <c r="I81" s="218" t="str">
        <f t="shared" si="15"/>
        <v>Media</v>
      </c>
      <c r="J81" s="219">
        <f t="shared" si="16"/>
        <v>0.6</v>
      </c>
      <c r="K81" s="218" t="s">
        <v>720</v>
      </c>
      <c r="L81" s="218" t="str">
        <f>IF(OR(K81=[1]Datos!$A$23,K81=[1]Datos!$B$23),"Leve",IF(OR(K81=[1]Datos!$A$24,K81=[1]Datos!$B$24),"Menor",IF(OR(K81=[1]Datos!$A$25,K81=[1]Datos!$B$25),"Moderado",IF(OR(K81=[1]Datos!$A$26,K81=[1]Datos!$B$26),"Mayor",IF(OR(K81=[1]Datos!$A$27,K81=[1]Datos!$B$27),"Catastrófico","")))))</f>
        <v>Catastrófico</v>
      </c>
      <c r="M81" s="219">
        <f t="shared" si="17"/>
        <v>1</v>
      </c>
      <c r="N81" s="218" t="str">
        <f t="shared" si="18"/>
        <v>Extremo</v>
      </c>
      <c r="O81" s="218" t="str">
        <f t="shared" si="19"/>
        <v>Reducir</v>
      </c>
    </row>
    <row r="82" spans="2:15" ht="150" hidden="1" customHeight="1" x14ac:dyDescent="0.25">
      <c r="B82" s="21" t="str">
        <f>+'Preliminar PT Id del Riesgo'!B77</f>
        <v>ACCESO A LA PROPIEDAD DE LA TIERRA Y LOS TERRITORIOS</v>
      </c>
      <c r="C82" s="43" t="str">
        <f>+'Preliminar PT Id del Riesgo'!F77</f>
        <v>SUBDIRECCIÓN DE ACCESO A TIERRAS EN ZONAS FOCALIZADAS</v>
      </c>
      <c r="D82" s="18" t="str">
        <f>+'Preliminar PT Id del Riesgo'!G77</f>
        <v>R 30</v>
      </c>
      <c r="E82" s="19" t="str">
        <f>+'Preliminar PT Id del Riesgo'!H77</f>
        <v>Materializar un subsidio que no cumpla con los requisitos establecidos</v>
      </c>
      <c r="F82" s="19" t="str">
        <f>+'Preliminar PT Id del Riesgo'!I77</f>
        <v>Afectación Económica o presupuestal</v>
      </c>
      <c r="G82" s="19" t="str">
        <f>+'Preliminar PT Id del Riesgo'!J77</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H82" s="197">
        <v>50</v>
      </c>
      <c r="I82" s="218" t="str">
        <f t="shared" si="15"/>
        <v>Media</v>
      </c>
      <c r="J82" s="219">
        <f t="shared" si="16"/>
        <v>0.6</v>
      </c>
      <c r="K82" s="218" t="s">
        <v>720</v>
      </c>
      <c r="L82" s="218" t="str">
        <f>IF(OR(K82=[1]Datos!$A$23,K82=[1]Datos!$B$23),"Leve",IF(OR(K82=[1]Datos!$A$24,K82=[1]Datos!$B$24),"Menor",IF(OR(K82=[1]Datos!$A$25,K82=[1]Datos!$B$25),"Moderado",IF(OR(K82=[1]Datos!$A$26,K82=[1]Datos!$B$26),"Mayor",IF(OR(K82=[1]Datos!$A$27,K82=[1]Datos!$B$27),"Catastrófico","")))))</f>
        <v>Catastrófico</v>
      </c>
      <c r="M82" s="219">
        <f t="shared" si="17"/>
        <v>1</v>
      </c>
      <c r="N82" s="218" t="str">
        <f t="shared" si="18"/>
        <v>Extremo</v>
      </c>
      <c r="O82" s="218" t="str">
        <f t="shared" si="19"/>
        <v>Reducir</v>
      </c>
    </row>
    <row r="83" spans="2:15" ht="150" hidden="1" customHeight="1" x14ac:dyDescent="0.25">
      <c r="B83" s="21" t="str">
        <f>+'Preliminar PT Id del Riesgo'!B78</f>
        <v>ACCESO A LA PROPIEDAD DE LA TIERRA Y LOS TERRITORIOS</v>
      </c>
      <c r="C83" s="43" t="str">
        <f>+'Preliminar PT Id del Riesgo'!F78</f>
        <v>SUBDIRECCIÓN DE ACCESO A TIERRAS EN ZONAS FOCALIZADAS</v>
      </c>
      <c r="D83" s="18" t="str">
        <f>+'Preliminar PT Id del Riesgo'!G78</f>
        <v>R 30</v>
      </c>
      <c r="E83" s="19" t="str">
        <f>+'Preliminar PT Id del Riesgo'!H78</f>
        <v>Materializar un subsidio que no cumpla con los requisitos establecidos</v>
      </c>
      <c r="F83" s="19" t="str">
        <f>+'Preliminar PT Id del Riesgo'!I78</f>
        <v>Afectación Económica o presupuestal</v>
      </c>
      <c r="G83" s="19" t="str">
        <f>+'Preliminar PT Id del Riesgo'!J78</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H83" s="197">
        <v>50</v>
      </c>
      <c r="I83" s="218" t="str">
        <f t="shared" si="15"/>
        <v>Media</v>
      </c>
      <c r="J83" s="219">
        <f t="shared" si="16"/>
        <v>0.6</v>
      </c>
      <c r="K83" s="218" t="s">
        <v>720</v>
      </c>
      <c r="L83" s="218" t="str">
        <f>IF(OR(K83=[1]Datos!$A$23,K83=[1]Datos!$B$23),"Leve",IF(OR(K83=[1]Datos!$A$24,K83=[1]Datos!$B$24),"Menor",IF(OR(K83=[1]Datos!$A$25,K83=[1]Datos!$B$25),"Moderado",IF(OR(K83=[1]Datos!$A$26,K83=[1]Datos!$B$26),"Mayor",IF(OR(K83=[1]Datos!$A$27,K83=[1]Datos!$B$27),"Catastrófico","")))))</f>
        <v>Catastrófico</v>
      </c>
      <c r="M83" s="219">
        <f t="shared" si="17"/>
        <v>1</v>
      </c>
      <c r="N83" s="218" t="str">
        <f t="shared" si="18"/>
        <v>Extremo</v>
      </c>
      <c r="O83" s="218" t="str">
        <f t="shared" si="19"/>
        <v>Reducir</v>
      </c>
    </row>
    <row r="84" spans="2:15" ht="150" hidden="1" customHeight="1" x14ac:dyDescent="0.25">
      <c r="B84" s="21" t="str">
        <f>+'Preliminar PT Id del Riesgo'!B79</f>
        <v>ACCESO A LA PROPIEDAD DE LA TIERRA Y LOS TERRITORIOS</v>
      </c>
      <c r="C84" s="43" t="str">
        <f>+'Preliminar PT Id del Riesgo'!F79</f>
        <v>SUBDIRECCIÓN DE ACCESO A TIERRAS EN ZONAS FOCALIZADAS</v>
      </c>
      <c r="D84" s="18" t="str">
        <f>+'Preliminar PT Id del Riesgo'!G79</f>
        <v>R 30</v>
      </c>
      <c r="E84" s="19" t="str">
        <f>+'Preliminar PT Id del Riesgo'!H79</f>
        <v>Materializar un subsidio que no cumpla con los requisitos establecidos</v>
      </c>
      <c r="F84" s="19" t="str">
        <f>+'Preliminar PT Id del Riesgo'!I79</f>
        <v>Afectación Económica o presupuestal</v>
      </c>
      <c r="G84" s="19" t="str">
        <f>+'Preliminar PT Id del Riesgo'!J79</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H84" s="197">
        <v>50</v>
      </c>
      <c r="I84" s="218" t="str">
        <f t="shared" si="15"/>
        <v>Media</v>
      </c>
      <c r="J84" s="219">
        <f t="shared" si="16"/>
        <v>0.6</v>
      </c>
      <c r="K84" s="218" t="s">
        <v>720</v>
      </c>
      <c r="L84" s="218" t="str">
        <f>IF(OR(K84=[1]Datos!$A$23,K84=[1]Datos!$B$23),"Leve",IF(OR(K84=[1]Datos!$A$24,K84=[1]Datos!$B$24),"Menor",IF(OR(K84=[1]Datos!$A$25,K84=[1]Datos!$B$25),"Moderado",IF(OR(K84=[1]Datos!$A$26,K84=[1]Datos!$B$26),"Mayor",IF(OR(K84=[1]Datos!$A$27,K84=[1]Datos!$B$27),"Catastrófico","")))))</f>
        <v>Catastrófico</v>
      </c>
      <c r="M84" s="219">
        <f t="shared" si="17"/>
        <v>1</v>
      </c>
      <c r="N84" s="218" t="str">
        <f t="shared" si="18"/>
        <v>Extremo</v>
      </c>
      <c r="O84" s="218" t="str">
        <f t="shared" si="19"/>
        <v>Reducir</v>
      </c>
    </row>
    <row r="85" spans="2:15" ht="150" hidden="1" customHeight="1" x14ac:dyDescent="0.25">
      <c r="B85" s="21" t="str">
        <f>+'Preliminar PT Id del Riesgo'!B80</f>
        <v>ACCESO A LA PROPIEDAD DE LA TIERRA Y LOS TERRITORIOS</v>
      </c>
      <c r="C85" s="43" t="str">
        <f>+'Preliminar PT Id del Riesgo'!F80</f>
        <v>SUBDIRECCIÓN DE ACCESO A TIERRAS EN ZONAS FOCALIZADAS</v>
      </c>
      <c r="D85" s="18" t="str">
        <f>+'Preliminar PT Id del Riesgo'!G80</f>
        <v>R 31</v>
      </c>
      <c r="E85" s="19" t="str">
        <f>+'Preliminar PT Id del Riesgo'!H80</f>
        <v>Adjudicación de baldíos a persona natural, sin el cumplimiento de requisitos jurídicos, agronómicos y catastrales en los municipios focalizados</v>
      </c>
      <c r="F85" s="19" t="str">
        <f>+'Preliminar PT Id del Riesgo'!I80</f>
        <v>Pérdida Reputacional</v>
      </c>
      <c r="G85" s="19" t="str">
        <f>+'Preliminar PT Id del Riesgo'!J80</f>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v>
      </c>
      <c r="H85" s="197">
        <v>1600</v>
      </c>
      <c r="I85" s="218" t="str">
        <f t="shared" si="15"/>
        <v>Alta</v>
      </c>
      <c r="J85" s="219">
        <f t="shared" si="16"/>
        <v>0.8</v>
      </c>
      <c r="K85" s="198" t="s">
        <v>163</v>
      </c>
      <c r="L85" s="218" t="str">
        <f>IF(OR(K85=[1]Datos!$A$23,K85=[1]Datos!$B$23),"Leve",IF(OR(K85=[1]Datos!$A$24,K85=[1]Datos!$B$24),"Menor",IF(OR(K85=[1]Datos!$A$25,K85=[1]Datos!$B$25),"Moderado",IF(OR(K85=[1]Datos!$A$26,K85=[1]Datos!$B$26),"Mayor",IF(OR(K85=[1]Datos!$A$27,K85=[1]Datos!$B$27),"Catastrófico","")))))</f>
        <v>Catastrófico</v>
      </c>
      <c r="M85" s="219">
        <f t="shared" si="17"/>
        <v>1</v>
      </c>
      <c r="N85" s="218" t="str">
        <f t="shared" si="18"/>
        <v>Extremo</v>
      </c>
      <c r="O85" s="218" t="str">
        <f t="shared" si="19"/>
        <v>Reducir</v>
      </c>
    </row>
    <row r="86" spans="2:15" ht="150" hidden="1" customHeight="1" x14ac:dyDescent="0.25">
      <c r="B86" s="21" t="str">
        <f>+'Preliminar PT Id del Riesgo'!B81</f>
        <v>ACCESO A LA PROPIEDAD DE LA TIERRA Y LOS TERRITORIOS</v>
      </c>
      <c r="C86" s="43" t="str">
        <f>+'Preliminar PT Id del Riesgo'!F81</f>
        <v>SUBDIRECCIÓN DE ACCESO A TIERRAS EN ZONAS FOCALIZADAS</v>
      </c>
      <c r="D86" s="18" t="str">
        <f>+'Preliminar PT Id del Riesgo'!G81</f>
        <v>R 31</v>
      </c>
      <c r="E86" s="19" t="str">
        <f>+'Preliminar PT Id del Riesgo'!H81</f>
        <v>Adjudicación de baldíos a persona natural, sin el cumplimiento de requisitos jurídicos, agronómicos y catastrales en los municipios focalizados</v>
      </c>
      <c r="F86" s="19" t="str">
        <f>+'Preliminar PT Id del Riesgo'!I81</f>
        <v>Pérdida Reputacional</v>
      </c>
      <c r="G86" s="19" t="str">
        <f>+'Preliminar PT Id del Riesgo'!J81</f>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v>
      </c>
      <c r="H86" s="197">
        <v>1600</v>
      </c>
      <c r="I86" s="218" t="str">
        <f t="shared" si="15"/>
        <v>Alta</v>
      </c>
      <c r="J86" s="219">
        <f t="shared" si="16"/>
        <v>0.8</v>
      </c>
      <c r="K86" s="198" t="s">
        <v>163</v>
      </c>
      <c r="L86" s="218" t="str">
        <f>IF(OR(K86=[1]Datos!$A$23,K86=[1]Datos!$B$23),"Leve",IF(OR(K86=[1]Datos!$A$24,K86=[1]Datos!$B$24),"Menor",IF(OR(K86=[1]Datos!$A$25,K86=[1]Datos!$B$25),"Moderado",IF(OR(K86=[1]Datos!$A$26,K86=[1]Datos!$B$26),"Mayor",IF(OR(K86=[1]Datos!$A$27,K86=[1]Datos!$B$27),"Catastrófico","")))))</f>
        <v>Catastrófico</v>
      </c>
      <c r="M86" s="219">
        <f t="shared" si="17"/>
        <v>1</v>
      </c>
      <c r="N86" s="218" t="str">
        <f t="shared" si="18"/>
        <v>Extremo</v>
      </c>
      <c r="O86" s="218" t="str">
        <f t="shared" si="19"/>
        <v>Reducir</v>
      </c>
    </row>
    <row r="87" spans="2:15" ht="150" hidden="1" customHeight="1" x14ac:dyDescent="0.25">
      <c r="B87" s="21" t="str">
        <f>+'Preliminar PT Id del Riesgo'!B82</f>
        <v>ACCESO A LA PROPIEDAD DE LA TIERRA Y LOS TERRITORIOS</v>
      </c>
      <c r="C87" s="43" t="str">
        <f>+'Preliminar PT Id del Riesgo'!F82</f>
        <v>SUBDIRECCIÓN DE ACCESO A TIERRAS EN ZONAS FOCALIZADAS</v>
      </c>
      <c r="D87" s="18" t="str">
        <f>+'Preliminar PT Id del Riesgo'!G82</f>
        <v>R 31</v>
      </c>
      <c r="E87" s="19" t="str">
        <f>+'Preliminar PT Id del Riesgo'!H82</f>
        <v>Adjudicación de baldíos a persona natural, sin el cumplimiento de requisitos jurídicos, agronómicos y catastrales en los municipios focalizados</v>
      </c>
      <c r="F87" s="19" t="str">
        <f>+'Preliminar PT Id del Riesgo'!I82</f>
        <v>Pérdida Reputacional</v>
      </c>
      <c r="G87" s="19" t="str">
        <f>+'Preliminar PT Id del Riesgo'!J82</f>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v>
      </c>
      <c r="H87" s="197">
        <v>1600</v>
      </c>
      <c r="I87" s="218" t="str">
        <f t="shared" si="15"/>
        <v>Alta</v>
      </c>
      <c r="J87" s="219">
        <f t="shared" si="16"/>
        <v>0.8</v>
      </c>
      <c r="K87" s="198" t="s">
        <v>163</v>
      </c>
      <c r="L87" s="218" t="str">
        <f>IF(OR(K87=[1]Datos!$A$23,K87=[1]Datos!$B$23),"Leve",IF(OR(K87=[1]Datos!$A$24,K87=[1]Datos!$B$24),"Menor",IF(OR(K87=[1]Datos!$A$25,K87=[1]Datos!$B$25),"Moderado",IF(OR(K87=[1]Datos!$A$26,K87=[1]Datos!$B$26),"Mayor",IF(OR(K87=[1]Datos!$A$27,K87=[1]Datos!$B$27),"Catastrófico","")))))</f>
        <v>Catastrófico</v>
      </c>
      <c r="M87" s="219">
        <f t="shared" si="17"/>
        <v>1</v>
      </c>
      <c r="N87" s="218" t="str">
        <f t="shared" si="18"/>
        <v>Extremo</v>
      </c>
      <c r="O87" s="218" t="str">
        <f t="shared" si="19"/>
        <v>Reducir</v>
      </c>
    </row>
    <row r="88" spans="2:15" ht="150" hidden="1" customHeight="1" x14ac:dyDescent="0.25">
      <c r="B88" s="21" t="str">
        <f>+'Preliminar PT Id del Riesgo'!B83</f>
        <v>ACCESO A LA PROPIEDAD DE LA TIERRA Y LOS TERRITORIOS</v>
      </c>
      <c r="C88" s="43" t="str">
        <f>+'Preliminar PT Id del Riesgo'!F83</f>
        <v>SUBDIRECCIÓN DE ACCESO A TIERRAS POR DEMANDA Y DESCONGESTIÓN</v>
      </c>
      <c r="D88" s="18" t="str">
        <f>+'Preliminar PT Id del Riesgo'!G83</f>
        <v>R 32</v>
      </c>
      <c r="E88" s="19" t="str">
        <f>+'Preliminar PT Id del Riesgo'!H83</f>
        <v xml:space="preserve">Demoras en ejecutar las etapas propias del procedimiento por causas internas de revocatoria de predios no focalizados </v>
      </c>
      <c r="F88" s="19" t="str">
        <f>+'Preliminar PT Id del Riesgo'!I83</f>
        <v>Pérdida Reputacional</v>
      </c>
      <c r="G88" s="19" t="str">
        <f>+'Preliminar PT Id del Riesgo'!J83</f>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H88" s="197">
        <v>1600</v>
      </c>
      <c r="I88" s="218" t="str">
        <f t="shared" si="15"/>
        <v>Alta</v>
      </c>
      <c r="J88" s="219">
        <f t="shared" si="16"/>
        <v>0.8</v>
      </c>
      <c r="K88" s="198" t="s">
        <v>163</v>
      </c>
      <c r="L88" s="218" t="str">
        <f>IF(OR(K88=[1]Datos!$A$23,K88=[1]Datos!$B$23),"Leve",IF(OR(K88=[1]Datos!$A$24,K88=[1]Datos!$B$24),"Menor",IF(OR(K88=[1]Datos!$A$25,K88=[1]Datos!$B$25),"Moderado",IF(OR(K88=[1]Datos!$A$26,K88=[1]Datos!$B$26),"Mayor",IF(OR(K88=[1]Datos!$A$27,K88=[1]Datos!$B$27),"Catastrófico","")))))</f>
        <v>Catastrófico</v>
      </c>
      <c r="M88" s="219">
        <f t="shared" si="17"/>
        <v>1</v>
      </c>
      <c r="N88" s="218" t="str">
        <f t="shared" si="18"/>
        <v>Extremo</v>
      </c>
      <c r="O88" s="218" t="str">
        <f t="shared" si="19"/>
        <v>Reducir</v>
      </c>
    </row>
    <row r="89" spans="2:15" ht="150" hidden="1" customHeight="1" x14ac:dyDescent="0.25">
      <c r="B89" s="21" t="str">
        <f>+'Preliminar PT Id del Riesgo'!B84</f>
        <v>ACCESO A LA PROPIEDAD DE LA TIERRA Y LOS TERRITORIOS</v>
      </c>
      <c r="C89" s="43" t="str">
        <f>+'Preliminar PT Id del Riesgo'!F84</f>
        <v>SUBDIRECCIÓN DE ACCESO A TIERRAS POR DEMANDA Y DESCONGESTIÓN</v>
      </c>
      <c r="D89" s="18" t="str">
        <f>+'Preliminar PT Id del Riesgo'!G84</f>
        <v>R 32</v>
      </c>
      <c r="E89" s="19" t="str">
        <f>+'Preliminar PT Id del Riesgo'!H84</f>
        <v xml:space="preserve">Demoras en ejecutar las etapas propias del procedimiento por causas internas de revocatoria de predios no focalizados </v>
      </c>
      <c r="F89" s="19" t="str">
        <f>+'Preliminar PT Id del Riesgo'!I84</f>
        <v>Pérdida Reputacional</v>
      </c>
      <c r="G89" s="19" t="str">
        <f>+'Preliminar PT Id del Riesgo'!J84</f>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H89" s="197">
        <v>1600</v>
      </c>
      <c r="I89" s="218" t="str">
        <f t="shared" si="15"/>
        <v>Alta</v>
      </c>
      <c r="J89" s="219">
        <f t="shared" si="16"/>
        <v>0.8</v>
      </c>
      <c r="K89" s="198" t="s">
        <v>163</v>
      </c>
      <c r="L89" s="218" t="str">
        <f>IF(OR(K89=[1]Datos!$A$23,K89=[1]Datos!$B$23),"Leve",IF(OR(K89=[1]Datos!$A$24,K89=[1]Datos!$B$24),"Menor",IF(OR(K89=[1]Datos!$A$25,K89=[1]Datos!$B$25),"Moderado",IF(OR(K89=[1]Datos!$A$26,K89=[1]Datos!$B$26),"Mayor",IF(OR(K89=[1]Datos!$A$27,K89=[1]Datos!$B$27),"Catastrófico","")))))</f>
        <v>Catastrófico</v>
      </c>
      <c r="M89" s="219">
        <f t="shared" si="17"/>
        <v>1</v>
      </c>
      <c r="N89" s="218" t="str">
        <f t="shared" si="18"/>
        <v>Extremo</v>
      </c>
      <c r="O89" s="218" t="str">
        <f t="shared" si="19"/>
        <v>Reducir</v>
      </c>
    </row>
    <row r="90" spans="2:15" ht="150" hidden="1" customHeight="1" x14ac:dyDescent="0.25">
      <c r="B90" s="21" t="str">
        <f>+'Preliminar PT Id del Riesgo'!B85</f>
        <v>ACCESO A LA PROPIEDAD DE LA TIERRA Y LOS TERRITORIOS</v>
      </c>
      <c r="C90" s="43" t="str">
        <f>+'Preliminar PT Id del Riesgo'!F85</f>
        <v>SUBDIRECCIÓN DE ACCESO A TIERRAS POR DEMANDA Y DESCONGESTIÓN</v>
      </c>
      <c r="D90" s="18" t="str">
        <f>+'Preliminar PT Id del Riesgo'!G85</f>
        <v>R 32</v>
      </c>
      <c r="E90" s="19" t="str">
        <f>+'Preliminar PT Id del Riesgo'!H85</f>
        <v xml:space="preserve">Demoras en ejecutar las etapas propias del procedimiento por causas internas de revocatoria de predios no focalizados </v>
      </c>
      <c r="F90" s="19" t="str">
        <f>+'Preliminar PT Id del Riesgo'!I85</f>
        <v>Pérdida Reputacional</v>
      </c>
      <c r="G90" s="19" t="str">
        <f>+'Preliminar PT Id del Riesgo'!J85</f>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H90" s="197">
        <v>1600</v>
      </c>
      <c r="I90" s="218" t="str">
        <f t="shared" si="15"/>
        <v>Alta</v>
      </c>
      <c r="J90" s="219">
        <f t="shared" si="16"/>
        <v>0.8</v>
      </c>
      <c r="K90" s="198" t="s">
        <v>163</v>
      </c>
      <c r="L90" s="218" t="str">
        <f>IF(OR(K90=[1]Datos!$A$23,K90=[1]Datos!$B$23),"Leve",IF(OR(K90=[1]Datos!$A$24,K90=[1]Datos!$B$24),"Menor",IF(OR(K90=[1]Datos!$A$25,K90=[1]Datos!$B$25),"Moderado",IF(OR(K90=[1]Datos!$A$26,K90=[1]Datos!$B$26),"Mayor",IF(OR(K90=[1]Datos!$A$27,K90=[1]Datos!$B$27),"Catastrófico","")))))</f>
        <v>Catastrófico</v>
      </c>
      <c r="M90" s="219">
        <f t="shared" si="17"/>
        <v>1</v>
      </c>
      <c r="N90" s="218" t="str">
        <f t="shared" si="18"/>
        <v>Extremo</v>
      </c>
      <c r="O90" s="218" t="str">
        <f t="shared" si="19"/>
        <v>Reducir</v>
      </c>
    </row>
    <row r="91" spans="2:15" ht="150" hidden="1" customHeight="1" x14ac:dyDescent="0.25">
      <c r="B91" s="21" t="str">
        <f>+'Preliminar PT Id del Riesgo'!B86</f>
        <v>ACCESO A LA PROPIEDAD DE LA TIERRA Y LOS TERRITORIOS</v>
      </c>
      <c r="C91" s="43" t="str">
        <f>+'Preliminar PT Id del Riesgo'!F86</f>
        <v>SUBDIRECCIÓN DE ACCESO A TIERRAS EN ZONAS FOCALIZADAS</v>
      </c>
      <c r="D91" s="18" t="str">
        <f>+'Preliminar PT Id del Riesgo'!G86</f>
        <v>R 33</v>
      </c>
      <c r="E91" s="19" t="str">
        <f>+'Preliminar PT Id del Riesgo'!H86</f>
        <v xml:space="preserve">Demoras en ejecutar las etapas propias del procedimiento por causas internas de revocatoria de predios focalizados </v>
      </c>
      <c r="F91" s="19" t="str">
        <f>+'Preliminar PT Id del Riesgo'!I86</f>
        <v>Pérdida Reputacional</v>
      </c>
      <c r="G91" s="19" t="str">
        <f>+'Preliminar PT Id del Riesgo'!J86</f>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H91" s="197">
        <v>2080</v>
      </c>
      <c r="I91" s="218" t="str">
        <f t="shared" si="15"/>
        <v>Alta</v>
      </c>
      <c r="J91" s="219">
        <f t="shared" si="16"/>
        <v>0.8</v>
      </c>
      <c r="K91" s="198" t="s">
        <v>163</v>
      </c>
      <c r="L91" s="218" t="str">
        <f>IF(OR(K91=[1]Datos!$A$23,K91=[1]Datos!$B$23),"Leve",IF(OR(K91=[1]Datos!$A$24,K91=[1]Datos!$B$24),"Menor",IF(OR(K91=[1]Datos!$A$25,K91=[1]Datos!$B$25),"Moderado",IF(OR(K91=[1]Datos!$A$26,K91=[1]Datos!$B$26),"Mayor",IF(OR(K91=[1]Datos!$A$27,K91=[1]Datos!$B$27),"Catastrófico","")))))</f>
        <v>Catastrófico</v>
      </c>
      <c r="M91" s="219">
        <f t="shared" si="17"/>
        <v>1</v>
      </c>
      <c r="N91" s="218" t="str">
        <f t="shared" si="18"/>
        <v>Extremo</v>
      </c>
      <c r="O91" s="218" t="str">
        <f t="shared" si="19"/>
        <v>Reducir</v>
      </c>
    </row>
    <row r="92" spans="2:15" ht="150" hidden="1" customHeight="1" x14ac:dyDescent="0.25">
      <c r="B92" s="21" t="str">
        <f>+'Preliminar PT Id del Riesgo'!B87</f>
        <v>ACCESO A LA PROPIEDAD DE LA TIERRA Y LOS TERRITORIOS</v>
      </c>
      <c r="C92" s="43" t="str">
        <f>+'Preliminar PT Id del Riesgo'!F87</f>
        <v>SUBDIRECCIÓN DE ACCESO A TIERRAS EN ZONAS FOCALIZADAS</v>
      </c>
      <c r="D92" s="18" t="str">
        <f>+'Preliminar PT Id del Riesgo'!G87</f>
        <v>R 33</v>
      </c>
      <c r="E92" s="19" t="str">
        <f>+'Preliminar PT Id del Riesgo'!H87</f>
        <v xml:space="preserve">Demoras en ejecutar las etapas propias del procedimiento por causas internas de revocatoria de predios focalizados </v>
      </c>
      <c r="F92" s="19" t="str">
        <f>+'Preliminar PT Id del Riesgo'!I87</f>
        <v>Pérdida Reputacional</v>
      </c>
      <c r="G92" s="19" t="str">
        <f>+'Preliminar PT Id del Riesgo'!J87</f>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H92" s="197">
        <v>2080</v>
      </c>
      <c r="I92" s="218" t="str">
        <f t="shared" si="15"/>
        <v>Alta</v>
      </c>
      <c r="J92" s="219">
        <f t="shared" si="16"/>
        <v>0.8</v>
      </c>
      <c r="K92" s="198" t="s">
        <v>163</v>
      </c>
      <c r="L92" s="218" t="str">
        <f>IF(OR(K92=[1]Datos!$A$23,K92=[1]Datos!$B$23),"Leve",IF(OR(K92=[1]Datos!$A$24,K92=[1]Datos!$B$24),"Menor",IF(OR(K92=[1]Datos!$A$25,K92=[1]Datos!$B$25),"Moderado",IF(OR(K92=[1]Datos!$A$26,K92=[1]Datos!$B$26),"Mayor",IF(OR(K92=[1]Datos!$A$27,K92=[1]Datos!$B$27),"Catastrófico","")))))</f>
        <v>Catastrófico</v>
      </c>
      <c r="M92" s="219">
        <f t="shared" si="17"/>
        <v>1</v>
      </c>
      <c r="N92" s="218" t="str">
        <f t="shared" si="18"/>
        <v>Extremo</v>
      </c>
      <c r="O92" s="218" t="str">
        <f t="shared" si="19"/>
        <v>Reducir</v>
      </c>
    </row>
    <row r="93" spans="2:15" ht="150" hidden="1" customHeight="1" x14ac:dyDescent="0.25">
      <c r="B93" s="21" t="str">
        <f>+'Preliminar PT Id del Riesgo'!B88</f>
        <v>ACCESO A LA PROPIEDAD DE LA TIERRA Y LOS TERRITORIOS</v>
      </c>
      <c r="C93" s="43" t="str">
        <f>+'Preliminar PT Id del Riesgo'!F88</f>
        <v>SUBDIRECCIÓN DE ACCESO A TIERRAS EN ZONAS FOCALIZADAS</v>
      </c>
      <c r="D93" s="18" t="str">
        <f>+'Preliminar PT Id del Riesgo'!G88</f>
        <v>R 33</v>
      </c>
      <c r="E93" s="19" t="str">
        <f>+'Preliminar PT Id del Riesgo'!H88</f>
        <v xml:space="preserve">Demoras en ejecutar las etapas propias del procedimiento por causas internas de revocatoria de predios focalizados </v>
      </c>
      <c r="F93" s="19" t="str">
        <f>+'Preliminar PT Id del Riesgo'!I88</f>
        <v>Pérdida Reputacional</v>
      </c>
      <c r="G93" s="19" t="str">
        <f>+'Preliminar PT Id del Riesgo'!J88</f>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H93" s="197">
        <v>2080</v>
      </c>
      <c r="I93" s="218" t="str">
        <f t="shared" si="15"/>
        <v>Alta</v>
      </c>
      <c r="J93" s="219">
        <f t="shared" si="16"/>
        <v>0.8</v>
      </c>
      <c r="K93" s="198" t="s">
        <v>163</v>
      </c>
      <c r="L93" s="218" t="str">
        <f>IF(OR(K93=[1]Datos!$A$23,K93=[1]Datos!$B$23),"Leve",IF(OR(K93=[1]Datos!$A$24,K93=[1]Datos!$B$24),"Menor",IF(OR(K93=[1]Datos!$A$25,K93=[1]Datos!$B$25),"Moderado",IF(OR(K93=[1]Datos!$A$26,K93=[1]Datos!$B$26),"Mayor",IF(OR(K93=[1]Datos!$A$27,K93=[1]Datos!$B$27),"Catastrófico","")))))</f>
        <v>Catastrófico</v>
      </c>
      <c r="M93" s="219">
        <f t="shared" si="17"/>
        <v>1</v>
      </c>
      <c r="N93" s="218" t="str">
        <f t="shared" si="18"/>
        <v>Extremo</v>
      </c>
      <c r="O93" s="218" t="str">
        <f t="shared" si="19"/>
        <v>Reducir</v>
      </c>
    </row>
    <row r="94" spans="2:15" ht="150" hidden="1" customHeight="1" x14ac:dyDescent="0.25">
      <c r="B94" s="21" t="str">
        <f>+'Preliminar PT Id del Riesgo'!B89</f>
        <v>ACCESO A LA PROPIEDAD DE LA TIERRA Y LOS TERRITORIOS</v>
      </c>
      <c r="C94" s="43" t="str">
        <f>+'Preliminar PT Id del Riesgo'!F89</f>
        <v>DIRECCIÓN DE ACCESO A TIERRAS</v>
      </c>
      <c r="D94" s="18" t="str">
        <f>+'Preliminar PT Id del Riesgo'!G89</f>
        <v>R 34</v>
      </c>
      <c r="E94" s="19" t="str">
        <f>+'Preliminar PT Id del Riesgo'!H89</f>
        <v>Redireccionamiento equivocado de las solicitudes que ingresan a la DAT</v>
      </c>
      <c r="F94" s="19" t="str">
        <f>+'Preliminar PT Id del Riesgo'!I89</f>
        <v>Pérdida Reputacional</v>
      </c>
      <c r="G94" s="19" t="str">
        <f>+'Preliminar PT Id del Riesgo'!J89</f>
        <v>Posibilidad de pérdida reputacional en la imagen institucional secundario a peticiones, quejas y/o reclamos de la comunidad y por incumplimiento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v>
      </c>
      <c r="H94" s="197">
        <v>10400</v>
      </c>
      <c r="I94" s="218" t="str">
        <f t="shared" si="15"/>
        <v>Muy Alta</v>
      </c>
      <c r="J94" s="219">
        <f t="shared" si="16"/>
        <v>1</v>
      </c>
      <c r="K94" s="198" t="s">
        <v>163</v>
      </c>
      <c r="L94" s="218" t="str">
        <f>IF(OR(K94=[1]Datos!$A$23,K94=[1]Datos!$B$23),"Leve",IF(OR(K94=[1]Datos!$A$24,K94=[1]Datos!$B$24),"Menor",IF(OR(K94=[1]Datos!$A$25,K94=[1]Datos!$B$25),"Moderado",IF(OR(K94=[1]Datos!$A$26,K94=[1]Datos!$B$26),"Mayor",IF(OR(K94=[1]Datos!$A$27,K94=[1]Datos!$B$27),"Catastrófico","")))))</f>
        <v>Catastrófico</v>
      </c>
      <c r="M94" s="219">
        <f t="shared" si="17"/>
        <v>1</v>
      </c>
      <c r="N94" s="218" t="str">
        <f t="shared" si="18"/>
        <v>Extremo</v>
      </c>
      <c r="O94" s="218" t="str">
        <f t="shared" si="19"/>
        <v>Reducir</v>
      </c>
    </row>
    <row r="95" spans="2:15" ht="150" hidden="1" customHeight="1" x14ac:dyDescent="0.25">
      <c r="B95" s="21" t="str">
        <f>+'Preliminar PT Id del Riesgo'!B90</f>
        <v>ACCESO A LA PROPIEDAD DE LA TIERRA Y LOS TERRITORIOS</v>
      </c>
      <c r="C95" s="43" t="str">
        <f>+'Preliminar PT Id del Riesgo'!F90</f>
        <v>DIRECCIÓN DE ACCESO A TIERRAS</v>
      </c>
      <c r="D95" s="18" t="str">
        <f>+'Preliminar PT Id del Riesgo'!G90</f>
        <v>R 34</v>
      </c>
      <c r="E95" s="19" t="str">
        <f>+'Preliminar PT Id del Riesgo'!H90</f>
        <v>Redireccionamiento equivocado de las solicitudes que ingresan a la DAT</v>
      </c>
      <c r="F95" s="19" t="str">
        <f>+'Preliminar PT Id del Riesgo'!I90</f>
        <v>Pérdida Reputacional</v>
      </c>
      <c r="G95" s="19" t="str">
        <f>+'Preliminar PT Id del Riesgo'!J90</f>
        <v>Posibilidad de pérdida reputacional en la imagen institucional secundario a peticiones, quejas y/o reclamos de la comunidad y por incumplimiento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v>
      </c>
      <c r="H95" s="197">
        <v>10400</v>
      </c>
      <c r="I95" s="218" t="str">
        <f t="shared" si="15"/>
        <v>Muy Alta</v>
      </c>
      <c r="J95" s="219">
        <f t="shared" si="16"/>
        <v>1</v>
      </c>
      <c r="K95" s="198" t="s">
        <v>163</v>
      </c>
      <c r="L95" s="218" t="str">
        <f>IF(OR(K95=[1]Datos!$A$23,K95=[1]Datos!$B$23),"Leve",IF(OR(K95=[1]Datos!$A$24,K95=[1]Datos!$B$24),"Menor",IF(OR(K95=[1]Datos!$A$25,K95=[1]Datos!$B$25),"Moderado",IF(OR(K95=[1]Datos!$A$26,K95=[1]Datos!$B$26),"Mayor",IF(OR(K95=[1]Datos!$A$27,K95=[1]Datos!$B$27),"Catastrófico","")))))</f>
        <v>Catastrófico</v>
      </c>
      <c r="M95" s="219">
        <f t="shared" si="17"/>
        <v>1</v>
      </c>
      <c r="N95" s="218" t="str">
        <f t="shared" si="18"/>
        <v>Extremo</v>
      </c>
      <c r="O95" s="218" t="str">
        <f t="shared" si="19"/>
        <v>Reducir</v>
      </c>
    </row>
    <row r="96" spans="2:15" ht="150" hidden="1" customHeight="1" x14ac:dyDescent="0.25">
      <c r="B96" s="21" t="e">
        <f>+'Preliminar PT Id del Riesgo'!#REF!</f>
        <v>#REF!</v>
      </c>
      <c r="C96" s="43" t="e">
        <f>+'Preliminar PT Id del Riesgo'!#REF!</f>
        <v>#REF!</v>
      </c>
      <c r="D96" s="18" t="e">
        <f>+'Preliminar PT Id del Riesgo'!#REF!</f>
        <v>#REF!</v>
      </c>
      <c r="E96" s="19" t="e">
        <f>+'Preliminar PT Id del Riesgo'!#REF!</f>
        <v>#REF!</v>
      </c>
      <c r="F96" s="19" t="e">
        <f>+'Preliminar PT Id del Riesgo'!#REF!</f>
        <v>#REF!</v>
      </c>
      <c r="G96" s="19" t="e">
        <f>+'Preliminar PT Id del Riesgo'!#REF!</f>
        <v>#REF!</v>
      </c>
      <c r="H96" s="198">
        <v>30</v>
      </c>
      <c r="I96" s="218" t="str">
        <f>IF(H96&lt;=0,"",IF(H96&lt;=2,"Muy Baja",IF(H96&lt;=24,"Baja",IF(H96&lt;=500,"Media",IF(H96&lt;=5000,"Alta","Muy Alta")))))</f>
        <v>Media</v>
      </c>
      <c r="J96" s="219">
        <f>IF(I96="","",IF(I96="Muy Baja",0.2,IF(I96="Baja",0.4,IF(I96="Media",0.6,IF(I96="Alta",0.8,IF(I96="Muy Alta",1,))))))</f>
        <v>0.6</v>
      </c>
      <c r="K96" s="198" t="s">
        <v>163</v>
      </c>
      <c r="L96" s="218" t="str">
        <f>IF(OR(K96=[1]Datos!$A$23,K96=[1]Datos!$B$23),"Leve",IF(OR(K96=[1]Datos!$A$24,K96=[1]Datos!$B$24),"Menor",IF(OR(K96=[1]Datos!$A$25,K96=[1]Datos!$B$25),"Moderado",IF(OR(K96=[1]Datos!$A$26,K96=[1]Datos!$B$26),"Mayor",IF(OR(K96=[1]Datos!$A$27,K96=[1]Datos!$B$27),"Catastrófico","")))))</f>
        <v>Catastrófico</v>
      </c>
      <c r="M96" s="219">
        <f>IF(L96="","",IF(L96="Leve",0.2,IF(L96="Menor",0.4,IF(L96="Moderado",0.6,IF(L96="Mayor",0.8,IF(L96="Catastrófico",1,))))))</f>
        <v>1</v>
      </c>
      <c r="N96" s="218" t="str">
        <f>IF(OR(AND(I96="Muy Baja",L96="Leve"),AND(I96="Muy Baja",L96="Menor"),AND(I96="Baja",L96="Leve")),"Bajo",IF(OR(AND(I96="Muy baja",L96="Moderado"),AND(I96="Baja",L96="Menor"),AND(I96="Baja",L96="Moderado"),AND(I96="Media",L96="Leve"),AND(I96="Media",L96="Menor"),AND(I96="Media",L96="Moderado"),AND(I96="Alta",L96="Leve"),AND(I96="Alta",L96="Menor")),"Moderado",IF(OR(AND(I96="Muy Baja",L96="Mayor"),AND(I96="Baja",L96="Mayor"),AND(I96="Media",L96="Mayor"),AND(I96="Alta",L96="Moderado"),AND(I96="Alta",L96="Mayor"),AND(I96="Muy Alta",L96="Leve"),AND(I96="Muy Alta",L96="Menor"),AND(I96="Muy Alta",L96="Moderado"),AND(I96="Muy Alta",L96="Mayor")),"Alto",IF(OR(AND(I96="Muy Baja",L96="Catastrófico"),AND(I96="Baja",L96="Catastrófico"),AND(I96="Media",L96="Catastrófico"),AND(I96="Alta",L96="Catastrófico"),AND(I96="Muy Alta",L96="Catastrófico")),"Extremo",""))))</f>
        <v>Extremo</v>
      </c>
      <c r="O96" s="218" t="str">
        <f>_xlfn.IFS(N96="Bajo","Aceptar",N96="Moderado","Reducir",N96="Alto","Reducir",N96="Extremo","Reducir")</f>
        <v>Reducir</v>
      </c>
    </row>
    <row r="97" spans="2:15" ht="150" hidden="1" customHeight="1" x14ac:dyDescent="0.25">
      <c r="B97" s="21" t="e">
        <f>+'Preliminar PT Id del Riesgo'!#REF!</f>
        <v>#REF!</v>
      </c>
      <c r="C97" s="43" t="e">
        <f>+'Preliminar PT Id del Riesgo'!#REF!</f>
        <v>#REF!</v>
      </c>
      <c r="D97" s="18" t="e">
        <f>+'Preliminar PT Id del Riesgo'!#REF!</f>
        <v>#REF!</v>
      </c>
      <c r="E97" s="19" t="e">
        <f>+'Preliminar PT Id del Riesgo'!#REF!</f>
        <v>#REF!</v>
      </c>
      <c r="F97" s="19" t="e">
        <f>+'Preliminar PT Id del Riesgo'!#REF!</f>
        <v>#REF!</v>
      </c>
      <c r="G97" s="19" t="e">
        <f>+'Preliminar PT Id del Riesgo'!#REF!</f>
        <v>#REF!</v>
      </c>
      <c r="H97" s="198">
        <v>30</v>
      </c>
      <c r="I97" s="218" t="str">
        <f>IF(H97&lt;=0,"",IF(H97&lt;=2,"Muy Baja",IF(H97&lt;=24,"Baja",IF(H97&lt;=500,"Media",IF(H97&lt;=5000,"Alta","Muy Alta")))))</f>
        <v>Media</v>
      </c>
      <c r="J97" s="219">
        <f>IF(I97="","",IF(I97="Muy Baja",0.2,IF(I97="Baja",0.4,IF(I97="Media",0.6,IF(I97="Alta",0.8,IF(I97="Muy Alta",1,))))))</f>
        <v>0.6</v>
      </c>
      <c r="K97" s="198" t="s">
        <v>163</v>
      </c>
      <c r="L97" s="218" t="str">
        <f>IF(OR(K97=[1]Datos!$A$23,K97=[1]Datos!$B$23),"Leve",IF(OR(K97=[1]Datos!$A$24,K97=[1]Datos!$B$24),"Menor",IF(OR(K97=[1]Datos!$A$25,K97=[1]Datos!$B$25),"Moderado",IF(OR(K97=[1]Datos!$A$26,K97=[1]Datos!$B$26),"Mayor",IF(OR(K97=[1]Datos!$A$27,K97=[1]Datos!$B$27),"Catastrófico","")))))</f>
        <v>Catastrófico</v>
      </c>
      <c r="M97" s="219">
        <f>IF(L97="","",IF(L97="Leve",0.2,IF(L97="Menor",0.4,IF(L97="Moderado",0.6,IF(L97="Mayor",0.8,IF(L97="Catastrófico",1,))))))</f>
        <v>1</v>
      </c>
      <c r="N97" s="218" t="str">
        <f>IF(OR(AND(I97="Muy Baja",L97="Leve"),AND(I97="Muy Baja",L97="Menor"),AND(I97="Baja",L97="Leve")),"Bajo",IF(OR(AND(I97="Muy baja",L97="Moderado"),AND(I97="Baja",L97="Menor"),AND(I97="Baja",L97="Moderado"),AND(I97="Media",L97="Leve"),AND(I97="Media",L97="Menor"),AND(I97="Media",L97="Moderado"),AND(I97="Alta",L97="Leve"),AND(I97="Alta",L97="Menor")),"Moderado",IF(OR(AND(I97="Muy Baja",L97="Mayor"),AND(I97="Baja",L97="Mayor"),AND(I97="Media",L97="Mayor"),AND(I97="Alta",L97="Moderado"),AND(I97="Alta",L97="Mayor"),AND(I97="Muy Alta",L97="Leve"),AND(I97="Muy Alta",L97="Menor"),AND(I97="Muy Alta",L97="Moderado"),AND(I97="Muy Alta",L97="Mayor")),"Alto",IF(OR(AND(I97="Muy Baja",L97="Catastrófico"),AND(I97="Baja",L97="Catastrófico"),AND(I97="Media",L97="Catastrófico"),AND(I97="Alta",L97="Catastrófico"),AND(I97="Muy Alta",L97="Catastrófico")),"Extremo",""))))</f>
        <v>Extremo</v>
      </c>
      <c r="O97" s="218" t="str">
        <f>_xlfn.IFS(N97="Bajo","Aceptar",N97="Moderado","Reducir",N97="Alto","Reducir",N97="Extremo","Reducir")</f>
        <v>Reducir</v>
      </c>
    </row>
    <row r="98" spans="2:15" ht="150" hidden="1" customHeight="1" x14ac:dyDescent="0.25">
      <c r="B98" s="21" t="str">
        <f>+'Preliminar PT Id del Riesgo'!B91</f>
        <v>ADMINISTRACIÓN DE TIERRAS</v>
      </c>
      <c r="C98" s="43" t="str">
        <f>+'Preliminar PT Id del Riesgo'!F91</f>
        <v>SUBDIRECCIÓN DE ADMINISTRACIÓN DE TIERRAS DE LA NACIÓN</v>
      </c>
      <c r="D98" s="18" t="str">
        <f>+'Preliminar PT Id del Riesgo'!G91</f>
        <v>R 36</v>
      </c>
      <c r="E98" s="19" t="str">
        <f>+'Preliminar PT Id del Riesgo'!H91</f>
        <v>Inventario de predios desactualizado de Fondo de Tierras para la Reforma Rural Integral</v>
      </c>
      <c r="F98" s="19" t="str">
        <f>+'Preliminar PT Id del Riesgo'!I91</f>
        <v>Pérdida Reputacional</v>
      </c>
      <c r="G98" s="19" t="str">
        <f>+'Preliminar PT Id del Riesgo'!J91</f>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v>
      </c>
      <c r="H98" s="197">
        <v>2080</v>
      </c>
      <c r="I98" s="218" t="str">
        <f t="shared" ref="I98:I116" si="20">IF(H98&lt;=0,"",IF(H98&lt;=2,"Muy Baja",IF(H98&lt;=24,"Baja",IF(H98&lt;=500,"Media",IF(H98&lt;=5000,"Alta","Muy Alta")))))</f>
        <v>Alta</v>
      </c>
      <c r="J98" s="219">
        <f t="shared" ref="J98:J116" si="21">IF(I98="","",IF(I98="Muy Baja",0.2,IF(I98="Baja",0.4,IF(I98="Media",0.6,IF(I98="Alta",0.8,IF(I98="Muy Alta",1,))))))</f>
        <v>0.8</v>
      </c>
      <c r="K98" s="198" t="s">
        <v>163</v>
      </c>
      <c r="L98" s="218" t="str">
        <f>IF(OR(K98=[1]Datos!$A$23,K98=[1]Datos!$B$23),"Leve",IF(OR(K98=[1]Datos!$A$24,K98=[1]Datos!$B$24),"Menor",IF(OR(K98=[1]Datos!$A$25,K98=[1]Datos!$B$25),"Moderado",IF(OR(K98=[1]Datos!$A$26,K98=[1]Datos!$B$26),"Mayor",IF(OR(K98=[1]Datos!$A$27,K98=[1]Datos!$B$27),"Catastrófico","")))))</f>
        <v>Catastrófico</v>
      </c>
      <c r="M98" s="219">
        <f t="shared" ref="M98:M116" si="22">IF(L98="","",IF(L98="Leve",0.2,IF(L98="Menor",0.4,IF(L98="Moderado",0.6,IF(L98="Mayor",0.8,IF(L98="Catastrófico",1,))))))</f>
        <v>1</v>
      </c>
      <c r="N98" s="218" t="str">
        <f t="shared" ref="N98:N116" si="23">IF(OR(AND(I98="Muy Baja",L98="Leve"),AND(I98="Muy Baja",L98="Menor"),AND(I98="Baja",L98="Leve")),"Bajo",IF(OR(AND(I98="Muy baja",L98="Moderado"),AND(I98="Baja",L98="Menor"),AND(I98="Baja",L98="Moderado"),AND(I98="Media",L98="Leve"),AND(I98="Media",L98="Menor"),AND(I98="Media",L98="Moderado"),AND(I98="Alta",L98="Leve"),AND(I98="Alta",L98="Menor")),"Moderado",IF(OR(AND(I98="Muy Baja",L98="Mayor"),AND(I98="Baja",L98="Mayor"),AND(I98="Media",L98="Mayor"),AND(I98="Alta",L98="Moderado"),AND(I98="Alta",L98="Mayor"),AND(I98="Muy Alta",L98="Leve"),AND(I98="Muy Alta",L98="Menor"),AND(I98="Muy Alta",L98="Moderado"),AND(I98="Muy Alta",L98="Mayor")),"Alto",IF(OR(AND(I98="Muy Baja",L98="Catastrófico"),AND(I98="Baja",L98="Catastrófico"),AND(I98="Media",L98="Catastrófico"),AND(I98="Alta",L98="Catastrófico"),AND(I98="Muy Alta",L98="Catastrófico")),"Extremo",""))))</f>
        <v>Extremo</v>
      </c>
      <c r="O98" s="218" t="str">
        <f t="shared" ref="O98:O116" si="24">_xlfn.IFS(N98="Bajo","Aceptar",N98="Moderado","Reducir",N98="Alto","Reducir",N98="Extremo","Reducir")</f>
        <v>Reducir</v>
      </c>
    </row>
    <row r="99" spans="2:15" ht="150" hidden="1" customHeight="1" x14ac:dyDescent="0.25">
      <c r="B99" s="21" t="str">
        <f>+'Preliminar PT Id del Riesgo'!B92</f>
        <v>ADMINISTRACIÓN DE TIERRAS</v>
      </c>
      <c r="C99" s="43" t="str">
        <f>+'Preliminar PT Id del Riesgo'!F92</f>
        <v>SUBDIRECCIÓN DE ADMINISTRACIÓN DE TIERRAS DE LA NACIÓN</v>
      </c>
      <c r="D99" s="18" t="str">
        <f>+'Preliminar PT Id del Riesgo'!G92</f>
        <v>R 36</v>
      </c>
      <c r="E99" s="19" t="str">
        <f>+'Preliminar PT Id del Riesgo'!H92</f>
        <v>Inventario de predios desactualizado de Fondo de Tierras para la Reforma Rural Integral</v>
      </c>
      <c r="F99" s="19" t="str">
        <f>+'Preliminar PT Id del Riesgo'!I92</f>
        <v>Pérdida Reputacional</v>
      </c>
      <c r="G99" s="19" t="str">
        <f>+'Preliminar PT Id del Riesgo'!J92</f>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v>
      </c>
      <c r="H99" s="197">
        <v>2080</v>
      </c>
      <c r="I99" s="218" t="str">
        <f t="shared" si="20"/>
        <v>Alta</v>
      </c>
      <c r="J99" s="219">
        <f t="shared" si="21"/>
        <v>0.8</v>
      </c>
      <c r="K99" s="198" t="s">
        <v>163</v>
      </c>
      <c r="L99" s="218" t="str">
        <f>IF(OR(K99=[1]Datos!$A$23,K99=[1]Datos!$B$23),"Leve",IF(OR(K99=[1]Datos!$A$24,K99=[1]Datos!$B$24),"Menor",IF(OR(K99=[1]Datos!$A$25,K99=[1]Datos!$B$25),"Moderado",IF(OR(K99=[1]Datos!$A$26,K99=[1]Datos!$B$26),"Mayor",IF(OR(K99=[1]Datos!$A$27,K99=[1]Datos!$B$27),"Catastrófico","")))))</f>
        <v>Catastrófico</v>
      </c>
      <c r="M99" s="219">
        <f t="shared" si="22"/>
        <v>1</v>
      </c>
      <c r="N99" s="218" t="str">
        <f t="shared" si="23"/>
        <v>Extremo</v>
      </c>
      <c r="O99" s="218" t="str">
        <f t="shared" si="24"/>
        <v>Reducir</v>
      </c>
    </row>
    <row r="100" spans="2:15" ht="150" hidden="1" customHeight="1" x14ac:dyDescent="0.25">
      <c r="B100" s="21" t="e">
        <f>+'Preliminar PT Id del Riesgo'!#REF!</f>
        <v>#REF!</v>
      </c>
      <c r="C100" s="43" t="e">
        <f>+'Preliminar PT Id del Riesgo'!#REF!</f>
        <v>#REF!</v>
      </c>
      <c r="D100" s="18" t="e">
        <f>+'Preliminar PT Id del Riesgo'!#REF!</f>
        <v>#REF!</v>
      </c>
      <c r="E100" s="19" t="e">
        <f>+'Preliminar PT Id del Riesgo'!#REF!</f>
        <v>#REF!</v>
      </c>
      <c r="F100" s="19" t="e">
        <f>+'Preliminar PT Id del Riesgo'!#REF!</f>
        <v>#REF!</v>
      </c>
      <c r="G100" s="19" t="e">
        <f>+'Preliminar PT Id del Riesgo'!#REF!</f>
        <v>#REF!</v>
      </c>
      <c r="H100" s="197">
        <v>3700</v>
      </c>
      <c r="I100" s="218" t="str">
        <f t="shared" si="20"/>
        <v>Alta</v>
      </c>
      <c r="J100" s="219">
        <f t="shared" si="21"/>
        <v>0.8</v>
      </c>
      <c r="K100" s="198" t="s">
        <v>162</v>
      </c>
      <c r="L100" s="218" t="str">
        <f>IF(OR(K100=[1]Datos!$A$23,K100=[1]Datos!$B$23),"Leve",IF(OR(K100=[1]Datos!$A$24,K100=[1]Datos!$B$24),"Menor",IF(OR(K100=[1]Datos!$A$25,K100=[1]Datos!$B$25),"Moderado",IF(OR(K100=[1]Datos!$A$26,K100=[1]Datos!$B$26),"Mayor",IF(OR(K100=[1]Datos!$A$27,K100=[1]Datos!$B$27),"Catastrófico","")))))</f>
        <v>Moderado</v>
      </c>
      <c r="M100" s="219">
        <f t="shared" si="22"/>
        <v>0.6</v>
      </c>
      <c r="N100" s="218" t="str">
        <f t="shared" si="23"/>
        <v>Alto</v>
      </c>
      <c r="O100" s="218" t="str">
        <f t="shared" si="24"/>
        <v>Reducir</v>
      </c>
    </row>
    <row r="101" spans="2:15" ht="150" hidden="1" customHeight="1" x14ac:dyDescent="0.25">
      <c r="B101" s="21" t="e">
        <f>+'Preliminar PT Id del Riesgo'!#REF!</f>
        <v>#REF!</v>
      </c>
      <c r="C101" s="43" t="e">
        <f>+'Preliminar PT Id del Riesgo'!#REF!</f>
        <v>#REF!</v>
      </c>
      <c r="D101" s="18" t="e">
        <f>+'Preliminar PT Id del Riesgo'!#REF!</f>
        <v>#REF!</v>
      </c>
      <c r="E101" s="19" t="e">
        <f>+'Preliminar PT Id del Riesgo'!#REF!</f>
        <v>#REF!</v>
      </c>
      <c r="F101" s="19" t="e">
        <f>+'Preliminar PT Id del Riesgo'!#REF!</f>
        <v>#REF!</v>
      </c>
      <c r="G101" s="19" t="e">
        <f>+'Preliminar PT Id del Riesgo'!#REF!</f>
        <v>#REF!</v>
      </c>
      <c r="H101" s="197">
        <v>3700</v>
      </c>
      <c r="I101" s="218" t="str">
        <f t="shared" si="20"/>
        <v>Alta</v>
      </c>
      <c r="J101" s="219">
        <f t="shared" si="21"/>
        <v>0.8</v>
      </c>
      <c r="K101" s="198" t="s">
        <v>162</v>
      </c>
      <c r="L101" s="218" t="str">
        <f>IF(OR(K101=[1]Datos!$A$23,K101=[1]Datos!$B$23),"Leve",IF(OR(K101=[1]Datos!$A$24,K101=[1]Datos!$B$24),"Menor",IF(OR(K101=[1]Datos!$A$25,K101=[1]Datos!$B$25),"Moderado",IF(OR(K101=[1]Datos!$A$26,K101=[1]Datos!$B$26),"Mayor",IF(OR(K101=[1]Datos!$A$27,K101=[1]Datos!$B$27),"Catastrófico","")))))</f>
        <v>Moderado</v>
      </c>
      <c r="M101" s="219">
        <f t="shared" si="22"/>
        <v>0.6</v>
      </c>
      <c r="N101" s="218" t="str">
        <f t="shared" si="23"/>
        <v>Alto</v>
      </c>
      <c r="O101" s="218" t="str">
        <f t="shared" si="24"/>
        <v>Reducir</v>
      </c>
    </row>
    <row r="102" spans="2:15" ht="150" hidden="1" customHeight="1" x14ac:dyDescent="0.25">
      <c r="B102" s="21" t="e">
        <f>+'Preliminar PT Id del Riesgo'!#REF!</f>
        <v>#REF!</v>
      </c>
      <c r="C102" s="43" t="e">
        <f>+'Preliminar PT Id del Riesgo'!#REF!</f>
        <v>#REF!</v>
      </c>
      <c r="D102" s="18" t="e">
        <f>+'Preliminar PT Id del Riesgo'!#REF!</f>
        <v>#REF!</v>
      </c>
      <c r="E102" s="19" t="e">
        <f>+'Preliminar PT Id del Riesgo'!#REF!</f>
        <v>#REF!</v>
      </c>
      <c r="F102" s="19" t="e">
        <f>+'Preliminar PT Id del Riesgo'!#REF!</f>
        <v>#REF!</v>
      </c>
      <c r="G102" s="19" t="e">
        <f>+'Preliminar PT Id del Riesgo'!#REF!</f>
        <v>#REF!</v>
      </c>
      <c r="H102" s="197">
        <v>1850</v>
      </c>
      <c r="I102" s="218" t="str">
        <f t="shared" si="20"/>
        <v>Alta</v>
      </c>
      <c r="J102" s="219">
        <f t="shared" si="21"/>
        <v>0.8</v>
      </c>
      <c r="K102" s="198" t="s">
        <v>162</v>
      </c>
      <c r="L102" s="218" t="str">
        <f>IF(OR(K102=[1]Datos!$A$23,K102=[1]Datos!$B$23),"Leve",IF(OR(K102=[1]Datos!$A$24,K102=[1]Datos!$B$24),"Menor",IF(OR(K102=[1]Datos!$A$25,K102=[1]Datos!$B$25),"Moderado",IF(OR(K102=[1]Datos!$A$26,K102=[1]Datos!$B$26),"Mayor",IF(OR(K102=[1]Datos!$A$27,K102=[1]Datos!$B$27),"Catastrófico","")))))</f>
        <v>Moderado</v>
      </c>
      <c r="M102" s="219">
        <f t="shared" si="22"/>
        <v>0.6</v>
      </c>
      <c r="N102" s="218" t="str">
        <f t="shared" si="23"/>
        <v>Alto</v>
      </c>
      <c r="O102" s="218" t="str">
        <f t="shared" si="24"/>
        <v>Reducir</v>
      </c>
    </row>
    <row r="103" spans="2:15" ht="150" hidden="1" customHeight="1" x14ac:dyDescent="0.25">
      <c r="B103" s="21" t="e">
        <f>+'Preliminar PT Id del Riesgo'!#REF!</f>
        <v>#REF!</v>
      </c>
      <c r="C103" s="43" t="e">
        <f>+'Preliminar PT Id del Riesgo'!#REF!</f>
        <v>#REF!</v>
      </c>
      <c r="D103" s="18" t="e">
        <f>+'Preliminar PT Id del Riesgo'!#REF!</f>
        <v>#REF!</v>
      </c>
      <c r="E103" s="19" t="e">
        <f>+'Preliminar PT Id del Riesgo'!#REF!</f>
        <v>#REF!</v>
      </c>
      <c r="F103" s="19" t="e">
        <f>+'Preliminar PT Id del Riesgo'!#REF!</f>
        <v>#REF!</v>
      </c>
      <c r="G103" s="19" t="e">
        <f>+'Preliminar PT Id del Riesgo'!#REF!</f>
        <v>#REF!</v>
      </c>
      <c r="H103" s="197">
        <v>1850</v>
      </c>
      <c r="I103" s="218" t="str">
        <f t="shared" si="20"/>
        <v>Alta</v>
      </c>
      <c r="J103" s="219">
        <f t="shared" si="21"/>
        <v>0.8</v>
      </c>
      <c r="K103" s="198" t="s">
        <v>162</v>
      </c>
      <c r="L103" s="218" t="str">
        <f>IF(OR(K103=[1]Datos!$A$23,K103=[1]Datos!$B$23),"Leve",IF(OR(K103=[1]Datos!$A$24,K103=[1]Datos!$B$24),"Menor",IF(OR(K103=[1]Datos!$A$25,K103=[1]Datos!$B$25),"Moderado",IF(OR(K103=[1]Datos!$A$26,K103=[1]Datos!$B$26),"Mayor",IF(OR(K103=[1]Datos!$A$27,K103=[1]Datos!$B$27),"Catastrófico","")))))</f>
        <v>Moderado</v>
      </c>
      <c r="M103" s="219">
        <f t="shared" si="22"/>
        <v>0.6</v>
      </c>
      <c r="N103" s="218" t="str">
        <f t="shared" si="23"/>
        <v>Alto</v>
      </c>
      <c r="O103" s="218" t="str">
        <f t="shared" si="24"/>
        <v>Reducir</v>
      </c>
    </row>
    <row r="104" spans="2:15" ht="150" hidden="1" customHeight="1" x14ac:dyDescent="0.25">
      <c r="B104" s="21" t="str">
        <f>+'Preliminar PT Id del Riesgo'!B93</f>
        <v>GESTIÓN DE LA INFORMACIÓN</v>
      </c>
      <c r="C104" s="43" t="str">
        <f>+'Preliminar PT Id del Riesgo'!F93</f>
        <v>SUBDIRECCIÓN DE SISTEMAS DE INFORMACIÓN DE TIERRAS</v>
      </c>
      <c r="D104" s="18" t="str">
        <f>+'Preliminar PT Id del Riesgo'!G93</f>
        <v>R 39</v>
      </c>
      <c r="E104" s="19" t="str">
        <f>+'Preliminar PT Id del Riesgo'!H93</f>
        <v>Incumplimiento en la entrega de productos y servicios en la construcción de soluciones de software</v>
      </c>
      <c r="F104" s="19" t="str">
        <f>+'Preliminar PT Id del Riesgo'!I93</f>
        <v>Afectación Económica o presupuestal</v>
      </c>
      <c r="G104" s="19" t="str">
        <f>+'Preliminar PT Id del Riesgo'!J93</f>
        <v>Posibilidad de afectación económica en los costos que han sido definidos en los rubros presupuestales para los proyectos de desarrollo de software debido a la estimación errada para cada una de las etapas del ciclo de desarrollo de la solución</v>
      </c>
      <c r="H104" s="197">
        <v>12</v>
      </c>
      <c r="I104" s="218" t="str">
        <f t="shared" si="20"/>
        <v>Baja</v>
      </c>
      <c r="J104" s="219">
        <f t="shared" si="21"/>
        <v>0.4</v>
      </c>
      <c r="K104" s="218" t="s">
        <v>720</v>
      </c>
      <c r="L104" s="218" t="str">
        <f>IF(OR(K104=[1]Datos!$A$23,K104=[1]Datos!$B$23),"Leve",IF(OR(K104=[1]Datos!$A$24,K104=[1]Datos!$B$24),"Menor",IF(OR(K104=[1]Datos!$A$25,K104=[1]Datos!$B$25),"Moderado",IF(OR(K104=[1]Datos!$A$26,K104=[1]Datos!$B$26),"Mayor",IF(OR(K104=[1]Datos!$A$27,K104=[1]Datos!$B$27),"Catastrófico","")))))</f>
        <v>Catastrófico</v>
      </c>
      <c r="M104" s="219">
        <f t="shared" si="22"/>
        <v>1</v>
      </c>
      <c r="N104" s="218" t="str">
        <f t="shared" si="23"/>
        <v>Extremo</v>
      </c>
      <c r="O104" s="218" t="str">
        <f t="shared" si="24"/>
        <v>Reducir</v>
      </c>
    </row>
    <row r="105" spans="2:15" ht="150" hidden="1" customHeight="1" x14ac:dyDescent="0.25">
      <c r="B105" s="21" t="str">
        <f>+'Preliminar PT Id del Riesgo'!B94</f>
        <v>GESTIÓN DE LA INFORMACIÓN</v>
      </c>
      <c r="C105" s="43" t="str">
        <f>+'Preliminar PT Id del Riesgo'!F94</f>
        <v>SUBDIRECCIÓN DE SISTEMAS DE INFORMACIÓN DE TIERRAS</v>
      </c>
      <c r="D105" s="18" t="str">
        <f>+'Preliminar PT Id del Riesgo'!G94</f>
        <v>R 39</v>
      </c>
      <c r="E105" s="19" t="str">
        <f>+'Preliminar PT Id del Riesgo'!H94</f>
        <v>Incumplimiento en la entrega de productos y servicios en la construcción de soluciones de software</v>
      </c>
      <c r="F105" s="19" t="str">
        <f>+'Preliminar PT Id del Riesgo'!I94</f>
        <v>Afectación Económica o presupuestal</v>
      </c>
      <c r="G105" s="19" t="str">
        <f>+'Preliminar PT Id del Riesgo'!J94</f>
        <v>Posibilidad de afectación económica en los costos que han sido definidos en los rubros presupuestales para los proyectos de desarrollo de software debido a la estimación errada para cada una de las etapas del ciclo de desarrollo de la solución</v>
      </c>
      <c r="H105" s="197">
        <v>12</v>
      </c>
      <c r="I105" s="218" t="str">
        <f t="shared" si="20"/>
        <v>Baja</v>
      </c>
      <c r="J105" s="219">
        <f t="shared" si="21"/>
        <v>0.4</v>
      </c>
      <c r="K105" s="218" t="s">
        <v>720</v>
      </c>
      <c r="L105" s="218" t="str">
        <f>IF(OR(K105=[1]Datos!$A$23,K105=[1]Datos!$B$23),"Leve",IF(OR(K105=[1]Datos!$A$24,K105=[1]Datos!$B$24),"Menor",IF(OR(K105=[1]Datos!$A$25,K105=[1]Datos!$B$25),"Moderado",IF(OR(K105=[1]Datos!$A$26,K105=[1]Datos!$B$26),"Mayor",IF(OR(K105=[1]Datos!$A$27,K105=[1]Datos!$B$27),"Catastrófico","")))))</f>
        <v>Catastrófico</v>
      </c>
      <c r="M105" s="219">
        <f t="shared" si="22"/>
        <v>1</v>
      </c>
      <c r="N105" s="218" t="str">
        <f t="shared" si="23"/>
        <v>Extremo</v>
      </c>
      <c r="O105" s="218" t="str">
        <f t="shared" si="24"/>
        <v>Reducir</v>
      </c>
    </row>
    <row r="106" spans="2:15" ht="150" hidden="1" customHeight="1" x14ac:dyDescent="0.25">
      <c r="B106" s="21" t="str">
        <f>+'Preliminar PT Id del Riesgo'!B95</f>
        <v>GESTIÓN DE LA INFORMACIÓN</v>
      </c>
      <c r="C106" s="43" t="str">
        <f>+'Preliminar PT Id del Riesgo'!F95</f>
        <v>SUBDIRECCIÓN DE SISTEMAS DE INFORMACIÓN DE TIERRAS</v>
      </c>
      <c r="D106" s="18" t="str">
        <f>+'Preliminar PT Id del Riesgo'!G95</f>
        <v>R 39</v>
      </c>
      <c r="E106" s="19" t="str">
        <f>+'Preliminar PT Id del Riesgo'!H95</f>
        <v>Incumplimiento en la entrega de productos y servicios en la construcción de soluciones de software</v>
      </c>
      <c r="F106" s="19" t="str">
        <f>+'Preliminar PT Id del Riesgo'!I95</f>
        <v>Afectación Económica o presupuestal</v>
      </c>
      <c r="G106" s="19" t="str">
        <f>+'Preliminar PT Id del Riesgo'!J95</f>
        <v>Posibilidad de afectación económica en los costos que han sido definidos en los rubros presupuestales para los proyectos de desarrollo de software debido a la estimación errada para cada una de las etapas del ciclo de desarrollo de la solución</v>
      </c>
      <c r="H106" s="197">
        <v>12</v>
      </c>
      <c r="I106" s="218" t="str">
        <f t="shared" si="20"/>
        <v>Baja</v>
      </c>
      <c r="J106" s="219">
        <f t="shared" si="21"/>
        <v>0.4</v>
      </c>
      <c r="K106" s="218" t="s">
        <v>720</v>
      </c>
      <c r="L106" s="218" t="str">
        <f>IF(OR(K106=[1]Datos!$A$23,K106=[1]Datos!$B$23),"Leve",IF(OR(K106=[1]Datos!$A$24,K106=[1]Datos!$B$24),"Menor",IF(OR(K106=[1]Datos!$A$25,K106=[1]Datos!$B$25),"Moderado",IF(OR(K106=[1]Datos!$A$26,K106=[1]Datos!$B$26),"Mayor",IF(OR(K106=[1]Datos!$A$27,K106=[1]Datos!$B$27),"Catastrófico","")))))</f>
        <v>Catastrófico</v>
      </c>
      <c r="M106" s="219">
        <f t="shared" si="22"/>
        <v>1</v>
      </c>
      <c r="N106" s="218" t="str">
        <f t="shared" si="23"/>
        <v>Extremo</v>
      </c>
      <c r="O106" s="218" t="str">
        <f t="shared" si="24"/>
        <v>Reducir</v>
      </c>
    </row>
    <row r="107" spans="2:15" ht="150" hidden="1" customHeight="1" x14ac:dyDescent="0.25">
      <c r="B107" s="21" t="str">
        <f>+'Preliminar PT Id del Riesgo'!B96</f>
        <v>GESTIÓN DE LA INFORMACIÓN</v>
      </c>
      <c r="C107" s="43" t="str">
        <f>+'Preliminar PT Id del Riesgo'!F96</f>
        <v>SUBDIRECCIÓN DE SISTEMAS DE INFORMACIÓN DE TIERRAS</v>
      </c>
      <c r="D107" s="18" t="str">
        <f>+'Preliminar PT Id del Riesgo'!G96</f>
        <v>R 40</v>
      </c>
      <c r="E107" s="19" t="str">
        <f>+'Preliminar PT Id del Riesgo'!H96</f>
        <v>Incumplir los tiempos de entrega de desarrollo y ajustes a las aplicaciones de la Agencia</v>
      </c>
      <c r="F107" s="19" t="str">
        <f>+'Preliminar PT Id del Riesgo'!I96</f>
        <v>Afectación Económica o presupuestal</v>
      </c>
      <c r="G107" s="19" t="str">
        <f>+'Preliminar PT Id del Riesgo'!J96</f>
        <v>Posibilidad de afectación económica en los costos que han sido definidos en los rubros presupuestales para los proyectos de desarrollo de software debido a la estimación errada para cada una de las etapas del ciclo de desarrollo de la solución</v>
      </c>
      <c r="H107" s="197">
        <v>12</v>
      </c>
      <c r="I107" s="218" t="str">
        <f t="shared" si="20"/>
        <v>Baja</v>
      </c>
      <c r="J107" s="219">
        <f t="shared" si="21"/>
        <v>0.4</v>
      </c>
      <c r="K107" s="218" t="s">
        <v>720</v>
      </c>
      <c r="L107" s="218" t="str">
        <f>IF(OR(K107=[1]Datos!$A$23,K107=[1]Datos!$B$23),"Leve",IF(OR(K107=[1]Datos!$A$24,K107=[1]Datos!$B$24),"Menor",IF(OR(K107=[1]Datos!$A$25,K107=[1]Datos!$B$25),"Moderado",IF(OR(K107=[1]Datos!$A$26,K107=[1]Datos!$B$26),"Mayor",IF(OR(K107=[1]Datos!$A$27,K107=[1]Datos!$B$27),"Catastrófico","")))))</f>
        <v>Catastrófico</v>
      </c>
      <c r="M107" s="219">
        <f t="shared" si="22"/>
        <v>1</v>
      </c>
      <c r="N107" s="218" t="str">
        <f t="shared" si="23"/>
        <v>Extremo</v>
      </c>
      <c r="O107" s="218" t="str">
        <f t="shared" si="24"/>
        <v>Reducir</v>
      </c>
    </row>
    <row r="108" spans="2:15" ht="150" hidden="1" customHeight="1" x14ac:dyDescent="0.25">
      <c r="B108" s="21" t="str">
        <f>+'Preliminar PT Id del Riesgo'!B97</f>
        <v>GESTIÓN DE LA INFORMACIÓN</v>
      </c>
      <c r="C108" s="43" t="str">
        <f>+'Preliminar PT Id del Riesgo'!F97</f>
        <v>SUBDIRECCIÓN DE SISTEMAS DE INFORMACIÓN DE TIERRAS</v>
      </c>
      <c r="D108" s="18" t="str">
        <f>+'Preliminar PT Id del Riesgo'!G97</f>
        <v>R 40</v>
      </c>
      <c r="E108" s="19" t="str">
        <f>+'Preliminar PT Id del Riesgo'!H97</f>
        <v>Incumplir los tiempos de entrega de desarrollo y ajustes a las aplicaciones de la Agencia</v>
      </c>
      <c r="F108" s="19" t="str">
        <f>+'Preliminar PT Id del Riesgo'!I97</f>
        <v>Afectación Económica o presupuestal</v>
      </c>
      <c r="G108" s="19" t="str">
        <f>+'Preliminar PT Id del Riesgo'!J97</f>
        <v>Posibilidad de afectación económica en los costos que han sido definidos en los rubros presupuestales para los proyectos de desarrollo de software debido a la estimación errada para cada una de las etapas del ciclo de desarrollo de la solución</v>
      </c>
      <c r="H108" s="197">
        <v>12</v>
      </c>
      <c r="I108" s="218" t="str">
        <f t="shared" si="20"/>
        <v>Baja</v>
      </c>
      <c r="J108" s="219">
        <f t="shared" si="21"/>
        <v>0.4</v>
      </c>
      <c r="K108" s="218" t="s">
        <v>720</v>
      </c>
      <c r="L108" s="218" t="str">
        <f>IF(OR(K108=[1]Datos!$A$23,K108=[1]Datos!$B$23),"Leve",IF(OR(K108=[1]Datos!$A$24,K108=[1]Datos!$B$24),"Menor",IF(OR(K108=[1]Datos!$A$25,K108=[1]Datos!$B$25),"Moderado",IF(OR(K108=[1]Datos!$A$26,K108=[1]Datos!$B$26),"Mayor",IF(OR(K108=[1]Datos!$A$27,K108=[1]Datos!$B$27),"Catastrófico","")))))</f>
        <v>Catastrófico</v>
      </c>
      <c r="M108" s="219">
        <f t="shared" si="22"/>
        <v>1</v>
      </c>
      <c r="N108" s="218" t="str">
        <f t="shared" si="23"/>
        <v>Extremo</v>
      </c>
      <c r="O108" s="218" t="str">
        <f t="shared" si="24"/>
        <v>Reducir</v>
      </c>
    </row>
    <row r="109" spans="2:15" ht="150" hidden="1" customHeight="1" x14ac:dyDescent="0.25">
      <c r="B109" s="21" t="str">
        <f>+'Preliminar PT Id del Riesgo'!B98</f>
        <v>GESTIÓN DE LA INFORMACIÓN</v>
      </c>
      <c r="C109" s="43" t="str">
        <f>+'Preliminar PT Id del Riesgo'!F98</f>
        <v>SUBDIRECCIÓN DE SISTEMAS DE INFORMACIÓN DE TIERRAS</v>
      </c>
      <c r="D109" s="18" t="str">
        <f>+'Preliminar PT Id del Riesgo'!G98</f>
        <v>R 41</v>
      </c>
      <c r="E109" s="19" t="str">
        <f>+'Preliminar PT Id del Riesgo'!H98</f>
        <v>Realizar actividades relacionadas con los procedimientos misionales fuera del sistema integrado de tierras (SIT), dispuesto  por la Entidad</v>
      </c>
      <c r="F109" s="19" t="str">
        <f>+'Preliminar PT Id del Riesgo'!I98</f>
        <v>Afectación Económica o presupuestal</v>
      </c>
      <c r="G109" s="19" t="str">
        <f>+'Preliminar PT Id del Riesgo'!J98</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H109" s="197">
        <v>2</v>
      </c>
      <c r="I109" s="218" t="str">
        <f t="shared" si="20"/>
        <v>Muy Baja</v>
      </c>
      <c r="J109" s="219">
        <f t="shared" si="21"/>
        <v>0.2</v>
      </c>
      <c r="K109" s="218" t="s">
        <v>720</v>
      </c>
      <c r="L109" s="218" t="str">
        <f>IF(OR(K109=[1]Datos!$A$23,K109=[1]Datos!$B$23),"Leve",IF(OR(K109=[1]Datos!$A$24,K109=[1]Datos!$B$24),"Menor",IF(OR(K109=[1]Datos!$A$25,K109=[1]Datos!$B$25),"Moderado",IF(OR(K109=[1]Datos!$A$26,K109=[1]Datos!$B$26),"Mayor",IF(OR(K109=[1]Datos!$A$27,K109=[1]Datos!$B$27),"Catastrófico","")))))</f>
        <v>Catastrófico</v>
      </c>
      <c r="M109" s="219">
        <f t="shared" si="22"/>
        <v>1</v>
      </c>
      <c r="N109" s="218" t="str">
        <f t="shared" si="23"/>
        <v>Extremo</v>
      </c>
      <c r="O109" s="218" t="str">
        <f t="shared" si="24"/>
        <v>Reducir</v>
      </c>
    </row>
    <row r="110" spans="2:15" ht="150" hidden="1" customHeight="1" x14ac:dyDescent="0.25">
      <c r="B110" s="21" t="str">
        <f>+'Preliminar PT Id del Riesgo'!B99</f>
        <v>GESTIÓN DE LA INFORMACIÓN</v>
      </c>
      <c r="C110" s="43" t="str">
        <f>+'Preliminar PT Id del Riesgo'!F99</f>
        <v>SUBDIRECCIÓN DE SISTEMAS DE INFORMACIÓN DE TIERRAS</v>
      </c>
      <c r="D110" s="18" t="str">
        <f>+'Preliminar PT Id del Riesgo'!G99</f>
        <v>R 41</v>
      </c>
      <c r="E110" s="19" t="str">
        <f>+'Preliminar PT Id del Riesgo'!H99</f>
        <v>Realizar actividades relacionadas con los procedimientos misionales fuera del sistema integrado de tierras (SIT), dispuesto  por la Entidad</v>
      </c>
      <c r="F110" s="19" t="str">
        <f>+'Preliminar PT Id del Riesgo'!I99</f>
        <v>Afectación Económica o presupuestal</v>
      </c>
      <c r="G110" s="19" t="str">
        <f>+'Preliminar PT Id del Riesgo'!J99</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H110" s="197">
        <v>2</v>
      </c>
      <c r="I110" s="218" t="str">
        <f t="shared" si="20"/>
        <v>Muy Baja</v>
      </c>
      <c r="J110" s="219">
        <f t="shared" si="21"/>
        <v>0.2</v>
      </c>
      <c r="K110" s="218" t="s">
        <v>720</v>
      </c>
      <c r="L110" s="218" t="str">
        <f>IF(OR(K110=[1]Datos!$A$23,K110=[1]Datos!$B$23),"Leve",IF(OR(K110=[1]Datos!$A$24,K110=[1]Datos!$B$24),"Menor",IF(OR(K110=[1]Datos!$A$25,K110=[1]Datos!$B$25),"Moderado",IF(OR(K110=[1]Datos!$A$26,K110=[1]Datos!$B$26),"Mayor",IF(OR(K110=[1]Datos!$A$27,K110=[1]Datos!$B$27),"Catastrófico","")))))</f>
        <v>Catastrófico</v>
      </c>
      <c r="M110" s="219">
        <f t="shared" si="22"/>
        <v>1</v>
      </c>
      <c r="N110" s="218" t="str">
        <f t="shared" si="23"/>
        <v>Extremo</v>
      </c>
      <c r="O110" s="218" t="str">
        <f t="shared" si="24"/>
        <v>Reducir</v>
      </c>
    </row>
    <row r="111" spans="2:15" ht="150" hidden="1" customHeight="1" x14ac:dyDescent="0.25">
      <c r="B111" s="21" t="str">
        <f>+'Preliminar PT Id del Riesgo'!B100</f>
        <v>GESTIÓN DE LA INFORMACIÓN</v>
      </c>
      <c r="C111" s="43" t="str">
        <f>+'Preliminar PT Id del Riesgo'!F100</f>
        <v>SUBDIRECCIÓN DE SISTEMAS DE INFORMACIÓN DE TIERRAS</v>
      </c>
      <c r="D111" s="18" t="str">
        <f>+'Preliminar PT Id del Riesgo'!G100</f>
        <v>R 41</v>
      </c>
      <c r="E111" s="19" t="str">
        <f>+'Preliminar PT Id del Riesgo'!H100</f>
        <v>Realizar actividades relacionadas con los procedimientos misionales fuera del sistema integrado de tierras (SIT), dispuesto  por la Entidad</v>
      </c>
      <c r="F111" s="19" t="str">
        <f>+'Preliminar PT Id del Riesgo'!I100</f>
        <v>Afectación Económica o presupuestal</v>
      </c>
      <c r="G111" s="19" t="str">
        <f>+'Preliminar PT Id del Riesgo'!J100</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H111" s="197">
        <v>2</v>
      </c>
      <c r="I111" s="218" t="str">
        <f t="shared" si="20"/>
        <v>Muy Baja</v>
      </c>
      <c r="J111" s="219">
        <f t="shared" si="21"/>
        <v>0.2</v>
      </c>
      <c r="K111" s="218" t="s">
        <v>720</v>
      </c>
      <c r="L111" s="218" t="str">
        <f>IF(OR(K111=[1]Datos!$A$23,K111=[1]Datos!$B$23),"Leve",IF(OR(K111=[1]Datos!$A$24,K111=[1]Datos!$B$24),"Menor",IF(OR(K111=[1]Datos!$A$25,K111=[1]Datos!$B$25),"Moderado",IF(OR(K111=[1]Datos!$A$26,K111=[1]Datos!$B$26),"Mayor",IF(OR(K111=[1]Datos!$A$27,K111=[1]Datos!$B$27),"Catastrófico","")))))</f>
        <v>Catastrófico</v>
      </c>
      <c r="M111" s="219">
        <f t="shared" si="22"/>
        <v>1</v>
      </c>
      <c r="N111" s="218" t="str">
        <f t="shared" si="23"/>
        <v>Extremo</v>
      </c>
      <c r="O111" s="218" t="str">
        <f t="shared" si="24"/>
        <v>Reducir</v>
      </c>
    </row>
    <row r="112" spans="2:15" ht="150" hidden="1" customHeight="1" x14ac:dyDescent="0.25">
      <c r="B112" s="21" t="str">
        <f>+'Preliminar PT Id del Riesgo'!B101</f>
        <v>GESTIÓN DEL TALENTO HUMANO</v>
      </c>
      <c r="C112" s="43" t="str">
        <f>+'Preliminar PT Id del Riesgo'!F101</f>
        <v>SUBDIRECCIÓN DE TALENTO HUMANO</v>
      </c>
      <c r="D112" s="18" t="str">
        <f>+'Preliminar PT Id del Riesgo'!G101</f>
        <v>R 42</v>
      </c>
      <c r="E112" s="19" t="str">
        <f>+'Preliminar PT Id del Riesgo'!H101</f>
        <v>Posibilidad de incumplir metas del Plan Estratégico de Talento Humano</v>
      </c>
      <c r="F112" s="19" t="str">
        <f>+'Preliminar PT Id del Riesgo'!I101</f>
        <v>Pérdida Reputacional</v>
      </c>
      <c r="G112" s="19" t="str">
        <f>+'Preliminar PT Id del Riesgo'!J101</f>
        <v>Posibilidad de pérdida reputacional en la imagen institucional debido  a falta de ejecución de las actividades y de recursos para el Plan Estratégico de Talento Humano</v>
      </c>
      <c r="H112" s="197">
        <v>1</v>
      </c>
      <c r="I112" s="218" t="str">
        <f t="shared" si="20"/>
        <v>Muy Baja</v>
      </c>
      <c r="J112" s="219">
        <f t="shared" si="21"/>
        <v>0.2</v>
      </c>
      <c r="K112" s="198" t="s">
        <v>162</v>
      </c>
      <c r="L112" s="218" t="str">
        <f>IF(OR(K112=[1]Datos!$A$23,K112=[1]Datos!$B$23),"Leve",IF(OR(K112=[1]Datos!$A$24,K112=[1]Datos!$B$24),"Menor",IF(OR(K112=[1]Datos!$A$25,K112=[1]Datos!$B$25),"Moderado",IF(OR(K112=[1]Datos!$A$26,K112=[1]Datos!$B$26),"Mayor",IF(OR(K112=[1]Datos!$A$27,K112=[1]Datos!$B$27),"Catastrófico","")))))</f>
        <v>Moderado</v>
      </c>
      <c r="M112" s="219">
        <f t="shared" si="22"/>
        <v>0.6</v>
      </c>
      <c r="N112" s="218" t="str">
        <f t="shared" si="23"/>
        <v>Moderado</v>
      </c>
      <c r="O112" s="218" t="str">
        <f t="shared" si="24"/>
        <v>Reducir</v>
      </c>
    </row>
    <row r="113" spans="2:15" ht="150" hidden="1" customHeight="1" x14ac:dyDescent="0.25">
      <c r="B113" s="21" t="str">
        <f>+'Preliminar PT Id del Riesgo'!B102</f>
        <v>GESTIÓN DEL TALENTO HUMANO</v>
      </c>
      <c r="C113" s="43" t="str">
        <f>+'Preliminar PT Id del Riesgo'!F102</f>
        <v>SUBDIRECCIÓN DE TALENTO HUMANO</v>
      </c>
      <c r="D113" s="18" t="str">
        <f>+'Preliminar PT Id del Riesgo'!G102</f>
        <v>R 42</v>
      </c>
      <c r="E113" s="19" t="str">
        <f>+'Preliminar PT Id del Riesgo'!H102</f>
        <v>Posibilidad de incumplir metas del Plan Estratégico de Talento Humano</v>
      </c>
      <c r="F113" s="19" t="str">
        <f>+'Preliminar PT Id del Riesgo'!I102</f>
        <v>Pérdida Reputacional</v>
      </c>
      <c r="G113" s="19" t="str">
        <f>+'Preliminar PT Id del Riesgo'!J102</f>
        <v>Posibilidad de pérdida reputacional en la imagen institucional debido  a falta de ejecución de las actividades y de recursos para el Plan Estratégico de Talento Humano</v>
      </c>
      <c r="H113" s="197">
        <v>1</v>
      </c>
      <c r="I113" s="218" t="str">
        <f t="shared" si="20"/>
        <v>Muy Baja</v>
      </c>
      <c r="J113" s="219">
        <f t="shared" si="21"/>
        <v>0.2</v>
      </c>
      <c r="K113" s="198" t="s">
        <v>162</v>
      </c>
      <c r="L113" s="218" t="str">
        <f>IF(OR(K113=[1]Datos!$A$23,K113=[1]Datos!$B$23),"Leve",IF(OR(K113=[1]Datos!$A$24,K113=[1]Datos!$B$24),"Menor",IF(OR(K113=[1]Datos!$A$25,K113=[1]Datos!$B$25),"Moderado",IF(OR(K113=[1]Datos!$A$26,K113=[1]Datos!$B$26),"Mayor",IF(OR(K113=[1]Datos!$A$27,K113=[1]Datos!$B$27),"Catastrófico","")))))</f>
        <v>Moderado</v>
      </c>
      <c r="M113" s="219">
        <f t="shared" si="22"/>
        <v>0.6</v>
      </c>
      <c r="N113" s="218" t="str">
        <f t="shared" si="23"/>
        <v>Moderado</v>
      </c>
      <c r="O113" s="218" t="str">
        <f t="shared" si="24"/>
        <v>Reducir</v>
      </c>
    </row>
    <row r="114" spans="2:15" ht="150" hidden="1" customHeight="1" x14ac:dyDescent="0.25">
      <c r="B114" s="21" t="str">
        <f>+'Preliminar PT Id del Riesgo'!B103</f>
        <v>GESTIÓN DEL TALENTO HUMANO</v>
      </c>
      <c r="C114" s="43" t="str">
        <f>+'Preliminar PT Id del Riesgo'!F103</f>
        <v>SUBDIRECCIÓN DE TALENTO HUMANO</v>
      </c>
      <c r="D114" s="18" t="str">
        <f>+'Preliminar PT Id del Riesgo'!G103</f>
        <v>R 42</v>
      </c>
      <c r="E114" s="19" t="str">
        <f>+'Preliminar PT Id del Riesgo'!H103</f>
        <v>Posibilidad de incumplir metas del Plan Estratégico de Talento Humano</v>
      </c>
      <c r="F114" s="19" t="str">
        <f>+'Preliminar PT Id del Riesgo'!I103</f>
        <v>Pérdida Reputacional</v>
      </c>
      <c r="G114" s="19" t="str">
        <f>+'Preliminar PT Id del Riesgo'!J103</f>
        <v>Posibilidad de pérdida reputacional en la imagen institucional debido  a falta de ejecución de las actividades y de recursos para el Plan Estratégico de Talento Humano</v>
      </c>
      <c r="H114" s="197">
        <v>1</v>
      </c>
      <c r="I114" s="218" t="str">
        <f t="shared" si="20"/>
        <v>Muy Baja</v>
      </c>
      <c r="J114" s="219">
        <f t="shared" si="21"/>
        <v>0.2</v>
      </c>
      <c r="K114" s="198" t="s">
        <v>162</v>
      </c>
      <c r="L114" s="218" t="str">
        <f>IF(OR(K114=[1]Datos!$A$23,K114=[1]Datos!$B$23),"Leve",IF(OR(K114=[1]Datos!$A$24,K114=[1]Datos!$B$24),"Menor",IF(OR(K114=[1]Datos!$A$25,K114=[1]Datos!$B$25),"Moderado",IF(OR(K114=[1]Datos!$A$26,K114=[1]Datos!$B$26),"Mayor",IF(OR(K114=[1]Datos!$A$27,K114=[1]Datos!$B$27),"Catastrófico","")))))</f>
        <v>Moderado</v>
      </c>
      <c r="M114" s="219">
        <f t="shared" si="22"/>
        <v>0.6</v>
      </c>
      <c r="N114" s="218" t="str">
        <f t="shared" si="23"/>
        <v>Moderado</v>
      </c>
      <c r="O114" s="218" t="str">
        <f t="shared" si="24"/>
        <v>Reducir</v>
      </c>
    </row>
    <row r="115" spans="2:15" ht="150" hidden="1" customHeight="1" x14ac:dyDescent="0.25">
      <c r="B115" s="21" t="str">
        <f>+'Preliminar PT Id del Riesgo'!B104</f>
        <v>GESTIÓN DEL TALENTO HUMANO</v>
      </c>
      <c r="C115" s="43" t="str">
        <f>+'Preliminar PT Id del Riesgo'!F104</f>
        <v>SUBDIRECCIÓN DE TALENTO HUMANO</v>
      </c>
      <c r="D115" s="18" t="str">
        <f>+'Preliminar PT Id del Riesgo'!G104</f>
        <v>R 43</v>
      </c>
      <c r="E115" s="19" t="str">
        <f>+'Preliminar PT Id del Riesgo'!H104</f>
        <v>Inconsistencias en el reporte y liquidación de las novedades laborales y prestacionales</v>
      </c>
      <c r="F115" s="19" t="str">
        <f>+'Preliminar PT Id del Riesgo'!I104</f>
        <v>Afectación Económica o presupuestal</v>
      </c>
      <c r="G115" s="19" t="str">
        <f>+'Preliminar PT Id del Riesgo'!J104</f>
        <v>Posibilidad de afectación económica por errores en la liquidación de la nomina y presentando fallas en el pago debido al desconocimiento del reporte de novedades</v>
      </c>
      <c r="H115" s="197">
        <v>1</v>
      </c>
      <c r="I115" s="218" t="str">
        <f t="shared" si="20"/>
        <v>Muy Baja</v>
      </c>
      <c r="J115" s="219">
        <f t="shared" si="21"/>
        <v>0.2</v>
      </c>
      <c r="K115" s="218" t="s">
        <v>720</v>
      </c>
      <c r="L115" s="218" t="str">
        <f>IF(OR(K115=[1]Datos!$A$23,K115=[1]Datos!$B$23),"Leve",IF(OR(K115=[1]Datos!$A$24,K115=[1]Datos!$B$24),"Menor",IF(OR(K115=[1]Datos!$A$25,K115=[1]Datos!$B$25),"Moderado",IF(OR(K115=[1]Datos!$A$26,K115=[1]Datos!$B$26),"Mayor",IF(OR(K115=[1]Datos!$A$27,K115=[1]Datos!$B$27),"Catastrófico","")))))</f>
        <v>Catastrófico</v>
      </c>
      <c r="M115" s="219">
        <f t="shared" si="22"/>
        <v>1</v>
      </c>
      <c r="N115" s="218" t="str">
        <f t="shared" si="23"/>
        <v>Extremo</v>
      </c>
      <c r="O115" s="218" t="str">
        <f t="shared" si="24"/>
        <v>Reducir</v>
      </c>
    </row>
    <row r="116" spans="2:15" ht="150" hidden="1" customHeight="1" x14ac:dyDescent="0.25">
      <c r="B116" s="21" t="str">
        <f>+'Preliminar PT Id del Riesgo'!B105</f>
        <v>GESTIÓN DEL TALENTO HUMANO</v>
      </c>
      <c r="C116" s="43" t="str">
        <f>+'Preliminar PT Id del Riesgo'!F105</f>
        <v>SUBDIRECCIÓN DE TALENTO HUMANO</v>
      </c>
      <c r="D116" s="18" t="str">
        <f>+'Preliminar PT Id del Riesgo'!G105</f>
        <v>R 43</v>
      </c>
      <c r="E116" s="19" t="str">
        <f>+'Preliminar PT Id del Riesgo'!H105</f>
        <v>Inconsistencias en el reporte y liquidación de las novedades laborales y prestacionales</v>
      </c>
      <c r="F116" s="19" t="str">
        <f>+'Preliminar PT Id del Riesgo'!I105</f>
        <v>Afectación Económica o presupuestal</v>
      </c>
      <c r="G116" s="19" t="str">
        <f>+'Preliminar PT Id del Riesgo'!J105</f>
        <v>Posibilidad de afectación económica por errores en la liquidación de la nomina y presentando fallas en el pago debido al desconocimiento del reporte de novedades</v>
      </c>
      <c r="H116" s="197">
        <v>1</v>
      </c>
      <c r="I116" s="218" t="str">
        <f t="shared" si="20"/>
        <v>Muy Baja</v>
      </c>
      <c r="J116" s="219">
        <f t="shared" si="21"/>
        <v>0.2</v>
      </c>
      <c r="K116" s="218" t="s">
        <v>720</v>
      </c>
      <c r="L116" s="218" t="str">
        <f>IF(OR(K116=[1]Datos!$A$23,K116=[1]Datos!$B$23),"Leve",IF(OR(K116=[1]Datos!$A$24,K116=[1]Datos!$B$24),"Menor",IF(OR(K116=[1]Datos!$A$25,K116=[1]Datos!$B$25),"Moderado",IF(OR(K116=[1]Datos!$A$26,K116=[1]Datos!$B$26),"Mayor",IF(OR(K116=[1]Datos!$A$27,K116=[1]Datos!$B$27),"Catastrófico","")))))</f>
        <v>Catastrófico</v>
      </c>
      <c r="M116" s="219">
        <f t="shared" si="22"/>
        <v>1</v>
      </c>
      <c r="N116" s="218" t="str">
        <f t="shared" si="23"/>
        <v>Extremo</v>
      </c>
      <c r="O116" s="218" t="str">
        <f t="shared" si="24"/>
        <v>Reducir</v>
      </c>
    </row>
    <row r="117" spans="2:15" ht="150" hidden="1" customHeight="1" x14ac:dyDescent="0.25">
      <c r="B117" s="21" t="str">
        <f>+'Preliminar PT Id del Riesgo'!B106</f>
        <v>GESTIÓN DEL TALENTO HUMANO</v>
      </c>
      <c r="C117" s="43" t="str">
        <f>+'Preliminar PT Id del Riesgo'!F106</f>
        <v>OFICINA JURÍDICA</v>
      </c>
      <c r="D117" s="18" t="str">
        <f>+'Preliminar PT Id del Riesgo'!G106</f>
        <v>R 44</v>
      </c>
      <c r="E117" s="19" t="str">
        <f>+'Preliminar PT Id del Riesgo'!H106</f>
        <v>Prescripción de la acción disciplinaria</v>
      </c>
      <c r="F117" s="19" t="str">
        <f>+'Preliminar PT Id del Riesgo'!I106</f>
        <v>Pérdida Reputacional</v>
      </c>
      <c r="G117" s="19" t="str">
        <f>+'Preliminar PT Id del Riesgo'!J106</f>
        <v>Posibilidad de pérdida reputacional en la imagen interna de Control Interno Disciplinario de la Oficina Jurídica por falta de impulso procesal en los expedientes a prescribir</v>
      </c>
      <c r="H117" s="197">
        <v>280</v>
      </c>
      <c r="I117" s="218" t="str">
        <f t="shared" ref="I117:I122" si="25">IF(H117&lt;=0,"",IF(H117&lt;=2,"Muy Baja",IF(H117&lt;=24,"Baja",IF(H117&lt;=500,"Media",IF(H117&lt;=5000,"Alta","Muy Alta")))))</f>
        <v>Media</v>
      </c>
      <c r="J117" s="219">
        <f t="shared" ref="J117:J122" si="26">IF(I117="","",IF(I117="Muy Baja",0.2,IF(I117="Baja",0.4,IF(I117="Media",0.6,IF(I117="Alta",0.8,IF(I117="Muy Alta",1,))))))</f>
        <v>0.6</v>
      </c>
      <c r="K117" s="198" t="s">
        <v>471</v>
      </c>
      <c r="L117" s="218" t="str">
        <f>IF(OR(K117=[1]Datos!$A$23,K117=[1]Datos!$B$23),"Leve",IF(OR(K117=[1]Datos!$A$24,K117=[1]Datos!$B$24),"Menor",IF(OR(K117=[1]Datos!$A$25,K117=[1]Datos!$B$25),"Moderado",IF(OR(K117=[1]Datos!$A$26,K117=[1]Datos!$B$26),"Mayor",IF(OR(K117=[1]Datos!$A$27,K117=[1]Datos!$B$27),"Catastrófico","")))))</f>
        <v>Menor</v>
      </c>
      <c r="M117" s="219">
        <f t="shared" ref="M117:M122" si="27">IF(L117="","",IF(L117="Leve",0.2,IF(L117="Menor",0.4,IF(L117="Moderado",0.6,IF(L117="Mayor",0.8,IF(L117="Catastrófico",1,))))))</f>
        <v>0.4</v>
      </c>
      <c r="N117" s="218" t="str">
        <f t="shared" ref="N117:N122" si="28">IF(OR(AND(I117="Muy Baja",L117="Leve"),AND(I117="Muy Baja",L117="Menor"),AND(I117="Baja",L117="Leve")),"Bajo",IF(OR(AND(I117="Muy baja",L117="Moderado"),AND(I117="Baja",L117="Menor"),AND(I117="Baja",L117="Moderado"),AND(I117="Media",L117="Leve"),AND(I117="Media",L117="Menor"),AND(I117="Media",L117="Moderado"),AND(I117="Alta",L117="Leve"),AND(I117="Alta",L117="Menor")),"Moderado",IF(OR(AND(I117="Muy Baja",L117="Mayor"),AND(I117="Baja",L117="Mayor"),AND(I117="Media",L117="Mayor"),AND(I117="Alta",L117="Moderado"),AND(I117="Alta",L117="Mayor"),AND(I117="Muy Alta",L117="Leve"),AND(I117="Muy Alta",L117="Menor"),AND(I117="Muy Alta",L117="Moderado"),AND(I117="Muy Alta",L117="Mayor")),"Alto",IF(OR(AND(I117="Muy Baja",L117="Catastrófico"),AND(I117="Baja",L117="Catastrófico"),AND(I117="Media",L117="Catastrófico"),AND(I117="Alta",L117="Catastrófico"),AND(I117="Muy Alta",L117="Catastrófico")),"Extremo",""))))</f>
        <v>Moderado</v>
      </c>
      <c r="O117" s="218" t="str">
        <f t="shared" ref="O117:O122" si="29">_xlfn.IFS(N117="Bajo","Aceptar",N117="Moderado","Reducir",N117="Alto","Reducir",N117="Extremo","Reducir")</f>
        <v>Reducir</v>
      </c>
    </row>
    <row r="118" spans="2:15" ht="150" hidden="1" customHeight="1" x14ac:dyDescent="0.25">
      <c r="B118" s="21" t="str">
        <f>+'Preliminar PT Id del Riesgo'!B107</f>
        <v>GESTIÓN DEL TALENTO HUMANO</v>
      </c>
      <c r="C118" s="43" t="str">
        <f>+'Preliminar PT Id del Riesgo'!F107</f>
        <v>OFICINA JURÍDICA</v>
      </c>
      <c r="D118" s="18" t="str">
        <f>+'Preliminar PT Id del Riesgo'!G107</f>
        <v>R 44</v>
      </c>
      <c r="E118" s="19" t="str">
        <f>+'Preliminar PT Id del Riesgo'!H107</f>
        <v>Prescripción de la acción disciplinaria</v>
      </c>
      <c r="F118" s="19" t="str">
        <f>+'Preliminar PT Id del Riesgo'!I107</f>
        <v>Pérdida Reputacional</v>
      </c>
      <c r="G118" s="19" t="str">
        <f>+'Preliminar PT Id del Riesgo'!J107</f>
        <v>Posibilidad de pérdida reputacional en la imagen interna de Control Interno Disciplinario de la Oficina Jurídica por falta de impulso procesal en los expedientes a prescribir</v>
      </c>
      <c r="H118" s="197">
        <v>280</v>
      </c>
      <c r="I118" s="218" t="str">
        <f t="shared" si="25"/>
        <v>Media</v>
      </c>
      <c r="J118" s="219">
        <f t="shared" si="26"/>
        <v>0.6</v>
      </c>
      <c r="K118" s="198" t="s">
        <v>471</v>
      </c>
      <c r="L118" s="218" t="str">
        <f>IF(OR(K118=[1]Datos!$A$23,K118=[1]Datos!$B$23),"Leve",IF(OR(K118=[1]Datos!$A$24,K118=[1]Datos!$B$24),"Menor",IF(OR(K118=[1]Datos!$A$25,K118=[1]Datos!$B$25),"Moderado",IF(OR(K118=[1]Datos!$A$26,K118=[1]Datos!$B$26),"Mayor",IF(OR(K118=[1]Datos!$A$27,K118=[1]Datos!$B$27),"Catastrófico","")))))</f>
        <v>Menor</v>
      </c>
      <c r="M118" s="219">
        <f t="shared" si="27"/>
        <v>0.4</v>
      </c>
      <c r="N118" s="218" t="str">
        <f t="shared" si="28"/>
        <v>Moderado</v>
      </c>
      <c r="O118" s="218" t="str">
        <f t="shared" si="29"/>
        <v>Reducir</v>
      </c>
    </row>
    <row r="119" spans="2:15" ht="150" hidden="1" customHeight="1" x14ac:dyDescent="0.25">
      <c r="B119" s="21" t="str">
        <f>+'Preliminar PT Id del Riesgo'!B108</f>
        <v>GESTIÓN DEL TALENTO HUMANO</v>
      </c>
      <c r="C119" s="43" t="str">
        <f>+'Preliminar PT Id del Riesgo'!F108</f>
        <v>OFICINA JURÍDICA</v>
      </c>
      <c r="D119" s="18" t="str">
        <f>+'Preliminar PT Id del Riesgo'!G108</f>
        <v>R 45</v>
      </c>
      <c r="E119" s="19" t="str">
        <f>+'Preliminar PT Id del Riesgo'!H108</f>
        <v>Caducidad de la acción disciplinaria</v>
      </c>
      <c r="F119" s="19" t="str">
        <f>+'Preliminar PT Id del Riesgo'!I108</f>
        <v>Pérdida Reputacional</v>
      </c>
      <c r="G119" s="19" t="str">
        <f>+'Preliminar PT Id del Riesgo'!J108</f>
        <v>Posibilidad de pérdida reputacional en la imagen interna de Control Interno Disciplinario de la Oficina Jurídica por falta de impulso procesal en los expedientes a caducar</v>
      </c>
      <c r="H119" s="197">
        <v>280</v>
      </c>
      <c r="I119" s="218" t="str">
        <f t="shared" si="25"/>
        <v>Media</v>
      </c>
      <c r="J119" s="219">
        <f t="shared" si="26"/>
        <v>0.6</v>
      </c>
      <c r="K119" s="198" t="s">
        <v>471</v>
      </c>
      <c r="L119" s="218" t="str">
        <f>IF(OR(K119=[1]Datos!$A$23,K119=[1]Datos!$B$23),"Leve",IF(OR(K119=[1]Datos!$A$24,K119=[1]Datos!$B$24),"Menor",IF(OR(K119=[1]Datos!$A$25,K119=[1]Datos!$B$25),"Moderado",IF(OR(K119=[1]Datos!$A$26,K119=[1]Datos!$B$26),"Mayor",IF(OR(K119=[1]Datos!$A$27,K119=[1]Datos!$B$27),"Catastrófico","")))))</f>
        <v>Menor</v>
      </c>
      <c r="M119" s="219">
        <f t="shared" si="27"/>
        <v>0.4</v>
      </c>
      <c r="N119" s="218" t="str">
        <f t="shared" si="28"/>
        <v>Moderado</v>
      </c>
      <c r="O119" s="218" t="str">
        <f t="shared" si="29"/>
        <v>Reducir</v>
      </c>
    </row>
    <row r="120" spans="2:15" ht="150" hidden="1" customHeight="1" x14ac:dyDescent="0.25">
      <c r="B120" s="21" t="str">
        <f>+'Preliminar PT Id del Riesgo'!B109</f>
        <v>GESTIÓN DEL TALENTO HUMANO</v>
      </c>
      <c r="C120" s="43" t="str">
        <f>+'Preliminar PT Id del Riesgo'!F109</f>
        <v>OFICINA JURÍDICA</v>
      </c>
      <c r="D120" s="18" t="str">
        <f>+'Preliminar PT Id del Riesgo'!G109</f>
        <v>R 45</v>
      </c>
      <c r="E120" s="19" t="str">
        <f>+'Preliminar PT Id del Riesgo'!H109</f>
        <v>Caducidad de la acción disciplinaria</v>
      </c>
      <c r="F120" s="19" t="str">
        <f>+'Preliminar PT Id del Riesgo'!I109</f>
        <v>Pérdida Reputacional</v>
      </c>
      <c r="G120" s="19" t="str">
        <f>+'Preliminar PT Id del Riesgo'!J109</f>
        <v>Posibilidad de pérdida reputacional en la imagen interna de Control Interno Disciplinario de la Oficina Jurídica por falta de impulso procesal en los expedientes a caducar</v>
      </c>
      <c r="H120" s="197">
        <v>280</v>
      </c>
      <c r="I120" s="218" t="str">
        <f t="shared" si="25"/>
        <v>Media</v>
      </c>
      <c r="J120" s="219">
        <f t="shared" si="26"/>
        <v>0.6</v>
      </c>
      <c r="K120" s="198" t="s">
        <v>471</v>
      </c>
      <c r="L120" s="218" t="str">
        <f>IF(OR(K120=[1]Datos!$A$23,K120=[1]Datos!$B$23),"Leve",IF(OR(K120=[1]Datos!$A$24,K120=[1]Datos!$B$24),"Menor",IF(OR(K120=[1]Datos!$A$25,K120=[1]Datos!$B$25),"Moderado",IF(OR(K120=[1]Datos!$A$26,K120=[1]Datos!$B$26),"Mayor",IF(OR(K120=[1]Datos!$A$27,K120=[1]Datos!$B$27),"Catastrófico","")))))</f>
        <v>Menor</v>
      </c>
      <c r="M120" s="219">
        <f t="shared" si="27"/>
        <v>0.4</v>
      </c>
      <c r="N120" s="218" t="str">
        <f t="shared" si="28"/>
        <v>Moderado</v>
      </c>
      <c r="O120" s="218" t="str">
        <f t="shared" si="29"/>
        <v>Reducir</v>
      </c>
    </row>
    <row r="121" spans="2:15" ht="150" hidden="1" customHeight="1" x14ac:dyDescent="0.25">
      <c r="B121" s="21" t="str">
        <f>+'Preliminar PT Id del Riesgo'!B110</f>
        <v>GESTIÓN DEL TALENTO HUMANO</v>
      </c>
      <c r="C121" s="43" t="str">
        <f>+'Preliminar PT Id del Riesgo'!F110</f>
        <v>OFICINA JURÍDICA</v>
      </c>
      <c r="D121" s="18" t="str">
        <f>+'Preliminar PT Id del Riesgo'!G110</f>
        <v>R 46</v>
      </c>
      <c r="E121" s="19" t="str">
        <f>+'Preliminar PT Id del Riesgo'!H110</f>
        <v>Perdida de expedientes disciplinarios</v>
      </c>
      <c r="F121" s="19" t="str">
        <f>+'Preliminar PT Id del Riesgo'!I110</f>
        <v>Pérdida Reputacional</v>
      </c>
      <c r="G121" s="19" t="str">
        <f>+'Preliminar PT Id del Riesgo'!J110</f>
        <v>Posibilidad de pérdida reputacional en la imagen interna de Control Interno Disciplinario de la Oficina Jurídica por el indebido tramite de los expedientes en gestión documental</v>
      </c>
      <c r="H121" s="197">
        <v>280</v>
      </c>
      <c r="I121" s="218" t="str">
        <f t="shared" si="25"/>
        <v>Media</v>
      </c>
      <c r="J121" s="219">
        <f t="shared" si="26"/>
        <v>0.6</v>
      </c>
      <c r="K121" s="198" t="s">
        <v>471</v>
      </c>
      <c r="L121" s="218" t="str">
        <f>IF(OR(K121=[1]Datos!$A$23,K121=[1]Datos!$B$23),"Leve",IF(OR(K121=[1]Datos!$A$24,K121=[1]Datos!$B$24),"Menor",IF(OR(K121=[1]Datos!$A$25,K121=[1]Datos!$B$25),"Moderado",IF(OR(K121=[1]Datos!$A$26,K121=[1]Datos!$B$26),"Mayor",IF(OR(K121=[1]Datos!$A$27,K121=[1]Datos!$B$27),"Catastrófico","")))))</f>
        <v>Menor</v>
      </c>
      <c r="M121" s="219">
        <f t="shared" si="27"/>
        <v>0.4</v>
      </c>
      <c r="N121" s="218" t="str">
        <f t="shared" si="28"/>
        <v>Moderado</v>
      </c>
      <c r="O121" s="218" t="str">
        <f t="shared" si="29"/>
        <v>Reducir</v>
      </c>
    </row>
    <row r="122" spans="2:15" ht="150" hidden="1" customHeight="1" x14ac:dyDescent="0.25">
      <c r="B122" s="21" t="str">
        <f>+'Preliminar PT Id del Riesgo'!B111</f>
        <v>GESTIÓN DEL TALENTO HUMANO</v>
      </c>
      <c r="C122" s="43" t="str">
        <f>+'Preliminar PT Id del Riesgo'!F111</f>
        <v>OFICINA JURÍDICA</v>
      </c>
      <c r="D122" s="18" t="str">
        <f>+'Preliminar PT Id del Riesgo'!G111</f>
        <v>R 46</v>
      </c>
      <c r="E122" s="19" t="str">
        <f>+'Preliminar PT Id del Riesgo'!H111</f>
        <v>Perdida de expedientes disciplinarios</v>
      </c>
      <c r="F122" s="19" t="str">
        <f>+'Preliminar PT Id del Riesgo'!I111</f>
        <v>Pérdida Reputacional</v>
      </c>
      <c r="G122" s="19" t="str">
        <f>+'Preliminar PT Id del Riesgo'!J111</f>
        <v>Posibilidad de pérdida reputacional en la imagen interna de Control Interno Disciplinario de la Oficina Jurídica por el indebido tramite de los expedientes en gestión documental</v>
      </c>
      <c r="H122" s="197">
        <v>280</v>
      </c>
      <c r="I122" s="218" t="str">
        <f t="shared" si="25"/>
        <v>Media</v>
      </c>
      <c r="J122" s="219">
        <f t="shared" si="26"/>
        <v>0.6</v>
      </c>
      <c r="K122" s="198" t="s">
        <v>471</v>
      </c>
      <c r="L122" s="218" t="str">
        <f>IF(OR(K122=[1]Datos!$A$23,K122=[1]Datos!$B$23),"Leve",IF(OR(K122=[1]Datos!$A$24,K122=[1]Datos!$B$24),"Menor",IF(OR(K122=[1]Datos!$A$25,K122=[1]Datos!$B$25),"Moderado",IF(OR(K122=[1]Datos!$A$26,K122=[1]Datos!$B$26),"Mayor",IF(OR(K122=[1]Datos!$A$27,K122=[1]Datos!$B$27),"Catastrófico","")))))</f>
        <v>Menor</v>
      </c>
      <c r="M122" s="219">
        <f t="shared" si="27"/>
        <v>0.4</v>
      </c>
      <c r="N122" s="218" t="str">
        <f t="shared" si="28"/>
        <v>Moderado</v>
      </c>
      <c r="O122" s="218" t="str">
        <f t="shared" si="29"/>
        <v>Reducir</v>
      </c>
    </row>
    <row r="123" spans="2:15" ht="150" hidden="1" customHeight="1" x14ac:dyDescent="0.25">
      <c r="B123" s="21" t="str">
        <f>+'Preliminar PT Id del Riesgo'!B112</f>
        <v>APOYO JURÍDICO</v>
      </c>
      <c r="C123" s="43" t="str">
        <f>+'Preliminar PT Id del Riesgo'!F112</f>
        <v>OFICINA JURÍDICA</v>
      </c>
      <c r="D123" s="18" t="str">
        <f>+'Preliminar PT Id del Riesgo'!G112</f>
        <v>R 47</v>
      </c>
      <c r="E123" s="19" t="str">
        <f>+'Preliminar PT Id del Riesgo'!H112</f>
        <v>Emitir conceptos sobre el mismo tema con distinta interpretación</v>
      </c>
      <c r="F123" s="19" t="str">
        <f>+'Preliminar PT Id del Riesgo'!I112</f>
        <v>Pérdida Reputacional</v>
      </c>
      <c r="G123" s="19" t="str">
        <f>+'Preliminar PT Id del Riesgo'!J112</f>
        <v>Posibilidad de pérdida reputacional en la imagen institucional interna y externa por falta de razonabilidad y búsqueda de unificación de criterios o línea de interpretación para la toma de decisiones</v>
      </c>
      <c r="H123" s="197">
        <v>240</v>
      </c>
      <c r="I123" s="218" t="str">
        <f t="shared" ref="I123:I129" si="30">IF(H123&lt;=0,"",IF(H123&lt;=2,"Muy Baja",IF(H123&lt;=24,"Baja",IF(H123&lt;=500,"Media",IF(H123&lt;=5000,"Alta","Muy Alta")))))</f>
        <v>Media</v>
      </c>
      <c r="J123" s="219">
        <f t="shared" ref="J123:J129" si="31">IF(I123="","",IF(I123="Muy Baja",0.2,IF(I123="Baja",0.4,IF(I123="Media",0.6,IF(I123="Alta",0.8,IF(I123="Muy Alta",1,))))))</f>
        <v>0.6</v>
      </c>
      <c r="K123" s="198" t="s">
        <v>163</v>
      </c>
      <c r="L123" s="218" t="str">
        <f>IF(OR(K123=[1]Datos!$A$23,K123=[1]Datos!$B$23),"Leve",IF(OR(K123=[1]Datos!$A$24,K123=[1]Datos!$B$24),"Menor",IF(OR(K123=[1]Datos!$A$25,K123=[1]Datos!$B$25),"Moderado",IF(OR(K123=[1]Datos!$A$26,K123=[1]Datos!$B$26),"Mayor",IF(OR(K123=[1]Datos!$A$27,K123=[1]Datos!$B$27),"Catastrófico","")))))</f>
        <v>Catastrófico</v>
      </c>
      <c r="M123" s="219">
        <f t="shared" ref="M123:M129" si="32">IF(L123="","",IF(L123="Leve",0.2,IF(L123="Menor",0.4,IF(L123="Moderado",0.6,IF(L123="Mayor",0.8,IF(L123="Catastrófico",1,))))))</f>
        <v>1</v>
      </c>
      <c r="N123" s="218" t="str">
        <f t="shared" ref="N123:N129" si="33">IF(OR(AND(I123="Muy Baja",L123="Leve"),AND(I123="Muy Baja",L123="Menor"),AND(I123="Baja",L123="Leve")),"Bajo",IF(OR(AND(I123="Muy baja",L123="Moderado"),AND(I123="Baja",L123="Menor"),AND(I123="Baja",L123="Moderado"),AND(I123="Media",L123="Leve"),AND(I123="Media",L123="Menor"),AND(I123="Media",L123="Moderado"),AND(I123="Alta",L123="Leve"),AND(I123="Alta",L123="Menor")),"Moderado",IF(OR(AND(I123="Muy Baja",L123="Mayor"),AND(I123="Baja",L123="Mayor"),AND(I123="Media",L123="Mayor"),AND(I123="Alta",L123="Moderado"),AND(I123="Alta",L123="Mayor"),AND(I123="Muy Alta",L123="Leve"),AND(I123="Muy Alta",L123="Menor"),AND(I123="Muy Alta",L123="Moderado"),AND(I123="Muy Alta",L123="Mayor")),"Alto",IF(OR(AND(I123="Muy Baja",L123="Catastrófico"),AND(I123="Baja",L123="Catastrófico"),AND(I123="Media",L123="Catastrófico"),AND(I123="Alta",L123="Catastrófico"),AND(I123="Muy Alta",L123="Catastrófico")),"Extremo",""))))</f>
        <v>Extremo</v>
      </c>
      <c r="O123" s="218" t="str">
        <f t="shared" ref="O123:O129" si="34">_xlfn.IFS(N123="Bajo","Aceptar",N123="Moderado","Reducir",N123="Alto","Reducir",N123="Extremo","Reducir")</f>
        <v>Reducir</v>
      </c>
    </row>
    <row r="124" spans="2:15" ht="150" hidden="1" customHeight="1" x14ac:dyDescent="0.25">
      <c r="B124" s="21" t="str">
        <f>+'Preliminar PT Id del Riesgo'!B113</f>
        <v>APOYO JURÍDICO</v>
      </c>
      <c r="C124" s="43" t="str">
        <f>+'Preliminar PT Id del Riesgo'!F113</f>
        <v>OFICINA JURÍDICA</v>
      </c>
      <c r="D124" s="18" t="str">
        <f>+'Preliminar PT Id del Riesgo'!G113</f>
        <v>R 47</v>
      </c>
      <c r="E124" s="19" t="str">
        <f>+'Preliminar PT Id del Riesgo'!H113</f>
        <v>Emitir conceptos sobre el mismo tema con distinta interpretación</v>
      </c>
      <c r="F124" s="19" t="str">
        <f>+'Preliminar PT Id del Riesgo'!I113</f>
        <v>Pérdida Reputacional</v>
      </c>
      <c r="G124" s="19" t="str">
        <f>+'Preliminar PT Id del Riesgo'!J113</f>
        <v>Posibilidad de pérdida reputacional en la imagen institucional interna y externa por falta de razonabilidad y búsqueda de unificación de criterios o línea de interpretación para la toma de decisiones</v>
      </c>
      <c r="H124" s="197">
        <v>240</v>
      </c>
      <c r="I124" s="218" t="str">
        <f t="shared" si="30"/>
        <v>Media</v>
      </c>
      <c r="J124" s="219">
        <f t="shared" si="31"/>
        <v>0.6</v>
      </c>
      <c r="K124" s="198" t="s">
        <v>163</v>
      </c>
      <c r="L124" s="218" t="str">
        <f>IF(OR(K124=[1]Datos!$A$23,K124=[1]Datos!$B$23),"Leve",IF(OR(K124=[1]Datos!$A$24,K124=[1]Datos!$B$24),"Menor",IF(OR(K124=[1]Datos!$A$25,K124=[1]Datos!$B$25),"Moderado",IF(OR(K124=[1]Datos!$A$26,K124=[1]Datos!$B$26),"Mayor",IF(OR(K124=[1]Datos!$A$27,K124=[1]Datos!$B$27),"Catastrófico","")))))</f>
        <v>Catastrófico</v>
      </c>
      <c r="M124" s="219">
        <f t="shared" si="32"/>
        <v>1</v>
      </c>
      <c r="N124" s="218" t="str">
        <f t="shared" si="33"/>
        <v>Extremo</v>
      </c>
      <c r="O124" s="218" t="str">
        <f t="shared" si="34"/>
        <v>Reducir</v>
      </c>
    </row>
    <row r="125" spans="2:15" ht="150" hidden="1" customHeight="1" x14ac:dyDescent="0.25">
      <c r="B125" s="21" t="str">
        <f>+'Preliminar PT Id del Riesgo'!B114</f>
        <v>APOYO JURÍDICO</v>
      </c>
      <c r="C125" s="43" t="str">
        <f>+'Preliminar PT Id del Riesgo'!F114</f>
        <v>OFICINA JURÍDICA</v>
      </c>
      <c r="D125" s="18" t="str">
        <f>+'Preliminar PT Id del Riesgo'!G114</f>
        <v>R 48</v>
      </c>
      <c r="E125" s="19" t="str">
        <f>+'Preliminar PT Id del Riesgo'!H114</f>
        <v>Vencimiento de términos</v>
      </c>
      <c r="F125" s="19" t="str">
        <f>+'Preliminar PT Id del Riesgo'!I114</f>
        <v>Afectación Económica o presupuestal</v>
      </c>
      <c r="G125" s="19" t="str">
        <f>+'Preliminar PT Id del Riesgo'!J114</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H125" s="197">
        <v>3020</v>
      </c>
      <c r="I125" s="218" t="str">
        <f t="shared" si="30"/>
        <v>Alta</v>
      </c>
      <c r="J125" s="219">
        <f t="shared" si="31"/>
        <v>0.8</v>
      </c>
      <c r="K125" s="198" t="s">
        <v>163</v>
      </c>
      <c r="L125" s="218" t="str">
        <f>IF(OR(K125=[1]Datos!$A$23,K125=[1]Datos!$B$23),"Leve",IF(OR(K125=[1]Datos!$A$24,K125=[1]Datos!$B$24),"Menor",IF(OR(K125=[1]Datos!$A$25,K125=[1]Datos!$B$25),"Moderado",IF(OR(K125=[1]Datos!$A$26,K125=[1]Datos!$B$26),"Mayor",IF(OR(K125=[1]Datos!$A$27,K125=[1]Datos!$B$27),"Catastrófico","")))))</f>
        <v>Catastrófico</v>
      </c>
      <c r="M125" s="219">
        <f t="shared" si="32"/>
        <v>1</v>
      </c>
      <c r="N125" s="218" t="str">
        <f t="shared" si="33"/>
        <v>Extremo</v>
      </c>
      <c r="O125" s="218" t="str">
        <f t="shared" si="34"/>
        <v>Reducir</v>
      </c>
    </row>
    <row r="126" spans="2:15" ht="150" hidden="1" customHeight="1" x14ac:dyDescent="0.25">
      <c r="B126" s="21" t="str">
        <f>+'Preliminar PT Id del Riesgo'!B115</f>
        <v>APOYO JURÍDICO</v>
      </c>
      <c r="C126" s="43" t="str">
        <f>+'Preliminar PT Id del Riesgo'!F115</f>
        <v>OFICINA JURÍDICA</v>
      </c>
      <c r="D126" s="18" t="str">
        <f>+'Preliminar PT Id del Riesgo'!G115</f>
        <v>R 48</v>
      </c>
      <c r="E126" s="19" t="str">
        <f>+'Preliminar PT Id del Riesgo'!H115</f>
        <v>Vencimiento de términos</v>
      </c>
      <c r="F126" s="19" t="str">
        <f>+'Preliminar PT Id del Riesgo'!I115</f>
        <v>Afectación Económica o presupuestal</v>
      </c>
      <c r="G126" s="19" t="str">
        <f>+'Preliminar PT Id del Riesgo'!J115</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H126" s="197">
        <v>3020</v>
      </c>
      <c r="I126" s="218" t="str">
        <f t="shared" si="30"/>
        <v>Alta</v>
      </c>
      <c r="J126" s="219">
        <f t="shared" si="31"/>
        <v>0.8</v>
      </c>
      <c r="K126" s="198" t="s">
        <v>163</v>
      </c>
      <c r="L126" s="218" t="str">
        <f>IF(OR(K126=[1]Datos!$A$23,K126=[1]Datos!$B$23),"Leve",IF(OR(K126=[1]Datos!$A$24,K126=[1]Datos!$B$24),"Menor",IF(OR(K126=[1]Datos!$A$25,K126=[1]Datos!$B$25),"Moderado",IF(OR(K126=[1]Datos!$A$26,K126=[1]Datos!$B$26),"Mayor",IF(OR(K126=[1]Datos!$A$27,K126=[1]Datos!$B$27),"Catastrófico","")))))</f>
        <v>Catastrófico</v>
      </c>
      <c r="M126" s="219">
        <f t="shared" si="32"/>
        <v>1</v>
      </c>
      <c r="N126" s="218" t="str">
        <f t="shared" si="33"/>
        <v>Extremo</v>
      </c>
      <c r="O126" s="218" t="str">
        <f t="shared" si="34"/>
        <v>Reducir</v>
      </c>
    </row>
    <row r="127" spans="2:15" ht="150" hidden="1" customHeight="1" x14ac:dyDescent="0.25">
      <c r="B127" s="21" t="str">
        <f>+'Preliminar PT Id del Riesgo'!B116</f>
        <v>APOYO JURÍDICO</v>
      </c>
      <c r="C127" s="43" t="str">
        <f>+'Preliminar PT Id del Riesgo'!F116</f>
        <v>OFICINA JURÍDICA</v>
      </c>
      <c r="D127" s="18" t="str">
        <f>+'Preliminar PT Id del Riesgo'!G116</f>
        <v>R 48</v>
      </c>
      <c r="E127" s="19" t="str">
        <f>+'Preliminar PT Id del Riesgo'!H116</f>
        <v>Vencimiento de términos</v>
      </c>
      <c r="F127" s="19" t="str">
        <f>+'Preliminar PT Id del Riesgo'!I116</f>
        <v>Afectación Económica o presupuestal</v>
      </c>
      <c r="G127" s="19" t="str">
        <f>+'Preliminar PT Id del Riesgo'!J116</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H127" s="197">
        <v>3020</v>
      </c>
      <c r="I127" s="218" t="str">
        <f t="shared" si="30"/>
        <v>Alta</v>
      </c>
      <c r="J127" s="219">
        <f t="shared" si="31"/>
        <v>0.8</v>
      </c>
      <c r="K127" s="198" t="s">
        <v>163</v>
      </c>
      <c r="L127" s="218" t="str">
        <f>IF(OR(K127=[1]Datos!$A$23,K127=[1]Datos!$B$23),"Leve",IF(OR(K127=[1]Datos!$A$24,K127=[1]Datos!$B$24),"Menor",IF(OR(K127=[1]Datos!$A$25,K127=[1]Datos!$B$25),"Moderado",IF(OR(K127=[1]Datos!$A$26,K127=[1]Datos!$B$26),"Mayor",IF(OR(K127=[1]Datos!$A$27,K127=[1]Datos!$B$27),"Catastrófico","")))))</f>
        <v>Catastrófico</v>
      </c>
      <c r="M127" s="219">
        <f t="shared" si="32"/>
        <v>1</v>
      </c>
      <c r="N127" s="218" t="str">
        <f t="shared" si="33"/>
        <v>Extremo</v>
      </c>
      <c r="O127" s="218" t="str">
        <f t="shared" si="34"/>
        <v>Reducir</v>
      </c>
    </row>
    <row r="128" spans="2:15" ht="150" hidden="1" customHeight="1" x14ac:dyDescent="0.25">
      <c r="B128" s="21" t="str">
        <f>+'Preliminar PT Id del Riesgo'!B117</f>
        <v>APOYO JURÍDICO</v>
      </c>
      <c r="C128" s="43" t="str">
        <f>+'Preliminar PT Id del Riesgo'!F117</f>
        <v>OFICINA JURÍDICA</v>
      </c>
      <c r="D128" s="18" t="str">
        <f>+'Preliminar PT Id del Riesgo'!G117</f>
        <v>R 49</v>
      </c>
      <c r="E128" s="19" t="str">
        <f>+'Preliminar PT Id del Riesgo'!H117</f>
        <v>Emisión de viabilidades positivas contrarias a la normatividad</v>
      </c>
      <c r="F128" s="19" t="str">
        <f>+'Preliminar PT Id del Riesgo'!I117</f>
        <v>Pérdida Reputacional</v>
      </c>
      <c r="G128" s="19" t="str">
        <f>+'Preliminar PT Id del Riesgo'!J117</f>
        <v>Posibilidad de pérdida reputacional en la imagen de entidad por interpretaciones variadas a la normatividad y vacíos jurídicos que podrían generar la toma de decisiones erróneas</v>
      </c>
      <c r="H128" s="197">
        <v>240</v>
      </c>
      <c r="I128" s="218" t="str">
        <f t="shared" si="30"/>
        <v>Media</v>
      </c>
      <c r="J128" s="219">
        <f t="shared" si="31"/>
        <v>0.6</v>
      </c>
      <c r="K128" s="198" t="s">
        <v>163</v>
      </c>
      <c r="L128" s="218" t="str">
        <f>IF(OR(K128=[1]Datos!$A$23,K128=[1]Datos!$B$23),"Leve",IF(OR(K128=[1]Datos!$A$24,K128=[1]Datos!$B$24),"Menor",IF(OR(K128=[1]Datos!$A$25,K128=[1]Datos!$B$25),"Moderado",IF(OR(K128=[1]Datos!$A$26,K128=[1]Datos!$B$26),"Mayor",IF(OR(K128=[1]Datos!$A$27,K128=[1]Datos!$B$27),"Catastrófico","")))))</f>
        <v>Catastrófico</v>
      </c>
      <c r="M128" s="219">
        <f t="shared" si="32"/>
        <v>1</v>
      </c>
      <c r="N128" s="218" t="str">
        <f t="shared" si="33"/>
        <v>Extremo</v>
      </c>
      <c r="O128" s="218" t="str">
        <f t="shared" si="34"/>
        <v>Reducir</v>
      </c>
    </row>
    <row r="129" spans="2:15" ht="150" hidden="1" customHeight="1" x14ac:dyDescent="0.25">
      <c r="B129" s="21" t="str">
        <f>+'Preliminar PT Id del Riesgo'!B118</f>
        <v>APOYO JURÍDICO</v>
      </c>
      <c r="C129" s="43" t="str">
        <f>+'Preliminar PT Id del Riesgo'!F118</f>
        <v>OFICINA JURÍDICA</v>
      </c>
      <c r="D129" s="18" t="str">
        <f>+'Preliminar PT Id del Riesgo'!G118</f>
        <v>R 49</v>
      </c>
      <c r="E129" s="19" t="str">
        <f>+'Preliminar PT Id del Riesgo'!H118</f>
        <v>Emisión de viabilidades positivas contrarias a la normatividad</v>
      </c>
      <c r="F129" s="19" t="str">
        <f>+'Preliminar PT Id del Riesgo'!I118</f>
        <v>Pérdida Reputacional</v>
      </c>
      <c r="G129" s="19" t="str">
        <f>+'Preliminar PT Id del Riesgo'!J118</f>
        <v>Posibilidad de pérdida reputacional en la imagen de entidad por interpretaciones variadas a la normatividad y vacíos jurídicos que podrían generar la toma de decisiones erróneas</v>
      </c>
      <c r="H129" s="197">
        <v>240</v>
      </c>
      <c r="I129" s="218" t="str">
        <f t="shared" si="30"/>
        <v>Media</v>
      </c>
      <c r="J129" s="219">
        <f t="shared" si="31"/>
        <v>0.6</v>
      </c>
      <c r="K129" s="198" t="s">
        <v>163</v>
      </c>
      <c r="L129" s="218" t="str">
        <f>IF(OR(K129=[1]Datos!$A$23,K129=[1]Datos!$B$23),"Leve",IF(OR(K129=[1]Datos!$A$24,K129=[1]Datos!$B$24),"Menor",IF(OR(K129=[1]Datos!$A$25,K129=[1]Datos!$B$25),"Moderado",IF(OR(K129=[1]Datos!$A$26,K129=[1]Datos!$B$26),"Mayor",IF(OR(K129=[1]Datos!$A$27,K129=[1]Datos!$B$27),"Catastrófico","")))))</f>
        <v>Catastrófico</v>
      </c>
      <c r="M129" s="219">
        <f t="shared" si="32"/>
        <v>1</v>
      </c>
      <c r="N129" s="218" t="str">
        <f t="shared" si="33"/>
        <v>Extremo</v>
      </c>
      <c r="O129" s="218" t="str">
        <f t="shared" si="34"/>
        <v>Reducir</v>
      </c>
    </row>
    <row r="130" spans="2:15" ht="150" hidden="1" customHeight="1" x14ac:dyDescent="0.25">
      <c r="B130" s="21" t="str">
        <f>+'Preliminar PT Id del Riesgo'!B119</f>
        <v>ADQUISICIÓN DE BIENES Y SERVICIOS</v>
      </c>
      <c r="C130" s="43" t="str">
        <f>+'Preliminar PT Id del Riesgo'!F119</f>
        <v>GRUPO CONTRATOS</v>
      </c>
      <c r="D130" s="18" t="str">
        <f>+'Preliminar PT Id del Riesgo'!G119</f>
        <v>R 50</v>
      </c>
      <c r="E130" s="19" t="str">
        <f>+'Preliminar PT Id del Riesgo'!H119</f>
        <v>Liquidación de contratos y/o convenios fuera del plazo previsto.</v>
      </c>
      <c r="F130" s="19" t="str">
        <f>+'Preliminar PT Id del Riesgo'!I119</f>
        <v>Pérdida Reputacional</v>
      </c>
      <c r="G130" s="19" t="str">
        <f>+'Preliminar PT Id del Riesgo'!J119</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H130" s="197">
        <v>30</v>
      </c>
      <c r="I130" s="218" t="str">
        <f t="shared" ref="I130:I138" si="35">IF(H130&lt;=0,"",IF(H130&lt;=2,"Muy Baja",IF(H130&lt;=24,"Baja",IF(H130&lt;=500,"Media",IF(H130&lt;=5000,"Alta","Muy Alta")))))</f>
        <v>Media</v>
      </c>
      <c r="J130" s="219">
        <f t="shared" ref="J130:J138" si="36">IF(I130="","",IF(I130="Muy Baja",0.2,IF(I130="Baja",0.4,IF(I130="Media",0.6,IF(I130="Alta",0.8,IF(I130="Muy Alta",1,))))))</f>
        <v>0.6</v>
      </c>
      <c r="K130" s="198" t="s">
        <v>162</v>
      </c>
      <c r="L130" s="218" t="str">
        <f>IF(OR(K130=[1]Datos!$A$23,K130=[1]Datos!$B$23),"Leve",IF(OR(K130=[1]Datos!$A$24,K130=[1]Datos!$B$24),"Menor",IF(OR(K130=[1]Datos!$A$25,K130=[1]Datos!$B$25),"Moderado",IF(OR(K130=[1]Datos!$A$26,K130=[1]Datos!$B$26),"Mayor",IF(OR(K130=[1]Datos!$A$27,K130=[1]Datos!$B$27),"Catastrófico","")))))</f>
        <v>Moderado</v>
      </c>
      <c r="M130" s="219">
        <f t="shared" ref="M130:M138" si="37">IF(L130="","",IF(L130="Leve",0.2,IF(L130="Menor",0.4,IF(L130="Moderado",0.6,IF(L130="Mayor",0.8,IF(L130="Catastrófico",1,))))))</f>
        <v>0.6</v>
      </c>
      <c r="N130" s="218" t="str">
        <f t="shared" ref="N130:N138" si="38">IF(OR(AND(I130="Muy Baja",L130="Leve"),AND(I130="Muy Baja",L130="Menor"),AND(I130="Baja",L130="Leve")),"Bajo",IF(OR(AND(I130="Muy baja",L130="Moderado"),AND(I130="Baja",L130="Menor"),AND(I130="Baja",L130="Moderado"),AND(I130="Media",L130="Leve"),AND(I130="Media",L130="Menor"),AND(I130="Media",L130="Moderado"),AND(I130="Alta",L130="Leve"),AND(I130="Alta",L130="Menor")),"Moderado",IF(OR(AND(I130="Muy Baja",L130="Mayor"),AND(I130="Baja",L130="Mayor"),AND(I130="Media",L130="Mayor"),AND(I130="Alta",L130="Moderado"),AND(I130="Alta",L130="Mayor"),AND(I130="Muy Alta",L130="Leve"),AND(I130="Muy Alta",L130="Menor"),AND(I130="Muy Alta",L130="Moderado"),AND(I130="Muy Alta",L130="Mayor")),"Alto",IF(OR(AND(I130="Muy Baja",L130="Catastrófico"),AND(I130="Baja",L130="Catastrófico"),AND(I130="Media",L130="Catastrófico"),AND(I130="Alta",L130="Catastrófico"),AND(I130="Muy Alta",L130="Catastrófico")),"Extremo",""))))</f>
        <v>Moderado</v>
      </c>
      <c r="O130" s="218" t="str">
        <f t="shared" ref="O130:O138" si="39">_xlfn.IFS(N130="Bajo","Aceptar",N130="Moderado","Reducir",N130="Alto","Reducir",N130="Extremo","Reducir")</f>
        <v>Reducir</v>
      </c>
    </row>
    <row r="131" spans="2:15" ht="150" hidden="1" customHeight="1" x14ac:dyDescent="0.25">
      <c r="B131" s="21" t="str">
        <f>+'Preliminar PT Id del Riesgo'!B120</f>
        <v>ADQUISICIÓN DE BIENES Y SERVICIOS</v>
      </c>
      <c r="C131" s="43" t="str">
        <f>+'Preliminar PT Id del Riesgo'!F120</f>
        <v>GRUPO CONTRATOS</v>
      </c>
      <c r="D131" s="18" t="str">
        <f>+'Preliminar PT Id del Riesgo'!G120</f>
        <v>R 50</v>
      </c>
      <c r="E131" s="19" t="str">
        <f>+'Preliminar PT Id del Riesgo'!H120</f>
        <v>Liquidación de contratos y/o convenios fuera del plazo previsto.</v>
      </c>
      <c r="F131" s="19" t="str">
        <f>+'Preliminar PT Id del Riesgo'!I120</f>
        <v>Pérdida Reputacional</v>
      </c>
      <c r="G131" s="19" t="str">
        <f>+'Preliminar PT Id del Riesgo'!J120</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H131" s="197">
        <v>30</v>
      </c>
      <c r="I131" s="218" t="str">
        <f t="shared" si="35"/>
        <v>Media</v>
      </c>
      <c r="J131" s="219">
        <f t="shared" si="36"/>
        <v>0.6</v>
      </c>
      <c r="K131" s="198" t="s">
        <v>162</v>
      </c>
      <c r="L131" s="218" t="str">
        <f>IF(OR(K131=[1]Datos!$A$23,K131=[1]Datos!$B$23),"Leve",IF(OR(K131=[1]Datos!$A$24,K131=[1]Datos!$B$24),"Menor",IF(OR(K131=[1]Datos!$A$25,K131=[1]Datos!$B$25),"Moderado",IF(OR(K131=[1]Datos!$A$26,K131=[1]Datos!$B$26),"Mayor",IF(OR(K131=[1]Datos!$A$27,K131=[1]Datos!$B$27),"Catastrófico","")))))</f>
        <v>Moderado</v>
      </c>
      <c r="M131" s="219">
        <f t="shared" si="37"/>
        <v>0.6</v>
      </c>
      <c r="N131" s="218" t="str">
        <f t="shared" si="38"/>
        <v>Moderado</v>
      </c>
      <c r="O131" s="218" t="str">
        <f t="shared" si="39"/>
        <v>Reducir</v>
      </c>
    </row>
    <row r="132" spans="2:15" ht="150" hidden="1" customHeight="1" x14ac:dyDescent="0.25">
      <c r="B132" s="21" t="str">
        <f>+'Preliminar PT Id del Riesgo'!B121</f>
        <v>ADQUISICIÓN DE BIENES Y SERVICIOS</v>
      </c>
      <c r="C132" s="43" t="str">
        <f>+'Preliminar PT Id del Riesgo'!F121</f>
        <v>GRUPO CONTRATOS</v>
      </c>
      <c r="D132" s="18" t="str">
        <f>+'Preliminar PT Id del Riesgo'!G121</f>
        <v>R 50</v>
      </c>
      <c r="E132" s="19" t="str">
        <f>+'Preliminar PT Id del Riesgo'!H121</f>
        <v>Liquidación de contratos y/o convenios fuera del plazo previsto.</v>
      </c>
      <c r="F132" s="19" t="str">
        <f>+'Preliminar PT Id del Riesgo'!I121</f>
        <v>Pérdida Reputacional</v>
      </c>
      <c r="G132" s="19" t="str">
        <f>+'Preliminar PT Id del Riesgo'!J121</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H132" s="197">
        <v>30</v>
      </c>
      <c r="I132" s="218" t="str">
        <f t="shared" si="35"/>
        <v>Media</v>
      </c>
      <c r="J132" s="219">
        <f t="shared" si="36"/>
        <v>0.6</v>
      </c>
      <c r="K132" s="198" t="s">
        <v>162</v>
      </c>
      <c r="L132" s="218" t="str">
        <f>IF(OR(K132=[1]Datos!$A$23,K132=[1]Datos!$B$23),"Leve",IF(OR(K132=[1]Datos!$A$24,K132=[1]Datos!$B$24),"Menor",IF(OR(K132=[1]Datos!$A$25,K132=[1]Datos!$B$25),"Moderado",IF(OR(K132=[1]Datos!$A$26,K132=[1]Datos!$B$26),"Mayor",IF(OR(K132=[1]Datos!$A$27,K132=[1]Datos!$B$27),"Catastrófico","")))))</f>
        <v>Moderado</v>
      </c>
      <c r="M132" s="219">
        <f t="shared" si="37"/>
        <v>0.6</v>
      </c>
      <c r="N132" s="218" t="str">
        <f t="shared" si="38"/>
        <v>Moderado</v>
      </c>
      <c r="O132" s="218" t="str">
        <f t="shared" si="39"/>
        <v>Reducir</v>
      </c>
    </row>
    <row r="133" spans="2:15" ht="150" hidden="1" customHeight="1" x14ac:dyDescent="0.25">
      <c r="B133" s="21" t="str">
        <f>+'Preliminar PT Id del Riesgo'!B122</f>
        <v>ADQUISICIÓN DE BIENES Y SERVICIOS</v>
      </c>
      <c r="C133" s="43" t="str">
        <f>+'Preliminar PT Id del Riesgo'!F122</f>
        <v>GRUPO CONTRATOS</v>
      </c>
      <c r="D133" s="18" t="str">
        <f>+'Preliminar PT Id del Riesgo'!G122</f>
        <v>R 51</v>
      </c>
      <c r="E133" s="19" t="str">
        <f>+'Preliminar PT Id del Riesgo'!H122</f>
        <v>Configuración del contrato realidad.</v>
      </c>
      <c r="F133" s="19" t="str">
        <f>+'Preliminar PT Id del Riesgo'!I122</f>
        <v>Afectación Económica o presupuestal</v>
      </c>
      <c r="G133" s="19" t="str">
        <f>+'Preliminar PT Id del Riesgo'!J122</f>
        <v>Posibilidad de afectación económica por costos en liquidación de contrato y pago de prestaciones de ley debido a demandas o reclamaciones judiciales por la constitución de dependencia, subordinación y horarios de la labor por parte del supervisor del contrato</v>
      </c>
      <c r="H133" s="197">
        <v>12</v>
      </c>
      <c r="I133" s="218" t="str">
        <f t="shared" si="35"/>
        <v>Baja</v>
      </c>
      <c r="J133" s="219">
        <f t="shared" si="36"/>
        <v>0.4</v>
      </c>
      <c r="K133" s="198" t="s">
        <v>723</v>
      </c>
      <c r="L133" s="218" t="str">
        <f>IF(OR(K133=[1]Datos!$A$23,K133=[1]Datos!$B$23),"Leve",IF(OR(K133=[1]Datos!$A$24,K133=[1]Datos!$B$24),"Menor",IF(OR(K133=[1]Datos!$A$25,K133=[1]Datos!$B$25),"Moderado",IF(OR(K133=[1]Datos!$A$26,K133=[1]Datos!$B$26),"Mayor",IF(OR(K133=[1]Datos!$A$27,K133=[1]Datos!$B$27),"Catastrófico","")))))</f>
        <v>Menor</v>
      </c>
      <c r="M133" s="219">
        <f t="shared" si="37"/>
        <v>0.4</v>
      </c>
      <c r="N133" s="218" t="str">
        <f t="shared" si="38"/>
        <v>Moderado</v>
      </c>
      <c r="O133" s="218" t="str">
        <f t="shared" si="39"/>
        <v>Reducir</v>
      </c>
    </row>
    <row r="134" spans="2:15" ht="150" hidden="1" customHeight="1" x14ac:dyDescent="0.25">
      <c r="B134" s="21" t="str">
        <f>+'Preliminar PT Id del Riesgo'!B123</f>
        <v>ADQUISICIÓN DE BIENES Y SERVICIOS</v>
      </c>
      <c r="C134" s="43" t="str">
        <f>+'Preliminar PT Id del Riesgo'!F123</f>
        <v>GRUPO CONTRATOS</v>
      </c>
      <c r="D134" s="18" t="str">
        <f>+'Preliminar PT Id del Riesgo'!G123</f>
        <v>R 51</v>
      </c>
      <c r="E134" s="19" t="str">
        <f>+'Preliminar PT Id del Riesgo'!H123</f>
        <v>Configuración del contrato realidad.</v>
      </c>
      <c r="F134" s="19" t="str">
        <f>+'Preliminar PT Id del Riesgo'!I123</f>
        <v>Afectación Económica o presupuestal</v>
      </c>
      <c r="G134" s="19" t="str">
        <f>+'Preliminar PT Id del Riesgo'!J123</f>
        <v>Posibilidad de afectación económica por costos en liquidación de contrato y pago de prestaciones de ley debido a demandas o reclamaciones judiciales por la constitución de dependencia, subordinación y horarios de la labor por parte del supervisor del contrato</v>
      </c>
      <c r="H134" s="197">
        <v>12</v>
      </c>
      <c r="I134" s="218" t="str">
        <f t="shared" si="35"/>
        <v>Baja</v>
      </c>
      <c r="J134" s="219">
        <f t="shared" si="36"/>
        <v>0.4</v>
      </c>
      <c r="K134" s="198" t="s">
        <v>723</v>
      </c>
      <c r="L134" s="218" t="str">
        <f>IF(OR(K134=[1]Datos!$A$23,K134=[1]Datos!$B$23),"Leve",IF(OR(K134=[1]Datos!$A$24,K134=[1]Datos!$B$24),"Menor",IF(OR(K134=[1]Datos!$A$25,K134=[1]Datos!$B$25),"Moderado",IF(OR(K134=[1]Datos!$A$26,K134=[1]Datos!$B$26),"Mayor",IF(OR(K134=[1]Datos!$A$27,K134=[1]Datos!$B$27),"Catastrófico","")))))</f>
        <v>Menor</v>
      </c>
      <c r="M134" s="219">
        <f t="shared" si="37"/>
        <v>0.4</v>
      </c>
      <c r="N134" s="218" t="str">
        <f t="shared" si="38"/>
        <v>Moderado</v>
      </c>
      <c r="O134" s="218" t="str">
        <f t="shared" si="39"/>
        <v>Reducir</v>
      </c>
    </row>
    <row r="135" spans="2:15" ht="150" customHeight="1" x14ac:dyDescent="0.25">
      <c r="B135" s="21" t="str">
        <f>+'Preliminar PT Id del Riesgo'!B124</f>
        <v>ADMINISTRACIÓN DE BIENES Y SERVICIOS</v>
      </c>
      <c r="C135" s="43" t="str">
        <f>+'Preliminar PT Id del Riesgo'!F124</f>
        <v>SUBDIRECCIÓN ADMINISTRATIVA Y FINANCIERA</v>
      </c>
      <c r="D135" s="18" t="str">
        <f>+'Preliminar PT Id del Riesgo'!G124</f>
        <v>R 52</v>
      </c>
      <c r="E135" s="19" t="str">
        <f>+'Preliminar PT Id del Riesgo'!H124</f>
        <v>Perdidas o daños en los bienes de la Entidad</v>
      </c>
      <c r="F135" s="19" t="str">
        <f>+'Preliminar PT Id del Riesgo'!I124</f>
        <v>Afectación Económica o presupuestal</v>
      </c>
      <c r="G135" s="19" t="str">
        <f>+'Preliminar PT Id del Riesgo'!J124</f>
        <v>Posibilidad de afectación económica por generar incertidumbre en los estados financieros y/o posible apertura a procesos disciplinarios y/o sancionatorios debido falta de control y lineamientos en el manejo de los bienes de la Entidad</v>
      </c>
      <c r="H135" s="197">
        <v>260</v>
      </c>
      <c r="I135" s="218" t="str">
        <f t="shared" si="35"/>
        <v>Media</v>
      </c>
      <c r="J135" s="219">
        <f t="shared" si="36"/>
        <v>0.6</v>
      </c>
      <c r="K135" s="198" t="s">
        <v>720</v>
      </c>
      <c r="L135" s="218" t="str">
        <f>IF(OR(K135=[1]Datos!$A$23,K135=[1]Datos!$B$23),"Leve",IF(OR(K135=[1]Datos!$A$24,K135=[1]Datos!$B$24),"Menor",IF(OR(K135=[1]Datos!$A$25,K135=[1]Datos!$B$25),"Moderado",IF(OR(K135=[1]Datos!$A$26,K135=[1]Datos!$B$26),"Mayor",IF(OR(K135=[1]Datos!$A$27,K135=[1]Datos!$B$27),"Catastrófico","")))))</f>
        <v>Catastrófico</v>
      </c>
      <c r="M135" s="219">
        <f t="shared" si="37"/>
        <v>1</v>
      </c>
      <c r="N135" s="218" t="str">
        <f t="shared" si="38"/>
        <v>Extremo</v>
      </c>
      <c r="O135" s="218" t="str">
        <f t="shared" si="39"/>
        <v>Reducir</v>
      </c>
    </row>
    <row r="136" spans="2:15" ht="150" customHeight="1" x14ac:dyDescent="0.25">
      <c r="B136" s="21" t="str">
        <f>+'Preliminar PT Id del Riesgo'!B125</f>
        <v>ADMINISTRACIÓN DE BIENES Y SERVICIOS</v>
      </c>
      <c r="C136" s="43" t="str">
        <f>+'Preliminar PT Id del Riesgo'!F125</f>
        <v>SUBDIRECCIÓN ADMINISTRATIVA Y FINANCIERA</v>
      </c>
      <c r="D136" s="18" t="str">
        <f>+'Preliminar PT Id del Riesgo'!G125</f>
        <v>R 52</v>
      </c>
      <c r="E136" s="19" t="str">
        <f>+'Preliminar PT Id del Riesgo'!H125</f>
        <v>Perdidas o daños en los bienes de la Entidad</v>
      </c>
      <c r="F136" s="19" t="str">
        <f>+'Preliminar PT Id del Riesgo'!I125</f>
        <v>Afectación Económica o presupuestal</v>
      </c>
      <c r="G136" s="19" t="str">
        <f>+'Preliminar PT Id del Riesgo'!J125</f>
        <v>Posibilidad de afectación económica por generar incertidumbre en los estados financieros y/o posible apertura a procesos disciplinarios y/o sancionatorios debido falta de control y lineamientos en el manejo de los bienes de la Entidad</v>
      </c>
      <c r="H136" s="197">
        <v>260</v>
      </c>
      <c r="I136" s="218" t="str">
        <f t="shared" si="35"/>
        <v>Media</v>
      </c>
      <c r="J136" s="219">
        <f t="shared" si="36"/>
        <v>0.6</v>
      </c>
      <c r="K136" s="198" t="s">
        <v>720</v>
      </c>
      <c r="L136" s="218" t="str">
        <f>IF(OR(K136=[1]Datos!$A$23,K136=[1]Datos!$B$23),"Leve",IF(OR(K136=[1]Datos!$A$24,K136=[1]Datos!$B$24),"Menor",IF(OR(K136=[1]Datos!$A$25,K136=[1]Datos!$B$25),"Moderado",IF(OR(K136=[1]Datos!$A$26,K136=[1]Datos!$B$26),"Mayor",IF(OR(K136=[1]Datos!$A$27,K136=[1]Datos!$B$27),"Catastrófico","")))))</f>
        <v>Catastrófico</v>
      </c>
      <c r="M136" s="219">
        <f t="shared" si="37"/>
        <v>1</v>
      </c>
      <c r="N136" s="218" t="str">
        <f t="shared" si="38"/>
        <v>Extremo</v>
      </c>
      <c r="O136" s="218" t="str">
        <f t="shared" si="39"/>
        <v>Reducir</v>
      </c>
    </row>
    <row r="137" spans="2:15" ht="150" customHeight="1" x14ac:dyDescent="0.25">
      <c r="B137" s="21" t="str">
        <f>+'Preliminar PT Id del Riesgo'!B126</f>
        <v>ADMINISTRACIÓN DE BIENES Y SERVICIOS</v>
      </c>
      <c r="C137" s="43" t="str">
        <f>+'Preliminar PT Id del Riesgo'!F126</f>
        <v>SUBDIRECCIÓN ADMINISTRATIVA Y FINANCIERA</v>
      </c>
      <c r="D137" s="18" t="str">
        <f>+'Preliminar PT Id del Riesgo'!G126</f>
        <v>R 52</v>
      </c>
      <c r="E137" s="19" t="str">
        <f>+'Preliminar PT Id del Riesgo'!H126</f>
        <v>Perdidas o daños en los bienes de la Entidad</v>
      </c>
      <c r="F137" s="19" t="str">
        <f>+'Preliminar PT Id del Riesgo'!I126</f>
        <v>Afectación Económica o presupuestal</v>
      </c>
      <c r="G137" s="19" t="str">
        <f>+'Preliminar PT Id del Riesgo'!J126</f>
        <v>Posibilidad de afectación económica por generar incertidumbre en los estados financieros y/o posible apertura a procesos disciplinarios y/o sancionatorios debido falta de control y lineamientos en el manejo de los bienes de la Entidad</v>
      </c>
      <c r="H137" s="197">
        <v>260</v>
      </c>
      <c r="I137" s="218" t="str">
        <f>IF(H137&lt;=0,"",IF(H137&lt;=2,"Muy Baja",IF(H137&lt;=24,"Baja",IF(H137&lt;=500,"Media",IF(H137&lt;=5000,"Alta","Muy Alta")))))</f>
        <v>Media</v>
      </c>
      <c r="J137" s="219">
        <f>IF(I137="","",IF(I137="Muy Baja",0.2,IF(I137="Baja",0.4,IF(I137="Media",0.6,IF(I137="Alta",0.8,IF(I137="Muy Alta",1,))))))</f>
        <v>0.6</v>
      </c>
      <c r="K137" s="198" t="s">
        <v>720</v>
      </c>
      <c r="L137" s="218" t="str">
        <f>IF(OR(K137=[1]Datos!$A$23,K137=[1]Datos!$B$23),"Leve",IF(OR(K137=[1]Datos!$A$24,K137=[1]Datos!$B$24),"Menor",IF(OR(K137=[1]Datos!$A$25,K137=[1]Datos!$B$25),"Moderado",IF(OR(K137=[1]Datos!$A$26,K137=[1]Datos!$B$26),"Mayor",IF(OR(K137=[1]Datos!$A$27,K137=[1]Datos!$B$27),"Catastrófico","")))))</f>
        <v>Catastrófico</v>
      </c>
      <c r="M137" s="219">
        <f>IF(L137="","",IF(L137="Leve",0.2,IF(L137="Menor",0.4,IF(L137="Moderado",0.6,IF(L137="Mayor",0.8,IF(L137="Catastrófico",1,))))))</f>
        <v>1</v>
      </c>
      <c r="N137" s="218" t="str">
        <f>IF(OR(AND(I137="Muy Baja",L137="Leve"),AND(I137="Muy Baja",L137="Menor"),AND(I137="Baja",L137="Leve")),"Bajo",IF(OR(AND(I137="Muy baja",L137="Moderado"),AND(I137="Baja",L137="Menor"),AND(I137="Baja",L137="Moderado"),AND(I137="Media",L137="Leve"),AND(I137="Media",L137="Menor"),AND(I137="Media",L137="Moderado"),AND(I137="Alta",L137="Leve"),AND(I137="Alta",L137="Menor")),"Moderado",IF(OR(AND(I137="Muy Baja",L137="Mayor"),AND(I137="Baja",L137="Mayor"),AND(I137="Media",L137="Mayor"),AND(I137="Alta",L137="Moderado"),AND(I137="Alta",L137="Mayor"),AND(I137="Muy Alta",L137="Leve"),AND(I137="Muy Alta",L137="Menor"),AND(I137="Muy Alta",L137="Moderado"),AND(I137="Muy Alta",L137="Mayor")),"Alto",IF(OR(AND(I137="Muy Baja",L137="Catastrófico"),AND(I137="Baja",L137="Catastrófico"),AND(I137="Media",L137="Catastrófico"),AND(I137="Alta",L137="Catastrófico"),AND(I137="Muy Alta",L137="Catastrófico")),"Extremo",""))))</f>
        <v>Extremo</v>
      </c>
      <c r="O137" s="218" t="str">
        <f>_xlfn.IFS(N137="Bajo","Aceptar",N137="Moderado","Reducir",N137="Alto","Reducir",N137="Extremo","Reducir")</f>
        <v>Reducir</v>
      </c>
    </row>
    <row r="138" spans="2:15" ht="150" customHeight="1" x14ac:dyDescent="0.25">
      <c r="B138" s="21" t="str">
        <f>+'Preliminar PT Id del Riesgo'!B127</f>
        <v>ADMINISTRACIÓN DE BIENES Y SERVICIOS</v>
      </c>
      <c r="C138" s="43" t="str">
        <f>+'Preliminar PT Id del Riesgo'!F127</f>
        <v>SUBDIRECCIÓN ADMINISTRATIVA Y FINANCIERA</v>
      </c>
      <c r="D138" s="18" t="str">
        <f>+'Preliminar PT Id del Riesgo'!G127</f>
        <v>R 53</v>
      </c>
      <c r="E138" s="19" t="str">
        <f>+'Preliminar PT Id del Riesgo'!H127</f>
        <v>Incumplimiento en la aplicación de los mantenimientos preventivos a los bienes de la Entidad</v>
      </c>
      <c r="F138" s="19" t="str">
        <f>+'Preliminar PT Id del Riesgo'!I127</f>
        <v>Afectación Económica o presupuestal</v>
      </c>
      <c r="G138" s="19" t="str">
        <f>+'Preliminar PT Id del Riesgo'!J127</f>
        <v>Posibilidad de afectación económica por sobrecostos en mantenimientos debido a la falta de control en la implementación de mantenimientos de acuerdo a sus fichas técnicas</v>
      </c>
      <c r="H138" s="197">
        <v>260</v>
      </c>
      <c r="I138" s="218" t="str">
        <f t="shared" si="35"/>
        <v>Media</v>
      </c>
      <c r="J138" s="219">
        <f t="shared" si="36"/>
        <v>0.6</v>
      </c>
      <c r="K138" s="198" t="s">
        <v>725</v>
      </c>
      <c r="L138" s="218" t="str">
        <f>IF(OR(K138=[1]Datos!$A$23,K138=[1]Datos!$B$23),"Leve",IF(OR(K138=[1]Datos!$A$24,K138=[1]Datos!$B$24),"Menor",IF(OR(K138=[1]Datos!$A$25,K138=[1]Datos!$B$25),"Moderado",IF(OR(K138=[1]Datos!$A$26,K138=[1]Datos!$B$26),"Mayor",IF(OR(K138=[1]Datos!$A$27,K138=[1]Datos!$B$27),"Catastrófico","")))))</f>
        <v>Mayor</v>
      </c>
      <c r="M138" s="219">
        <f t="shared" si="37"/>
        <v>0.8</v>
      </c>
      <c r="N138" s="218" t="str">
        <f t="shared" si="38"/>
        <v>Alto</v>
      </c>
      <c r="O138" s="218" t="str">
        <f t="shared" si="39"/>
        <v>Reducir</v>
      </c>
    </row>
    <row r="139" spans="2:15" ht="150" customHeight="1" x14ac:dyDescent="0.25">
      <c r="B139" s="21" t="str">
        <f>+'Preliminar PT Id del Riesgo'!B128</f>
        <v>ADMINISTRACIÓN DE BIENES Y SERVICIOS</v>
      </c>
      <c r="C139" s="43" t="str">
        <f>+'Preliminar PT Id del Riesgo'!F128</f>
        <v>SUBDIRECCIÓN ADMINISTRATIVA Y FINANCIERA</v>
      </c>
      <c r="D139" s="18" t="str">
        <f>+'Preliminar PT Id del Riesgo'!G128</f>
        <v>R 53</v>
      </c>
      <c r="E139" s="19" t="str">
        <f>+'Preliminar PT Id del Riesgo'!H128</f>
        <v>Incumplimiento en la aplicación de los mantenimientos preventivos a los bienes de la Entidad</v>
      </c>
      <c r="F139" s="19" t="str">
        <f>+'Preliminar PT Id del Riesgo'!I128</f>
        <v>Afectación Económica o presupuestal</v>
      </c>
      <c r="G139" s="19" t="str">
        <f>+'Preliminar PT Id del Riesgo'!J128</f>
        <v>Posibilidad de afectación económica por sobrecostos en mantenimientos debido a la falta de control en la implementación de mantenimientos de acuerdo a sus fichas técnicas</v>
      </c>
      <c r="H139" s="197">
        <v>260</v>
      </c>
      <c r="I139" s="218" t="str">
        <f t="shared" ref="I139:I177" si="40">IF(H139&lt;=0,"",IF(H139&lt;=2,"Muy Baja",IF(H139&lt;=24,"Baja",IF(H139&lt;=500,"Media",IF(H139&lt;=5000,"Alta","Muy Alta")))))</f>
        <v>Media</v>
      </c>
      <c r="J139" s="219">
        <f t="shared" ref="J139:J177" si="41">IF(I139="","",IF(I139="Muy Baja",0.2,IF(I139="Baja",0.4,IF(I139="Media",0.6,IF(I139="Alta",0.8,IF(I139="Muy Alta",1,))))))</f>
        <v>0.6</v>
      </c>
      <c r="K139" s="198" t="s">
        <v>725</v>
      </c>
      <c r="L139" s="218" t="str">
        <f>IF(OR(K139=[1]Datos!$A$23,K139=[1]Datos!$B$23),"Leve",IF(OR(K139=[1]Datos!$A$24,K139=[1]Datos!$B$24),"Menor",IF(OR(K139=[1]Datos!$A$25,K139=[1]Datos!$B$25),"Moderado",IF(OR(K139=[1]Datos!$A$26,K139=[1]Datos!$B$26),"Mayor",IF(OR(K139=[1]Datos!$A$27,K139=[1]Datos!$B$27),"Catastrófico","")))))</f>
        <v>Mayor</v>
      </c>
      <c r="M139" s="219">
        <f t="shared" ref="M139:M177" si="42">IF(L139="","",IF(L139="Leve",0.2,IF(L139="Menor",0.4,IF(L139="Moderado",0.6,IF(L139="Mayor",0.8,IF(L139="Catastrófico",1,))))))</f>
        <v>0.8</v>
      </c>
      <c r="N139" s="218" t="str">
        <f t="shared" ref="N139:N177" si="43">IF(OR(AND(I139="Muy Baja",L139="Leve"),AND(I139="Muy Baja",L139="Menor"),AND(I139="Baja",L139="Leve")),"Bajo",IF(OR(AND(I139="Muy baja",L139="Moderado"),AND(I139="Baja",L139="Menor"),AND(I139="Baja",L139="Moderado"),AND(I139="Media",L139="Leve"),AND(I139="Media",L139="Menor"),AND(I139="Media",L139="Moderado"),AND(I139="Alta",L139="Leve"),AND(I139="Alta",L139="Menor")),"Moderado",IF(OR(AND(I139="Muy Baja",L139="Mayor"),AND(I139="Baja",L139="Mayor"),AND(I139="Media",L139="Mayor"),AND(I139="Alta",L139="Moderado"),AND(I139="Alta",L139="Mayor"),AND(I139="Muy Alta",L139="Leve"),AND(I139="Muy Alta",L139="Menor"),AND(I139="Muy Alta",L139="Moderado"),AND(I139="Muy Alta",L139="Mayor")),"Alto",IF(OR(AND(I139="Muy Baja",L139="Catastrófico"),AND(I139="Baja",L139="Catastrófico"),AND(I139="Media",L139="Catastrófico"),AND(I139="Alta",L139="Catastrófico"),AND(I139="Muy Alta",L139="Catastrófico")),"Extremo",""))))</f>
        <v>Alto</v>
      </c>
      <c r="O139" s="218" t="str">
        <f t="shared" ref="O139:O177" si="44">_xlfn.IFS(N139="Bajo","Aceptar",N139="Moderado","Reducir",N139="Alto","Reducir",N139="Extremo","Reducir")</f>
        <v>Reducir</v>
      </c>
    </row>
    <row r="140" spans="2:15" ht="150" customHeight="1" x14ac:dyDescent="0.25">
      <c r="B140" s="21" t="str">
        <f>+'Preliminar PT Id del Riesgo'!B129</f>
        <v>ADMINISTRACIÓN DE BIENES Y SERVICIOS</v>
      </c>
      <c r="C140" s="43" t="str">
        <f>+'Preliminar PT Id del Riesgo'!F129</f>
        <v>SUBDIRECCIÓN ADMINISTRATIVA Y FINANCIERA</v>
      </c>
      <c r="D140" s="18" t="str">
        <f>+'Preliminar PT Id del Riesgo'!G129</f>
        <v>R 54</v>
      </c>
      <c r="E140" s="19" t="str">
        <f>+'Preliminar PT Id del Riesgo'!H129</f>
        <v>Legalización de comisión o viáticos sin el cumplimiento de requisitos</v>
      </c>
      <c r="F140" s="19" t="str">
        <f>+'Preliminar PT Id del Riesgo'!I129</f>
        <v>Afectación Económica o presupuestal</v>
      </c>
      <c r="G140" s="19" t="str">
        <f>+'Preliminar PT Id del Riesgo'!J129</f>
        <v xml:space="preserve">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v>
      </c>
      <c r="H140" s="197">
        <v>365</v>
      </c>
      <c r="I140" s="218" t="str">
        <f t="shared" si="40"/>
        <v>Media</v>
      </c>
      <c r="J140" s="219">
        <f t="shared" si="41"/>
        <v>0.6</v>
      </c>
      <c r="K140" s="198" t="s">
        <v>723</v>
      </c>
      <c r="L140" s="218" t="str">
        <f>IF(OR(K140=[1]Datos!$A$23,K140=[1]Datos!$B$23),"Leve",IF(OR(K140=[1]Datos!$A$24,K140=[1]Datos!$B$24),"Menor",IF(OR(K140=[1]Datos!$A$25,K140=[1]Datos!$B$25),"Moderado",IF(OR(K140=[1]Datos!$A$26,K140=[1]Datos!$B$26),"Mayor",IF(OR(K140=[1]Datos!$A$27,K140=[1]Datos!$B$27),"Catastrófico","")))))</f>
        <v>Menor</v>
      </c>
      <c r="M140" s="219">
        <f t="shared" si="42"/>
        <v>0.4</v>
      </c>
      <c r="N140" s="218" t="str">
        <f t="shared" si="43"/>
        <v>Moderado</v>
      </c>
      <c r="O140" s="218" t="str">
        <f t="shared" si="44"/>
        <v>Reducir</v>
      </c>
    </row>
    <row r="141" spans="2:15" ht="150" customHeight="1" x14ac:dyDescent="0.25">
      <c r="B141" s="21" t="str">
        <f>+'Preliminar PT Id del Riesgo'!B130</f>
        <v>ADMINISTRACIÓN DE BIENES Y SERVICIOS</v>
      </c>
      <c r="C141" s="43" t="str">
        <f>+'Preliminar PT Id del Riesgo'!F130</f>
        <v>SUBDIRECCIÓN ADMINISTRATIVA Y FINANCIERA</v>
      </c>
      <c r="D141" s="18" t="str">
        <f>+'Preliminar PT Id del Riesgo'!G130</f>
        <v>R 54</v>
      </c>
      <c r="E141" s="19" t="str">
        <f>+'Preliminar PT Id del Riesgo'!H130</f>
        <v>Legalización de comisión o viáticos sin el cumplimiento de requisitos</v>
      </c>
      <c r="F141" s="19" t="str">
        <f>+'Preliminar PT Id del Riesgo'!I130</f>
        <v>Afectación Económica o presupuestal</v>
      </c>
      <c r="G141" s="19" t="str">
        <f>+'Preliminar PT Id del Riesgo'!J130</f>
        <v xml:space="preserve">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v>
      </c>
      <c r="H141" s="197">
        <v>365</v>
      </c>
      <c r="I141" s="218" t="str">
        <f t="shared" si="40"/>
        <v>Media</v>
      </c>
      <c r="J141" s="219">
        <f t="shared" si="41"/>
        <v>0.6</v>
      </c>
      <c r="K141" s="198" t="s">
        <v>723</v>
      </c>
      <c r="L141" s="218" t="str">
        <f>IF(OR(K141=[1]Datos!$A$23,K141=[1]Datos!$B$23),"Leve",IF(OR(K141=[1]Datos!$A$24,K141=[1]Datos!$B$24),"Menor",IF(OR(K141=[1]Datos!$A$25,K141=[1]Datos!$B$25),"Moderado",IF(OR(K141=[1]Datos!$A$26,K141=[1]Datos!$B$26),"Mayor",IF(OR(K141=[1]Datos!$A$27,K141=[1]Datos!$B$27),"Catastrófico","")))))</f>
        <v>Menor</v>
      </c>
      <c r="M141" s="219">
        <f t="shared" si="42"/>
        <v>0.4</v>
      </c>
      <c r="N141" s="218" t="str">
        <f t="shared" si="43"/>
        <v>Moderado</v>
      </c>
      <c r="O141" s="218" t="str">
        <f t="shared" si="44"/>
        <v>Reducir</v>
      </c>
    </row>
    <row r="142" spans="2:15" ht="150" customHeight="1" x14ac:dyDescent="0.25">
      <c r="B142" s="21" t="str">
        <f>+'Preliminar PT Id del Riesgo'!B131</f>
        <v>ADMINISTRACIÓN DE BIENES Y SERVICIOS</v>
      </c>
      <c r="C142" s="43" t="str">
        <f>+'Preliminar PT Id del Riesgo'!F131</f>
        <v>SUBDIRECCIÓN ADMINISTRATIVA Y FINANCIERA</v>
      </c>
      <c r="D142" s="18" t="str">
        <f>+'Preliminar PT Id del Riesgo'!G131</f>
        <v>R 54</v>
      </c>
      <c r="E142" s="19" t="str">
        <f>+'Preliminar PT Id del Riesgo'!H131</f>
        <v>Legalización de comisión o viáticos sin el cumplimiento de requisitos</v>
      </c>
      <c r="F142" s="19" t="str">
        <f>+'Preliminar PT Id del Riesgo'!I131</f>
        <v>Afectación Económica o presupuestal</v>
      </c>
      <c r="G142" s="19" t="str">
        <f>+'Preliminar PT Id del Riesgo'!J131</f>
        <v xml:space="preserve">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v>
      </c>
      <c r="H142" s="197">
        <v>365</v>
      </c>
      <c r="I142" s="218" t="str">
        <f t="shared" si="40"/>
        <v>Media</v>
      </c>
      <c r="J142" s="219">
        <f t="shared" si="41"/>
        <v>0.6</v>
      </c>
      <c r="K142" s="198" t="s">
        <v>723</v>
      </c>
      <c r="L142" s="218" t="str">
        <f>IF(OR(K142=[1]Datos!$A$23,K142=[1]Datos!$B$23),"Leve",IF(OR(K142=[1]Datos!$A$24,K142=[1]Datos!$B$24),"Menor",IF(OR(K142=[1]Datos!$A$25,K142=[1]Datos!$B$25),"Moderado",IF(OR(K142=[1]Datos!$A$26,K142=[1]Datos!$B$26),"Mayor",IF(OR(K142=[1]Datos!$A$27,K142=[1]Datos!$B$27),"Catastrófico","")))))</f>
        <v>Menor</v>
      </c>
      <c r="M142" s="219">
        <f t="shared" si="42"/>
        <v>0.4</v>
      </c>
      <c r="N142" s="218" t="str">
        <f t="shared" si="43"/>
        <v>Moderado</v>
      </c>
      <c r="O142" s="218" t="str">
        <f t="shared" si="44"/>
        <v>Reducir</v>
      </c>
    </row>
    <row r="143" spans="2:15" ht="150" customHeight="1" x14ac:dyDescent="0.25">
      <c r="B143" s="21" t="str">
        <f>+'Preliminar PT Id del Riesgo'!B132</f>
        <v>ADMINISTRACIÓN DE BIENES Y SERVICIOS</v>
      </c>
      <c r="C143" s="43" t="str">
        <f>+'Preliminar PT Id del Riesgo'!F132</f>
        <v>SUBDIRECCIÓN ADMINISTRATIVA Y FINANCIERA</v>
      </c>
      <c r="D143" s="18" t="str">
        <f>+'Preliminar PT Id del Riesgo'!G132</f>
        <v>R 55</v>
      </c>
      <c r="E143" s="19" t="str">
        <f>+'Preliminar PT Id del Riesgo'!H132</f>
        <v>Pérdida o daño en la documentación de la Agencia</v>
      </c>
      <c r="F143" s="19" t="str">
        <f>+'Preliminar PT Id del Riesgo'!I132</f>
        <v>Pérdida Reputacional</v>
      </c>
      <c r="G143" s="19" t="str">
        <f>+'Preliminar PT Id del Riesgo'!J132</f>
        <v>Posibilidad de pérdida reputacional en la imagen institucional ante los grupos de interés debido a la falta de control para los lineamientos de manejo y de conservación en documentos</v>
      </c>
      <c r="H143" s="197">
        <v>8155</v>
      </c>
      <c r="I143" s="218" t="str">
        <f t="shared" si="40"/>
        <v>Muy Alta</v>
      </c>
      <c r="J143" s="219">
        <f t="shared" si="41"/>
        <v>1</v>
      </c>
      <c r="K143" s="198" t="s">
        <v>162</v>
      </c>
      <c r="L143" s="218" t="str">
        <f>IF(OR(K143=[1]Datos!$A$23,K143=[1]Datos!$B$23),"Leve",IF(OR(K143=[1]Datos!$A$24,K143=[1]Datos!$B$24),"Menor",IF(OR(K143=[1]Datos!$A$25,K143=[1]Datos!$B$25),"Moderado",IF(OR(K143=[1]Datos!$A$26,K143=[1]Datos!$B$26),"Mayor",IF(OR(K143=[1]Datos!$A$27,K143=[1]Datos!$B$27),"Catastrófico","")))))</f>
        <v>Moderado</v>
      </c>
      <c r="M143" s="219">
        <f t="shared" si="42"/>
        <v>0.6</v>
      </c>
      <c r="N143" s="218" t="str">
        <f t="shared" si="43"/>
        <v>Alto</v>
      </c>
      <c r="O143" s="218" t="str">
        <f t="shared" si="44"/>
        <v>Reducir</v>
      </c>
    </row>
    <row r="144" spans="2:15" ht="150" customHeight="1" x14ac:dyDescent="0.25">
      <c r="B144" s="21" t="str">
        <f>+'Preliminar PT Id del Riesgo'!B133</f>
        <v>ADMINISTRACIÓN DE BIENES Y SERVICIOS</v>
      </c>
      <c r="C144" s="43" t="str">
        <f>+'Preliminar PT Id del Riesgo'!F133</f>
        <v>SUBDIRECCIÓN ADMINISTRATIVA Y FINANCIERA</v>
      </c>
      <c r="D144" s="18" t="str">
        <f>+'Preliminar PT Id del Riesgo'!G133</f>
        <v>R 55</v>
      </c>
      <c r="E144" s="19" t="str">
        <f>+'Preliminar PT Id del Riesgo'!H133</f>
        <v>Pérdida o daño en la documentación de la Agencia</v>
      </c>
      <c r="F144" s="19" t="str">
        <f>+'Preliminar PT Id del Riesgo'!I133</f>
        <v>Pérdida Reputacional</v>
      </c>
      <c r="G144" s="19" t="str">
        <f>+'Preliminar PT Id del Riesgo'!J133</f>
        <v>Posibilidad de pérdida reputacional en la imagen institucional ante los grupos de interés debido a la falta de control para los lineamientos de manejo y de conservación en documentos</v>
      </c>
      <c r="H144" s="197">
        <v>8155</v>
      </c>
      <c r="I144" s="218" t="str">
        <f t="shared" si="40"/>
        <v>Muy Alta</v>
      </c>
      <c r="J144" s="219">
        <f t="shared" si="41"/>
        <v>1</v>
      </c>
      <c r="K144" s="198" t="s">
        <v>162</v>
      </c>
      <c r="L144" s="218" t="str">
        <f>IF(OR(K144=[1]Datos!$A$23,K144=[1]Datos!$B$23),"Leve",IF(OR(K144=[1]Datos!$A$24,K144=[1]Datos!$B$24),"Menor",IF(OR(K144=[1]Datos!$A$25,K144=[1]Datos!$B$25),"Moderado",IF(OR(K144=[1]Datos!$A$26,K144=[1]Datos!$B$26),"Mayor",IF(OR(K144=[1]Datos!$A$27,K144=[1]Datos!$B$27),"Catastrófico","")))))</f>
        <v>Moderado</v>
      </c>
      <c r="M144" s="219">
        <f t="shared" si="42"/>
        <v>0.6</v>
      </c>
      <c r="N144" s="218" t="str">
        <f t="shared" si="43"/>
        <v>Alto</v>
      </c>
      <c r="O144" s="218" t="str">
        <f t="shared" si="44"/>
        <v>Reducir</v>
      </c>
    </row>
    <row r="145" spans="2:15" ht="150" customHeight="1" x14ac:dyDescent="0.25">
      <c r="B145" s="21" t="str">
        <f>+'Preliminar PT Id del Riesgo'!B134</f>
        <v>ADMINISTRACIÓN DE BIENES Y SERVICIOS</v>
      </c>
      <c r="C145" s="43" t="str">
        <f>+'Preliminar PT Id del Riesgo'!F134</f>
        <v>SUBDIRECCIÓN ADMINISTRATIVA Y FINANCIERA</v>
      </c>
      <c r="D145" s="18" t="str">
        <f>+'Preliminar PT Id del Riesgo'!G134</f>
        <v>R 55</v>
      </c>
      <c r="E145" s="19" t="str">
        <f>+'Preliminar PT Id del Riesgo'!H134</f>
        <v>Pérdida o daño en la documentación de la Agencia</v>
      </c>
      <c r="F145" s="19" t="str">
        <f>+'Preliminar PT Id del Riesgo'!I134</f>
        <v>Pérdida Reputacional</v>
      </c>
      <c r="G145" s="19" t="str">
        <f>+'Preliminar PT Id del Riesgo'!J134</f>
        <v>Posibilidad de pérdida reputacional en la imagen institucional ante los grupos de interés debido a la falta de control para los lineamientos de manejo y de conservación en documentos</v>
      </c>
      <c r="H145" s="197">
        <v>8155</v>
      </c>
      <c r="I145" s="218" t="str">
        <f t="shared" si="40"/>
        <v>Muy Alta</v>
      </c>
      <c r="J145" s="219">
        <f t="shared" si="41"/>
        <v>1</v>
      </c>
      <c r="K145" s="198" t="s">
        <v>162</v>
      </c>
      <c r="L145" s="218" t="str">
        <f>IF(OR(K145=[1]Datos!$A$23,K145=[1]Datos!$B$23),"Leve",IF(OR(K145=[1]Datos!$A$24,K145=[1]Datos!$B$24),"Menor",IF(OR(K145=[1]Datos!$A$25,K145=[1]Datos!$B$25),"Moderado",IF(OR(K145=[1]Datos!$A$26,K145=[1]Datos!$B$26),"Mayor",IF(OR(K145=[1]Datos!$A$27,K145=[1]Datos!$B$27),"Catastrófico","")))))</f>
        <v>Moderado</v>
      </c>
      <c r="M145" s="219">
        <f t="shared" si="42"/>
        <v>0.6</v>
      </c>
      <c r="N145" s="218" t="str">
        <f t="shared" si="43"/>
        <v>Alto</v>
      </c>
      <c r="O145" s="218" t="str">
        <f t="shared" si="44"/>
        <v>Reducir</v>
      </c>
    </row>
    <row r="146" spans="2:15" ht="150" customHeight="1" x14ac:dyDescent="0.25">
      <c r="B146" s="21" t="str">
        <f>+'Preliminar PT Id del Riesgo'!B135</f>
        <v>ADMINISTRACIÓN DE BIENES Y SERVICIOS</v>
      </c>
      <c r="C146" s="43" t="str">
        <f>+'Preliminar PT Id del Riesgo'!F135</f>
        <v>SUBDIRECCIÓN ADMINISTRATIVA Y FINANCIERA</v>
      </c>
      <c r="D146" s="18" t="str">
        <f>+'Preliminar PT Id del Riesgo'!G135</f>
        <v>R 55</v>
      </c>
      <c r="E146" s="19" t="str">
        <f>+'Preliminar PT Id del Riesgo'!H135</f>
        <v>Pérdida o daño en la documentación de la Agencia</v>
      </c>
      <c r="F146" s="19" t="str">
        <f>+'Preliminar PT Id del Riesgo'!I135</f>
        <v>Pérdida Reputacional</v>
      </c>
      <c r="G146" s="19" t="str">
        <f>+'Preliminar PT Id del Riesgo'!J135</f>
        <v>Posibilidad de pérdida reputacional en la imagen institucional ante los grupos de interés debido a la falta de control para los lineamientos de manejo y de conservación en documentos</v>
      </c>
      <c r="H146" s="197">
        <v>8155</v>
      </c>
      <c r="I146" s="218" t="str">
        <f t="shared" si="40"/>
        <v>Muy Alta</v>
      </c>
      <c r="J146" s="219">
        <f t="shared" si="41"/>
        <v>1</v>
      </c>
      <c r="K146" s="198" t="s">
        <v>162</v>
      </c>
      <c r="L146" s="218" t="str">
        <f>IF(OR(K146=[1]Datos!$A$23,K146=[1]Datos!$B$23),"Leve",IF(OR(K146=[1]Datos!$A$24,K146=[1]Datos!$B$24),"Menor",IF(OR(K146=[1]Datos!$A$25,K146=[1]Datos!$B$25),"Moderado",IF(OR(K146=[1]Datos!$A$26,K146=[1]Datos!$B$26),"Mayor",IF(OR(K146=[1]Datos!$A$27,K146=[1]Datos!$B$27),"Catastrófico","")))))</f>
        <v>Moderado</v>
      </c>
      <c r="M146" s="219">
        <f t="shared" si="42"/>
        <v>0.6</v>
      </c>
      <c r="N146" s="218" t="str">
        <f t="shared" si="43"/>
        <v>Alto</v>
      </c>
      <c r="O146" s="218" t="str">
        <f t="shared" si="44"/>
        <v>Reducir</v>
      </c>
    </row>
    <row r="147" spans="2:15" ht="150" customHeight="1" x14ac:dyDescent="0.25">
      <c r="B147" s="21" t="str">
        <f>+'Preliminar PT Id del Riesgo'!B136</f>
        <v>ADMINISTRACIÓN DE BIENES Y SERVICIOS</v>
      </c>
      <c r="C147" s="43" t="str">
        <f>+'Preliminar PT Id del Riesgo'!F136</f>
        <v>SUBDIRECCIÓN ADMINISTRATIVA Y FINANCIERA</v>
      </c>
      <c r="D147" s="18" t="str">
        <f>+'Preliminar PT Id del Riesgo'!G136</f>
        <v>R 56</v>
      </c>
      <c r="E147" s="19" t="str">
        <f>+'Preliminar PT Id del Riesgo'!H136</f>
        <v xml:space="preserve">Asignación incorrecta de comunicaciones oficiales recibidas (documentos) en el momento de la radicación. </v>
      </c>
      <c r="F147" s="19" t="str">
        <f>+'Preliminar PT Id del Riesgo'!I136</f>
        <v>Pérdida Reputacional</v>
      </c>
      <c r="G147" s="19" t="str">
        <f>+'Preliminar PT Id del Riesgo'!J136</f>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v>
      </c>
      <c r="H147" s="197">
        <v>154477</v>
      </c>
      <c r="I147" s="218" t="str">
        <f t="shared" si="40"/>
        <v>Muy Alta</v>
      </c>
      <c r="J147" s="219">
        <f t="shared" si="41"/>
        <v>1</v>
      </c>
      <c r="K147" s="198" t="s">
        <v>162</v>
      </c>
      <c r="L147" s="218" t="str">
        <f>IF(OR(K147=[1]Datos!$A$23,K147=[1]Datos!$B$23),"Leve",IF(OR(K147=[1]Datos!$A$24,K147=[1]Datos!$B$24),"Menor",IF(OR(K147=[1]Datos!$A$25,K147=[1]Datos!$B$25),"Moderado",IF(OR(K147=[1]Datos!$A$26,K147=[1]Datos!$B$26),"Mayor",IF(OR(K147=[1]Datos!$A$27,K147=[1]Datos!$B$27),"Catastrófico","")))))</f>
        <v>Moderado</v>
      </c>
      <c r="M147" s="219">
        <f t="shared" si="42"/>
        <v>0.6</v>
      </c>
      <c r="N147" s="218" t="str">
        <f t="shared" si="43"/>
        <v>Alto</v>
      </c>
      <c r="O147" s="218" t="str">
        <f t="shared" si="44"/>
        <v>Reducir</v>
      </c>
    </row>
    <row r="148" spans="2:15" ht="150" customHeight="1" x14ac:dyDescent="0.25">
      <c r="B148" s="21" t="str">
        <f>+'Preliminar PT Id del Riesgo'!B137</f>
        <v>ADMINISTRACIÓN DE BIENES Y SERVICIOS</v>
      </c>
      <c r="C148" s="43" t="str">
        <f>+'Preliminar PT Id del Riesgo'!F137</f>
        <v>SUBDIRECCIÓN ADMINISTRATIVA Y FINANCIERA</v>
      </c>
      <c r="D148" s="18" t="str">
        <f>+'Preliminar PT Id del Riesgo'!G137</f>
        <v>R 56</v>
      </c>
      <c r="E148" s="19" t="str">
        <f>+'Preliminar PT Id del Riesgo'!H137</f>
        <v xml:space="preserve">Asignación incorrecta de comunicaciones oficiales recibidas (documentos) en el momento de la radicación. </v>
      </c>
      <c r="F148" s="19" t="str">
        <f>+'Preliminar PT Id del Riesgo'!I137</f>
        <v>Pérdida Reputacional</v>
      </c>
      <c r="G148" s="19" t="str">
        <f>+'Preliminar PT Id del Riesgo'!J137</f>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v>
      </c>
      <c r="H148" s="197">
        <v>154477</v>
      </c>
      <c r="I148" s="218" t="str">
        <f t="shared" si="40"/>
        <v>Muy Alta</v>
      </c>
      <c r="J148" s="219">
        <f t="shared" si="41"/>
        <v>1</v>
      </c>
      <c r="K148" s="198" t="s">
        <v>162</v>
      </c>
      <c r="L148" s="218" t="str">
        <f>IF(OR(K148=[1]Datos!$A$23,K148=[1]Datos!$B$23),"Leve",IF(OR(K148=[1]Datos!$A$24,K148=[1]Datos!$B$24),"Menor",IF(OR(K148=[1]Datos!$A$25,K148=[1]Datos!$B$25),"Moderado",IF(OR(K148=[1]Datos!$A$26,K148=[1]Datos!$B$26),"Mayor",IF(OR(K148=[1]Datos!$A$27,K148=[1]Datos!$B$27),"Catastrófico","")))))</f>
        <v>Moderado</v>
      </c>
      <c r="M148" s="219">
        <f t="shared" si="42"/>
        <v>0.6</v>
      </c>
      <c r="N148" s="218" t="str">
        <f t="shared" si="43"/>
        <v>Alto</v>
      </c>
      <c r="O148" s="218" t="str">
        <f t="shared" si="44"/>
        <v>Reducir</v>
      </c>
    </row>
    <row r="149" spans="2:15" ht="150" customHeight="1" x14ac:dyDescent="0.25">
      <c r="B149" s="21" t="str">
        <f>+'Preliminar PT Id del Riesgo'!B138</f>
        <v>ADMINISTRACIÓN DE BIENES Y SERVICIOS</v>
      </c>
      <c r="C149" s="43" t="str">
        <f>+'Preliminar PT Id del Riesgo'!F138</f>
        <v>SUBDIRECCIÓN ADMINISTRATIVA Y FINANCIERA</v>
      </c>
      <c r="D149" s="18" t="str">
        <f>+'Preliminar PT Id del Riesgo'!G138</f>
        <v>R 56</v>
      </c>
      <c r="E149" s="19" t="str">
        <f>+'Preliminar PT Id del Riesgo'!H138</f>
        <v xml:space="preserve">Asignación incorrecta de comunicaciones oficiales recibidas (documentos) en el momento de la radicación. </v>
      </c>
      <c r="F149" s="19" t="str">
        <f>+'Preliminar PT Id del Riesgo'!I138</f>
        <v>Pérdida Reputacional</v>
      </c>
      <c r="G149" s="19" t="str">
        <f>+'Preliminar PT Id del Riesgo'!J138</f>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v>
      </c>
      <c r="H149" s="197">
        <v>154477</v>
      </c>
      <c r="I149" s="218" t="str">
        <f t="shared" si="40"/>
        <v>Muy Alta</v>
      </c>
      <c r="J149" s="219">
        <f t="shared" si="41"/>
        <v>1</v>
      </c>
      <c r="K149" s="198" t="s">
        <v>162</v>
      </c>
      <c r="L149" s="218" t="str">
        <f>IF(OR(K149=[1]Datos!$A$23,K149=[1]Datos!$B$23),"Leve",IF(OR(K149=[1]Datos!$A$24,K149=[1]Datos!$B$24),"Menor",IF(OR(K149=[1]Datos!$A$25,K149=[1]Datos!$B$25),"Moderado",IF(OR(K149=[1]Datos!$A$26,K149=[1]Datos!$B$26),"Mayor",IF(OR(K149=[1]Datos!$A$27,K149=[1]Datos!$B$27),"Catastrófico","")))))</f>
        <v>Moderado</v>
      </c>
      <c r="M149" s="219">
        <f t="shared" si="42"/>
        <v>0.6</v>
      </c>
      <c r="N149" s="218" t="str">
        <f t="shared" si="43"/>
        <v>Alto</v>
      </c>
      <c r="O149" s="218" t="str">
        <f t="shared" si="44"/>
        <v>Reducir</v>
      </c>
    </row>
    <row r="150" spans="2:15" ht="150" customHeight="1" x14ac:dyDescent="0.25">
      <c r="B150" s="21" t="str">
        <f>+'Preliminar PT Id del Riesgo'!B139</f>
        <v>ADMINISTRACIÓN DE BIENES Y SERVICIOS</v>
      </c>
      <c r="C150" s="43" t="str">
        <f>+'Preliminar PT Id del Riesgo'!F139</f>
        <v>SUBDIRECCIÓN ADMINISTRATIVA Y FINANCIERA</v>
      </c>
      <c r="D150" s="18" t="str">
        <f>+'Preliminar PT Id del Riesgo'!G139</f>
        <v>R 57</v>
      </c>
      <c r="E150" s="19" t="str">
        <f>+'Preliminar PT Id del Riesgo'!H139</f>
        <v>Demoras en la respuesta a solicitudes internas de documentos en atención de los requerimientos de expedientes por parte de las dependencias</v>
      </c>
      <c r="F150" s="19" t="str">
        <f>+'Preliminar PT Id del Riesgo'!I139</f>
        <v>Pérdida Reputacional</v>
      </c>
      <c r="G150" s="19" t="str">
        <f>+'Preliminar PT Id del Riesgo'!J139</f>
        <v>Posibilidad de pérdida reputacional derivando en acciones jurídicas en contra de la entidad debido a los vencimientos de términos debido a personal insuficiente para atender la alta demanda y la inexactitud o complejidad de la solicitud del expediente o información por parte de la dependencia</v>
      </c>
      <c r="H150" s="197">
        <v>8715</v>
      </c>
      <c r="I150" s="218" t="str">
        <f t="shared" si="40"/>
        <v>Muy Alta</v>
      </c>
      <c r="J150" s="219">
        <f t="shared" si="41"/>
        <v>1</v>
      </c>
      <c r="K150" s="198" t="s">
        <v>162</v>
      </c>
      <c r="L150" s="218" t="str">
        <f>IF(OR(K150=[1]Datos!$A$23,K150=[1]Datos!$B$23),"Leve",IF(OR(K150=[1]Datos!$A$24,K150=[1]Datos!$B$24),"Menor",IF(OR(K150=[1]Datos!$A$25,K150=[1]Datos!$B$25),"Moderado",IF(OR(K150=[1]Datos!$A$26,K150=[1]Datos!$B$26),"Mayor",IF(OR(K150=[1]Datos!$A$27,K150=[1]Datos!$B$27),"Catastrófico","")))))</f>
        <v>Moderado</v>
      </c>
      <c r="M150" s="219">
        <f t="shared" si="42"/>
        <v>0.6</v>
      </c>
      <c r="N150" s="218" t="str">
        <f t="shared" si="43"/>
        <v>Alto</v>
      </c>
      <c r="O150" s="218" t="str">
        <f t="shared" si="44"/>
        <v>Reducir</v>
      </c>
    </row>
    <row r="151" spans="2:15" ht="150" customHeight="1" x14ac:dyDescent="0.25">
      <c r="B151" s="21" t="str">
        <f>+'Preliminar PT Id del Riesgo'!B140</f>
        <v>ADMINISTRACIÓN DE BIENES Y SERVICIOS</v>
      </c>
      <c r="C151" s="43" t="str">
        <f>+'Preliminar PT Id del Riesgo'!F140</f>
        <v>SUBDIRECCIÓN ADMINISTRATIVA Y FINANCIERA</v>
      </c>
      <c r="D151" s="18" t="str">
        <f>+'Preliminar PT Id del Riesgo'!G140</f>
        <v>R 57</v>
      </c>
      <c r="E151" s="19" t="str">
        <f>+'Preliminar PT Id del Riesgo'!H140</f>
        <v>Demoras en la respuesta a solicitudes internas de documentos en atención de los requerimientos de expedientes por parte de las dependencias</v>
      </c>
      <c r="F151" s="19" t="str">
        <f>+'Preliminar PT Id del Riesgo'!I140</f>
        <v>Pérdida Reputacional</v>
      </c>
      <c r="G151" s="19" t="str">
        <f>+'Preliminar PT Id del Riesgo'!J140</f>
        <v>Posibilidad de pérdida reputacional derivando en acciones jurídicas en contra de la entidad debido a los vencimientos de términos debido a personal insuficiente para atender la alta demanda y la inexactitud o complejidad de la solicitud del expediente o información por parte de la dependencia</v>
      </c>
      <c r="H151" s="197">
        <v>8715</v>
      </c>
      <c r="I151" s="218" t="str">
        <f t="shared" si="40"/>
        <v>Muy Alta</v>
      </c>
      <c r="J151" s="219">
        <f t="shared" si="41"/>
        <v>1</v>
      </c>
      <c r="K151" s="198" t="s">
        <v>162</v>
      </c>
      <c r="L151" s="218" t="str">
        <f>IF(OR(K151=[1]Datos!$A$23,K151=[1]Datos!$B$23),"Leve",IF(OR(K151=[1]Datos!$A$24,K151=[1]Datos!$B$24),"Menor",IF(OR(K151=[1]Datos!$A$25,K151=[1]Datos!$B$25),"Moderado",IF(OR(K151=[1]Datos!$A$26,K151=[1]Datos!$B$26),"Mayor",IF(OR(K151=[1]Datos!$A$27,K151=[1]Datos!$B$27),"Catastrófico","")))))</f>
        <v>Moderado</v>
      </c>
      <c r="M151" s="219">
        <f t="shared" si="42"/>
        <v>0.6</v>
      </c>
      <c r="N151" s="218" t="str">
        <f t="shared" si="43"/>
        <v>Alto</v>
      </c>
      <c r="O151" s="218" t="str">
        <f t="shared" si="44"/>
        <v>Reducir</v>
      </c>
    </row>
    <row r="152" spans="2:15" ht="150" customHeight="1" x14ac:dyDescent="0.25">
      <c r="B152" s="21" t="str">
        <f>+'Preliminar PT Id del Riesgo'!B141</f>
        <v>ADMINISTRACIÓN DE BIENES Y SERVICIOS</v>
      </c>
      <c r="C152" s="43" t="str">
        <f>+'Preliminar PT Id del Riesgo'!F141</f>
        <v>SUBDIRECCIÓN ADMINISTRATIVA Y FINANCIERA</v>
      </c>
      <c r="D152" s="18" t="str">
        <f>+'Preliminar PT Id del Riesgo'!G141</f>
        <v>R 58</v>
      </c>
      <c r="E152" s="19" t="str">
        <f>+'Preliminar PT Id del Riesgo'!H141</f>
        <v>Incumplimiento del Plan de Gestión Integral de Residuos Peligrosos (PGIRESPEL)</v>
      </c>
      <c r="F152" s="19" t="str">
        <f>+'Preliminar PT Id del Riesgo'!I141</f>
        <v>Afectación Económica o presupuestal</v>
      </c>
      <c r="G152" s="19" t="str">
        <f>+'Preliminar PT Id del Riesgo'!J141</f>
        <v>Posibilidad de afectación económica por sanciones legales por entes de control debido al desconocimiento en la normatividad ambiental aplicable</v>
      </c>
      <c r="H152" s="197">
        <v>1</v>
      </c>
      <c r="I152" s="218" t="str">
        <f t="shared" si="40"/>
        <v>Muy Baja</v>
      </c>
      <c r="J152" s="219">
        <f t="shared" si="41"/>
        <v>0.2</v>
      </c>
      <c r="K152" s="198" t="s">
        <v>723</v>
      </c>
      <c r="L152" s="218" t="str">
        <f>IF(OR(K152=[1]Datos!$A$23,K152=[1]Datos!$B$23),"Leve",IF(OR(K152=[1]Datos!$A$24,K152=[1]Datos!$B$24),"Menor",IF(OR(K152=[1]Datos!$A$25,K152=[1]Datos!$B$25),"Moderado",IF(OR(K152=[1]Datos!$A$26,K152=[1]Datos!$B$26),"Mayor",IF(OR(K152=[1]Datos!$A$27,K152=[1]Datos!$B$27),"Catastrófico","")))))</f>
        <v>Menor</v>
      </c>
      <c r="M152" s="219">
        <f t="shared" si="42"/>
        <v>0.4</v>
      </c>
      <c r="N152" s="218" t="str">
        <f t="shared" si="43"/>
        <v>Bajo</v>
      </c>
      <c r="O152" s="218" t="str">
        <f t="shared" si="44"/>
        <v>Aceptar</v>
      </c>
    </row>
    <row r="153" spans="2:15" ht="150" customHeight="1" x14ac:dyDescent="0.25">
      <c r="B153" s="21" t="str">
        <f>+'Preliminar PT Id del Riesgo'!B142</f>
        <v>ADMINISTRACIÓN DE BIENES Y SERVICIOS</v>
      </c>
      <c r="C153" s="43" t="str">
        <f>+'Preliminar PT Id del Riesgo'!F142</f>
        <v>SUBDIRECCIÓN ADMINISTRATIVA Y FINANCIERA</v>
      </c>
      <c r="D153" s="18" t="str">
        <f>+'Preliminar PT Id del Riesgo'!G142</f>
        <v>R 58</v>
      </c>
      <c r="E153" s="19" t="str">
        <f>+'Preliminar PT Id del Riesgo'!H142</f>
        <v>Incumplimiento del Plan de Gestión Integral de Residuos Peligrosos (PGIRESPEL)</v>
      </c>
      <c r="F153" s="19" t="str">
        <f>+'Preliminar PT Id del Riesgo'!I142</f>
        <v>Afectación Económica o presupuestal</v>
      </c>
      <c r="G153" s="19" t="str">
        <f>+'Preliminar PT Id del Riesgo'!J142</f>
        <v>Posibilidad de afectación económica por sanciones legales por entes de control debido al desconocimiento en la normatividad ambiental aplicable</v>
      </c>
      <c r="H153" s="197">
        <v>1</v>
      </c>
      <c r="I153" s="218" t="str">
        <f t="shared" si="40"/>
        <v>Muy Baja</v>
      </c>
      <c r="J153" s="219">
        <f t="shared" si="41"/>
        <v>0.2</v>
      </c>
      <c r="K153" s="198" t="s">
        <v>723</v>
      </c>
      <c r="L153" s="218" t="str">
        <f>IF(OR(K153=[1]Datos!$A$23,K153=[1]Datos!$B$23),"Leve",IF(OR(K153=[1]Datos!$A$24,K153=[1]Datos!$B$24),"Menor",IF(OR(K153=[1]Datos!$A$25,K153=[1]Datos!$B$25),"Moderado",IF(OR(K153=[1]Datos!$A$26,K153=[1]Datos!$B$26),"Mayor",IF(OR(K153=[1]Datos!$A$27,K153=[1]Datos!$B$27),"Catastrófico","")))))</f>
        <v>Menor</v>
      </c>
      <c r="M153" s="219">
        <f t="shared" si="42"/>
        <v>0.4</v>
      </c>
      <c r="N153" s="218" t="str">
        <f t="shared" si="43"/>
        <v>Bajo</v>
      </c>
      <c r="O153" s="218" t="str">
        <f t="shared" si="44"/>
        <v>Aceptar</v>
      </c>
    </row>
    <row r="154" spans="2:15" ht="150" customHeight="1" x14ac:dyDescent="0.25">
      <c r="B154" s="21" t="str">
        <f>+'Preliminar PT Id del Riesgo'!B143</f>
        <v>ADMINISTRACIÓN DE BIENES Y SERVICIOS</v>
      </c>
      <c r="C154" s="43" t="str">
        <f>+'Preliminar PT Id del Riesgo'!F143</f>
        <v>SUBDIRECCIÓN ADMINISTRATIVA Y FINANCIERA</v>
      </c>
      <c r="D154" s="18" t="str">
        <f>+'Preliminar PT Id del Riesgo'!G143</f>
        <v>R 59</v>
      </c>
      <c r="E154" s="19" t="str">
        <f>+'Preliminar PT Id del Riesgo'!H143</f>
        <v>Incumplimiento de requisitos y trámites legales ambientales en la adquisición de bienes y servicios</v>
      </c>
      <c r="F154" s="19" t="str">
        <f>+'Preliminar PT Id del Riesgo'!I143</f>
        <v>Afectación Económica o presupuestal</v>
      </c>
      <c r="G154" s="19" t="str">
        <f>+'Preliminar PT Id del Riesgo'!J143</f>
        <v>Posibilidad de afectación económica por sanciones legales por entes de control debido al desconocimiento e incumplimiento de la normatividad ambiental aplicable</v>
      </c>
      <c r="H154" s="197">
        <v>260</v>
      </c>
      <c r="I154" s="218" t="str">
        <f t="shared" si="40"/>
        <v>Media</v>
      </c>
      <c r="J154" s="219">
        <f t="shared" si="41"/>
        <v>0.6</v>
      </c>
      <c r="K154" s="198" t="s">
        <v>725</v>
      </c>
      <c r="L154" s="218" t="str">
        <f>IF(OR(K154=[1]Datos!$A$23,K154=[1]Datos!$B$23),"Leve",IF(OR(K154=[1]Datos!$A$24,K154=[1]Datos!$B$24),"Menor",IF(OR(K154=[1]Datos!$A$25,K154=[1]Datos!$B$25),"Moderado",IF(OR(K154=[1]Datos!$A$26,K154=[1]Datos!$B$26),"Mayor",IF(OR(K154=[1]Datos!$A$27,K154=[1]Datos!$B$27),"Catastrófico","")))))</f>
        <v>Mayor</v>
      </c>
      <c r="M154" s="219">
        <f t="shared" si="42"/>
        <v>0.8</v>
      </c>
      <c r="N154" s="218" t="str">
        <f t="shared" si="43"/>
        <v>Alto</v>
      </c>
      <c r="O154" s="218" t="str">
        <f t="shared" si="44"/>
        <v>Reducir</v>
      </c>
    </row>
    <row r="155" spans="2:15" ht="150" customHeight="1" x14ac:dyDescent="0.25">
      <c r="B155" s="21" t="str">
        <f>+'Preliminar PT Id del Riesgo'!B144</f>
        <v>ADMINISTRACIÓN DE BIENES Y SERVICIOS</v>
      </c>
      <c r="C155" s="43" t="str">
        <f>+'Preliminar PT Id del Riesgo'!F144</f>
        <v>SUBDIRECCIÓN ADMINISTRATIVA Y FINANCIERA</v>
      </c>
      <c r="D155" s="18" t="str">
        <f>+'Preliminar PT Id del Riesgo'!G144</f>
        <v>R 59</v>
      </c>
      <c r="E155" s="19" t="str">
        <f>+'Preliminar PT Id del Riesgo'!H144</f>
        <v>Incumplimiento de requisitos y trámites legales ambientales en la adquisición de bienes y servicios</v>
      </c>
      <c r="F155" s="19" t="str">
        <f>+'Preliminar PT Id del Riesgo'!I144</f>
        <v>Afectación Económica o presupuestal</v>
      </c>
      <c r="G155" s="19" t="str">
        <f>+'Preliminar PT Id del Riesgo'!J144</f>
        <v>Posibilidad de afectación económica por sanciones legales por entes de control debido al desconocimiento e incumplimiento de la normatividad ambiental aplicable</v>
      </c>
      <c r="H155" s="197">
        <v>260</v>
      </c>
      <c r="I155" s="218" t="str">
        <f t="shared" si="40"/>
        <v>Media</v>
      </c>
      <c r="J155" s="219">
        <f t="shared" si="41"/>
        <v>0.6</v>
      </c>
      <c r="K155" s="198" t="s">
        <v>725</v>
      </c>
      <c r="L155" s="218" t="str">
        <f>IF(OR(K155=[1]Datos!$A$23,K155=[1]Datos!$B$23),"Leve",IF(OR(K155=[1]Datos!$A$24,K155=[1]Datos!$B$24),"Menor",IF(OR(K155=[1]Datos!$A$25,K155=[1]Datos!$B$25),"Moderado",IF(OR(K155=[1]Datos!$A$26,K155=[1]Datos!$B$26),"Mayor",IF(OR(K155=[1]Datos!$A$27,K155=[1]Datos!$B$27),"Catastrófico","")))))</f>
        <v>Mayor</v>
      </c>
      <c r="M155" s="219">
        <f t="shared" si="42"/>
        <v>0.8</v>
      </c>
      <c r="N155" s="218" t="str">
        <f t="shared" si="43"/>
        <v>Alto</v>
      </c>
      <c r="O155" s="218" t="str">
        <f t="shared" si="44"/>
        <v>Reducir</v>
      </c>
    </row>
    <row r="156" spans="2:15" ht="150" customHeight="1" x14ac:dyDescent="0.25">
      <c r="B156" s="21" t="str">
        <f>+'Preliminar PT Id del Riesgo'!B145</f>
        <v>ADMINISTRACIÓN DE BIENES Y SERVICIOS</v>
      </c>
      <c r="C156" s="43" t="str">
        <f>+'Preliminar PT Id del Riesgo'!F145</f>
        <v>SUBDIRECCIÓN ADMINISTRATIVA Y FINANCIERA</v>
      </c>
      <c r="D156" s="18" t="str">
        <f>+'Preliminar PT Id del Riesgo'!G145</f>
        <v>R 60</v>
      </c>
      <c r="E156" s="19" t="str">
        <f>+'Preliminar PT Id del Riesgo'!H145</f>
        <v>Desactualización del Sistema de Gestión Ambiental con requisitos legales ambientales</v>
      </c>
      <c r="F156" s="19" t="str">
        <f>+'Preliminar PT Id del Riesgo'!I145</f>
        <v>Afectación Económica o presupuestal</v>
      </c>
      <c r="G156" s="19" t="str">
        <f>+'Preliminar PT Id del Riesgo'!J145</f>
        <v>Posibilidad de afectación económica por sanciones legales por entes de control debido al desconocimiento de la normatividad ambiental y la insuficiencia de recursos físicos, financieros y de talento humanos</v>
      </c>
      <c r="H156" s="197">
        <v>1</v>
      </c>
      <c r="I156" s="218" t="str">
        <f t="shared" si="40"/>
        <v>Muy Baja</v>
      </c>
      <c r="J156" s="219">
        <f t="shared" si="41"/>
        <v>0.2</v>
      </c>
      <c r="K156" s="198" t="s">
        <v>723</v>
      </c>
      <c r="L156" s="218" t="str">
        <f>IF(OR(K156=[1]Datos!$A$23,K156=[1]Datos!$B$23),"Leve",IF(OR(K156=[1]Datos!$A$24,K156=[1]Datos!$B$24),"Menor",IF(OR(K156=[1]Datos!$A$25,K156=[1]Datos!$B$25),"Moderado",IF(OR(K156=[1]Datos!$A$26,K156=[1]Datos!$B$26),"Mayor",IF(OR(K156=[1]Datos!$A$27,K156=[1]Datos!$B$27),"Catastrófico","")))))</f>
        <v>Menor</v>
      </c>
      <c r="M156" s="219">
        <f t="shared" si="42"/>
        <v>0.4</v>
      </c>
      <c r="N156" s="218" t="str">
        <f t="shared" si="43"/>
        <v>Bajo</v>
      </c>
      <c r="O156" s="218" t="str">
        <f t="shared" si="44"/>
        <v>Aceptar</v>
      </c>
    </row>
    <row r="157" spans="2:15" ht="150" customHeight="1" x14ac:dyDescent="0.25">
      <c r="B157" s="21" t="str">
        <f>+'Preliminar PT Id del Riesgo'!B146</f>
        <v>ADMINISTRACIÓN DE BIENES Y SERVICIOS</v>
      </c>
      <c r="C157" s="43" t="str">
        <f>+'Preliminar PT Id del Riesgo'!F146</f>
        <v>SUBDIRECCIÓN ADMINISTRATIVA Y FINANCIERA</v>
      </c>
      <c r="D157" s="18" t="str">
        <f>+'Preliminar PT Id del Riesgo'!G146</f>
        <v>R 60</v>
      </c>
      <c r="E157" s="19" t="str">
        <f>+'Preliminar PT Id del Riesgo'!H146</f>
        <v>Desactualización del Sistema de Gestión Ambiental con requisitos legales ambientales</v>
      </c>
      <c r="F157" s="19" t="str">
        <f>+'Preliminar PT Id del Riesgo'!I146</f>
        <v>Afectación Económica o presupuestal</v>
      </c>
      <c r="G157" s="19" t="str">
        <f>+'Preliminar PT Id del Riesgo'!J146</f>
        <v>Posibilidad de afectación económica por sanciones legales por entes de control debido al desconocimiento de la normatividad ambiental y la insuficiencia de recursos físicos, financieros y de talento humanos</v>
      </c>
      <c r="H157" s="197">
        <v>1</v>
      </c>
      <c r="I157" s="218" t="str">
        <f t="shared" si="40"/>
        <v>Muy Baja</v>
      </c>
      <c r="J157" s="219">
        <f t="shared" si="41"/>
        <v>0.2</v>
      </c>
      <c r="K157" s="198" t="s">
        <v>723</v>
      </c>
      <c r="L157" s="218" t="str">
        <f>IF(OR(K157=[1]Datos!$A$23,K157=[1]Datos!$B$23),"Leve",IF(OR(K157=[1]Datos!$A$24,K157=[1]Datos!$B$24),"Menor",IF(OR(K157=[1]Datos!$A$25,K157=[1]Datos!$B$25),"Moderado",IF(OR(K157=[1]Datos!$A$26,K157=[1]Datos!$B$26),"Mayor",IF(OR(K157=[1]Datos!$A$27,K157=[1]Datos!$B$27),"Catastrófico","")))))</f>
        <v>Menor</v>
      </c>
      <c r="M157" s="219">
        <f t="shared" si="42"/>
        <v>0.4</v>
      </c>
      <c r="N157" s="218" t="str">
        <f t="shared" si="43"/>
        <v>Bajo</v>
      </c>
      <c r="O157" s="218" t="str">
        <f t="shared" si="44"/>
        <v>Aceptar</v>
      </c>
    </row>
    <row r="158" spans="2:15" ht="150" customHeight="1" x14ac:dyDescent="0.25">
      <c r="B158" s="21" t="str">
        <f>+'Preliminar PT Id del Riesgo'!B147</f>
        <v>ADMINISTRACIÓN DE BIENES Y SERVICIOS</v>
      </c>
      <c r="C158" s="43" t="str">
        <f>+'Preliminar PT Id del Riesgo'!F147</f>
        <v>SUBDIRECCIÓN ADMINISTRATIVA Y FINANCIERA</v>
      </c>
      <c r="D158" s="18" t="str">
        <f>+'Preliminar PT Id del Riesgo'!G147</f>
        <v>R 61</v>
      </c>
      <c r="E158" s="19" t="str">
        <f>+'Preliminar PT Id del Riesgo'!H147</f>
        <v>Disposición de residuos ordinarios sin cumplir las prácticas establecidas en la entidad</v>
      </c>
      <c r="F158" s="19" t="str">
        <f>+'Preliminar PT Id del Riesgo'!I147</f>
        <v>Afectación Económica o presupuestal</v>
      </c>
      <c r="G158" s="19" t="str">
        <f>+'Preliminar PT Id del Riesgo'!J147</f>
        <v>Posibilidad de afectación económica por sanciones legales por entes de control debido a la disposición incorrecta para los residuos ordinarios de acuerdo con las prácticas establecidas en la entidad</v>
      </c>
      <c r="H158" s="197">
        <v>365</v>
      </c>
      <c r="I158" s="218" t="str">
        <f t="shared" si="40"/>
        <v>Media</v>
      </c>
      <c r="J158" s="219">
        <f t="shared" si="41"/>
        <v>0.6</v>
      </c>
      <c r="K158" s="198" t="s">
        <v>723</v>
      </c>
      <c r="L158" s="218" t="str">
        <f>IF(OR(K158=[1]Datos!$A$23,K158=[1]Datos!$B$23),"Leve",IF(OR(K158=[1]Datos!$A$24,K158=[1]Datos!$B$24),"Menor",IF(OR(K158=[1]Datos!$A$25,K158=[1]Datos!$B$25),"Moderado",IF(OR(K158=[1]Datos!$A$26,K158=[1]Datos!$B$26),"Mayor",IF(OR(K158=[1]Datos!$A$27,K158=[1]Datos!$B$27),"Catastrófico","")))))</f>
        <v>Menor</v>
      </c>
      <c r="M158" s="219">
        <f t="shared" si="42"/>
        <v>0.4</v>
      </c>
      <c r="N158" s="218" t="str">
        <f t="shared" si="43"/>
        <v>Moderado</v>
      </c>
      <c r="O158" s="218" t="str">
        <f t="shared" si="44"/>
        <v>Reducir</v>
      </c>
    </row>
    <row r="159" spans="2:15" ht="150" customHeight="1" x14ac:dyDescent="0.25">
      <c r="B159" s="21" t="str">
        <f>+'Preliminar PT Id del Riesgo'!B148</f>
        <v>ADMINISTRACIÓN DE BIENES Y SERVICIOS</v>
      </c>
      <c r="C159" s="43" t="str">
        <f>+'Preliminar PT Id del Riesgo'!F148</f>
        <v>SUBDIRECCIÓN ADMINISTRATIVA Y FINANCIERA</v>
      </c>
      <c r="D159" s="18" t="str">
        <f>+'Preliminar PT Id del Riesgo'!G148</f>
        <v>R 61</v>
      </c>
      <c r="E159" s="19" t="str">
        <f>+'Preliminar PT Id del Riesgo'!H148</f>
        <v>Disposición de residuos ordinarios sin cumplir las prácticas establecidas en la entidad</v>
      </c>
      <c r="F159" s="19" t="str">
        <f>+'Preliminar PT Id del Riesgo'!I148</f>
        <v>Afectación Económica o presupuestal</v>
      </c>
      <c r="G159" s="19" t="str">
        <f>+'Preliminar PT Id del Riesgo'!J148</f>
        <v>Posibilidad de afectación económica por sanciones legales por entes de control debido a la disposición incorrecta para los residuos ordinarios de acuerdo con las prácticas establecidas en la entidad</v>
      </c>
      <c r="H159" s="197">
        <v>365</v>
      </c>
      <c r="I159" s="218" t="str">
        <f t="shared" si="40"/>
        <v>Media</v>
      </c>
      <c r="J159" s="219">
        <f t="shared" si="41"/>
        <v>0.6</v>
      </c>
      <c r="K159" s="198" t="s">
        <v>723</v>
      </c>
      <c r="L159" s="218" t="str">
        <f>IF(OR(K159=[1]Datos!$A$23,K159=[1]Datos!$B$23),"Leve",IF(OR(K159=[1]Datos!$A$24,K159=[1]Datos!$B$24),"Menor",IF(OR(K159=[1]Datos!$A$25,K159=[1]Datos!$B$25),"Moderado",IF(OR(K159=[1]Datos!$A$26,K159=[1]Datos!$B$26),"Mayor",IF(OR(K159=[1]Datos!$A$27,K159=[1]Datos!$B$27),"Catastrófico","")))))</f>
        <v>Menor</v>
      </c>
      <c r="M159" s="219">
        <f t="shared" si="42"/>
        <v>0.4</v>
      </c>
      <c r="N159" s="218" t="str">
        <f t="shared" si="43"/>
        <v>Moderado</v>
      </c>
      <c r="O159" s="218" t="str">
        <f t="shared" si="44"/>
        <v>Reducir</v>
      </c>
    </row>
    <row r="160" spans="2:15" ht="150" customHeight="1" x14ac:dyDescent="0.25">
      <c r="B160" s="21" t="str">
        <f>+'Preliminar PT Id del Riesgo'!B149</f>
        <v>GESTIÓN FINANCIERA</v>
      </c>
      <c r="C160" s="43" t="str">
        <f>+'Preliminar PT Id del Riesgo'!F149</f>
        <v>SUBDIRECCIÓN ADMINISTRATIVA Y FINANCIERA</v>
      </c>
      <c r="D160" s="18" t="str">
        <f>+'Preliminar PT Id del Riesgo'!G149</f>
        <v>R 62</v>
      </c>
      <c r="E160" s="19" t="str">
        <f>+'Preliminar PT Id del Riesgo'!H149</f>
        <v>Registro de gastos y pagos sin cumplimiento de requisitos legales</v>
      </c>
      <c r="F160" s="19" t="str">
        <f>+'Preliminar PT Id del Riesgo'!I149</f>
        <v>Afectación Económica o presupuestal</v>
      </c>
      <c r="G160" s="19" t="str">
        <f>+'Preliminar PT Id del Riesgo'!J149</f>
        <v>Posibilidad de afectación económica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v>
      </c>
      <c r="H160" s="197">
        <v>365</v>
      </c>
      <c r="I160" s="218" t="str">
        <f t="shared" si="40"/>
        <v>Media</v>
      </c>
      <c r="J160" s="219">
        <f t="shared" si="41"/>
        <v>0.6</v>
      </c>
      <c r="K160" s="198" t="s">
        <v>720</v>
      </c>
      <c r="L160" s="218" t="str">
        <f>IF(OR(K160=[1]Datos!$A$23,K160=[1]Datos!$B$23),"Leve",IF(OR(K160=[1]Datos!$A$24,K160=[1]Datos!$B$24),"Menor",IF(OR(K160=[1]Datos!$A$25,K160=[1]Datos!$B$25),"Moderado",IF(OR(K160=[1]Datos!$A$26,K160=[1]Datos!$B$26),"Mayor",IF(OR(K160=[1]Datos!$A$27,K160=[1]Datos!$B$27),"Catastrófico","")))))</f>
        <v>Catastrófico</v>
      </c>
      <c r="M160" s="219">
        <f t="shared" si="42"/>
        <v>1</v>
      </c>
      <c r="N160" s="218" t="str">
        <f t="shared" si="43"/>
        <v>Extremo</v>
      </c>
      <c r="O160" s="218" t="str">
        <f t="shared" si="44"/>
        <v>Reducir</v>
      </c>
    </row>
    <row r="161" spans="2:15" ht="150" customHeight="1" x14ac:dyDescent="0.25">
      <c r="B161" s="21" t="str">
        <f>+'Preliminar PT Id del Riesgo'!B150</f>
        <v>GESTIÓN FINANCIERA</v>
      </c>
      <c r="C161" s="43" t="str">
        <f>+'Preliminar PT Id del Riesgo'!F150</f>
        <v>SUBDIRECCIÓN ADMINISTRATIVA Y FINANCIERA</v>
      </c>
      <c r="D161" s="18" t="str">
        <f>+'Preliminar PT Id del Riesgo'!G150</f>
        <v>R 62</v>
      </c>
      <c r="E161" s="19" t="str">
        <f>+'Preliminar PT Id del Riesgo'!H150</f>
        <v>Registro de gastos y pagos sin cumplimiento de requisitos legales</v>
      </c>
      <c r="F161" s="19" t="str">
        <f>+'Preliminar PT Id del Riesgo'!I150</f>
        <v>Afectación Económica o presupuestal</v>
      </c>
      <c r="G161" s="19" t="str">
        <f>+'Preliminar PT Id del Riesgo'!J150</f>
        <v>Posibilidad de afectación económica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v>
      </c>
      <c r="H161" s="197">
        <v>365</v>
      </c>
      <c r="I161" s="218" t="str">
        <f t="shared" si="40"/>
        <v>Media</v>
      </c>
      <c r="J161" s="219">
        <f t="shared" si="41"/>
        <v>0.6</v>
      </c>
      <c r="K161" s="198" t="s">
        <v>720</v>
      </c>
      <c r="L161" s="218" t="str">
        <f>IF(OR(K161=[1]Datos!$A$23,K161=[1]Datos!$B$23),"Leve",IF(OR(K161=[1]Datos!$A$24,K161=[1]Datos!$B$24),"Menor",IF(OR(K161=[1]Datos!$A$25,K161=[1]Datos!$B$25),"Moderado",IF(OR(K161=[1]Datos!$A$26,K161=[1]Datos!$B$26),"Mayor",IF(OR(K161=[1]Datos!$A$27,K161=[1]Datos!$B$27),"Catastrófico","")))))</f>
        <v>Catastrófico</v>
      </c>
      <c r="M161" s="219">
        <f t="shared" si="42"/>
        <v>1</v>
      </c>
      <c r="N161" s="218" t="str">
        <f t="shared" si="43"/>
        <v>Extremo</v>
      </c>
      <c r="O161" s="218" t="str">
        <f t="shared" si="44"/>
        <v>Reducir</v>
      </c>
    </row>
    <row r="162" spans="2:15" ht="150" customHeight="1" x14ac:dyDescent="0.25">
      <c r="B162" s="21" t="str">
        <f>+'Preliminar PT Id del Riesgo'!B151</f>
        <v>GESTIÓN FINANCIERA</v>
      </c>
      <c r="C162" s="43" t="str">
        <f>+'Preliminar PT Id del Riesgo'!F151</f>
        <v>SUBDIRECCIÓN ADMINISTRATIVA Y FINANCIERA</v>
      </c>
      <c r="D162" s="18" t="str">
        <f>+'Preliminar PT Id del Riesgo'!G151</f>
        <v>R 63</v>
      </c>
      <c r="E162" s="19" t="str">
        <f>+'Preliminar PT Id del Riesgo'!H151</f>
        <v>Programación del PAC que no corresponde a las necesidades reales</v>
      </c>
      <c r="F162" s="19" t="str">
        <f>+'Preliminar PT Id del Riesgo'!I151</f>
        <v>Afectación Económica o presupuestal</v>
      </c>
      <c r="G162" s="19" t="str">
        <f>+'Preliminar PT Id del Riesgo'!J151</f>
        <v>Posibilidad de afectación económica por sanción del Ministerio de Hacienda debido al  el envío inoportuno y/o inexacto de las solicitudes de pago a la Subdirección Administrativa y Financiera por parte de los supervisores de los contratos</v>
      </c>
      <c r="H162" s="197">
        <v>1</v>
      </c>
      <c r="I162" s="218" t="str">
        <f t="shared" si="40"/>
        <v>Muy Baja</v>
      </c>
      <c r="J162" s="219">
        <f t="shared" si="41"/>
        <v>0.2</v>
      </c>
      <c r="K162" s="198" t="s">
        <v>720</v>
      </c>
      <c r="L162" s="218" t="str">
        <f>IF(OR(K162=[1]Datos!$A$23,K162=[1]Datos!$B$23),"Leve",IF(OR(K162=[1]Datos!$A$24,K162=[1]Datos!$B$24),"Menor",IF(OR(K162=[1]Datos!$A$25,K162=[1]Datos!$B$25),"Moderado",IF(OR(K162=[1]Datos!$A$26,K162=[1]Datos!$B$26),"Mayor",IF(OR(K162=[1]Datos!$A$27,K162=[1]Datos!$B$27),"Catastrófico","")))))</f>
        <v>Catastrófico</v>
      </c>
      <c r="M162" s="219">
        <f t="shared" si="42"/>
        <v>1</v>
      </c>
      <c r="N162" s="218" t="str">
        <f t="shared" si="43"/>
        <v>Extremo</v>
      </c>
      <c r="O162" s="218" t="str">
        <f t="shared" si="44"/>
        <v>Reducir</v>
      </c>
    </row>
    <row r="163" spans="2:15" ht="150" customHeight="1" x14ac:dyDescent="0.25">
      <c r="B163" s="21" t="str">
        <f>+'Preliminar PT Id del Riesgo'!B152</f>
        <v>GESTIÓN FINANCIERA</v>
      </c>
      <c r="C163" s="43" t="str">
        <f>+'Preliminar PT Id del Riesgo'!F152</f>
        <v>SUBDIRECCIÓN ADMINISTRATIVA Y FINANCIERA</v>
      </c>
      <c r="D163" s="18" t="str">
        <f>+'Preliminar PT Id del Riesgo'!G152</f>
        <v>R 63</v>
      </c>
      <c r="E163" s="19" t="str">
        <f>+'Preliminar PT Id del Riesgo'!H152</f>
        <v>Programación del PAC que no corresponde a las necesidades reales</v>
      </c>
      <c r="F163" s="19" t="str">
        <f>+'Preliminar PT Id del Riesgo'!I152</f>
        <v>Afectación Económica o presupuestal</v>
      </c>
      <c r="G163" s="19" t="str">
        <f>+'Preliminar PT Id del Riesgo'!J152</f>
        <v>Posibilidad de afectación económica por sanción del Ministerio de Hacienda debido al  el envío inoportuno y/o inexacto de las solicitudes de pago a la Subdirección Administrativa y Financiera por parte de los supervisores de los contratos</v>
      </c>
      <c r="H163" s="197">
        <v>1</v>
      </c>
      <c r="I163" s="218" t="str">
        <f t="shared" si="40"/>
        <v>Muy Baja</v>
      </c>
      <c r="J163" s="219">
        <f t="shared" si="41"/>
        <v>0.2</v>
      </c>
      <c r="K163" s="198" t="s">
        <v>720</v>
      </c>
      <c r="L163" s="218" t="str">
        <f>IF(OR(K163=[1]Datos!$A$23,K163=[1]Datos!$B$23),"Leve",IF(OR(K163=[1]Datos!$A$24,K163=[1]Datos!$B$24),"Menor",IF(OR(K163=[1]Datos!$A$25,K163=[1]Datos!$B$25),"Moderado",IF(OR(K163=[1]Datos!$A$26,K163=[1]Datos!$B$26),"Mayor",IF(OR(K163=[1]Datos!$A$27,K163=[1]Datos!$B$27),"Catastrófico","")))))</f>
        <v>Catastrófico</v>
      </c>
      <c r="M163" s="219">
        <f t="shared" si="42"/>
        <v>1</v>
      </c>
      <c r="N163" s="218" t="str">
        <f t="shared" si="43"/>
        <v>Extremo</v>
      </c>
      <c r="O163" s="218" t="str">
        <f t="shared" si="44"/>
        <v>Reducir</v>
      </c>
    </row>
    <row r="164" spans="2:15" ht="150" customHeight="1" x14ac:dyDescent="0.25">
      <c r="B164" s="21" t="str">
        <f>+'Preliminar PT Id del Riesgo'!B153</f>
        <v>GESTIÓN FINANCIERA</v>
      </c>
      <c r="C164" s="43" t="str">
        <f>+'Preliminar PT Id del Riesgo'!F153</f>
        <v>SUBDIRECCIÓN ADMINISTRATIVA Y FINANCIERA</v>
      </c>
      <c r="D164" s="18" t="str">
        <f>+'Preliminar PT Id del Riesgo'!G153</f>
        <v>R 64</v>
      </c>
      <c r="E164" s="19" t="str">
        <f>+'Preliminar PT Id del Riesgo'!H153</f>
        <v>Generacion y presentacion de declaraciones tributarias fuera de los plazos establecidos por las Entidades Administradoras de impuestos.</v>
      </c>
      <c r="F164" s="19" t="str">
        <f>+'Preliminar PT Id del Riesgo'!I153</f>
        <v>Afectación Económica o presupuestal</v>
      </c>
      <c r="G164" s="19" t="str">
        <f>+'Preliminar PT Id del Riesgo'!J153</f>
        <v>Posibilidad de afectación economica por sanción de las unidades Administradoras de impuestos Nacionales, Municipales y Distritales debido a la presentación extemporanea de las declaraciones tributarias.</v>
      </c>
      <c r="H164" s="197">
        <v>12</v>
      </c>
      <c r="I164" s="218" t="str">
        <f t="shared" si="40"/>
        <v>Baja</v>
      </c>
      <c r="J164" s="219">
        <f t="shared" si="41"/>
        <v>0.4</v>
      </c>
      <c r="K164" s="198" t="s">
        <v>725</v>
      </c>
      <c r="L164" s="218" t="str">
        <f>IF(OR(K164=[1]Datos!$A$23,K164=[1]Datos!$B$23),"Leve",IF(OR(K164=[1]Datos!$A$24,K164=[1]Datos!$B$24),"Menor",IF(OR(K164=[1]Datos!$A$25,K164=[1]Datos!$B$25),"Moderado",IF(OR(K164=[1]Datos!$A$26,K164=[1]Datos!$B$26),"Mayor",IF(OR(K164=[1]Datos!$A$27,K164=[1]Datos!$B$27),"Catastrófico","")))))</f>
        <v>Mayor</v>
      </c>
      <c r="M164" s="219">
        <f t="shared" si="42"/>
        <v>0.8</v>
      </c>
      <c r="N164" s="218" t="str">
        <f t="shared" si="43"/>
        <v>Alto</v>
      </c>
      <c r="O164" s="218" t="str">
        <f t="shared" si="44"/>
        <v>Reducir</v>
      </c>
    </row>
    <row r="165" spans="2:15" ht="150" customHeight="1" x14ac:dyDescent="0.25">
      <c r="B165" s="21" t="str">
        <f>+'Preliminar PT Id del Riesgo'!B154</f>
        <v>GESTIÓN FINANCIERA</v>
      </c>
      <c r="C165" s="43" t="str">
        <f>+'Preliminar PT Id del Riesgo'!F154</f>
        <v>SUBDIRECCIÓN ADMINISTRATIVA Y FINANCIERA</v>
      </c>
      <c r="D165" s="18" t="str">
        <f>+'Preliminar PT Id del Riesgo'!G154</f>
        <v>R 64</v>
      </c>
      <c r="E165" s="19" t="str">
        <f>+'Preliminar PT Id del Riesgo'!H154</f>
        <v>Generacion y presentacion de declaraciones tributarias fuera de los plazos establecidos por las Entidades Administradoras de impuestos.</v>
      </c>
      <c r="F165" s="19" t="str">
        <f>+'Preliminar PT Id del Riesgo'!I154</f>
        <v>Afectación Económica o presupuestal</v>
      </c>
      <c r="G165" s="19" t="str">
        <f>+'Preliminar PT Id del Riesgo'!J154</f>
        <v>Posibilidad de afectación economica por sanción de las unidades Administradoras de impuestos Nacionales, Municipales y Distritales debido a la presentación extemporanea de las declaraciones tributarias.</v>
      </c>
      <c r="H165" s="197">
        <v>12</v>
      </c>
      <c r="I165" s="218" t="str">
        <f t="shared" si="40"/>
        <v>Baja</v>
      </c>
      <c r="J165" s="219">
        <f t="shared" si="41"/>
        <v>0.4</v>
      </c>
      <c r="K165" s="198" t="s">
        <v>725</v>
      </c>
      <c r="L165" s="218" t="str">
        <f>IF(OR(K165=[1]Datos!$A$23,K165=[1]Datos!$B$23),"Leve",IF(OR(K165=[1]Datos!$A$24,K165=[1]Datos!$B$24),"Menor",IF(OR(K165=[1]Datos!$A$25,K165=[1]Datos!$B$25),"Moderado",IF(OR(K165=[1]Datos!$A$26,K165=[1]Datos!$B$26),"Mayor",IF(OR(K165=[1]Datos!$A$27,K165=[1]Datos!$B$27),"Catastrófico","")))))</f>
        <v>Mayor</v>
      </c>
      <c r="M165" s="219">
        <f t="shared" si="42"/>
        <v>0.8</v>
      </c>
      <c r="N165" s="218" t="str">
        <f t="shared" si="43"/>
        <v>Alto</v>
      </c>
      <c r="O165" s="218" t="str">
        <f t="shared" si="44"/>
        <v>Reducir</v>
      </c>
    </row>
    <row r="166" spans="2:15" ht="150" customHeight="1" x14ac:dyDescent="0.25">
      <c r="B166" s="21" t="str">
        <f>+'Preliminar PT Id del Riesgo'!B155</f>
        <v>GESTIÓN FINANCIERA</v>
      </c>
      <c r="C166" s="43" t="str">
        <f>+'Preliminar PT Id del Riesgo'!F155</f>
        <v>SUBDIRECCIÓN ADMINISTRATIVA Y FINANCIERA</v>
      </c>
      <c r="D166" s="18" t="str">
        <f>+'Preliminar PT Id del Riesgo'!G155</f>
        <v>R 65</v>
      </c>
      <c r="E166" s="19" t="str">
        <f>+'Preliminar PT Id del Riesgo'!H155</f>
        <v>Generar Estados Financieros que no sean razonables</v>
      </c>
      <c r="F166" s="19" t="str">
        <f>+'Preliminar PT Id del Riesgo'!I155</f>
        <v>Pérdida Reputacional</v>
      </c>
      <c r="G166" s="19" t="str">
        <f>+'Preliminar PT Id del Riesgo'!J155</f>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v>
      </c>
      <c r="H166" s="197">
        <v>12</v>
      </c>
      <c r="I166" s="218" t="str">
        <f t="shared" si="40"/>
        <v>Baja</v>
      </c>
      <c r="J166" s="219">
        <f t="shared" si="41"/>
        <v>0.4</v>
      </c>
      <c r="K166" s="198" t="s">
        <v>162</v>
      </c>
      <c r="L166" s="218" t="str">
        <f>IF(OR(K166=[1]Datos!$A$23,K166=[1]Datos!$B$23),"Leve",IF(OR(K166=[1]Datos!$A$24,K166=[1]Datos!$B$24),"Menor",IF(OR(K166=[1]Datos!$A$25,K166=[1]Datos!$B$25),"Moderado",IF(OR(K166=[1]Datos!$A$26,K166=[1]Datos!$B$26),"Mayor",IF(OR(K166=[1]Datos!$A$27,K166=[1]Datos!$B$27),"Catastrófico","")))))</f>
        <v>Moderado</v>
      </c>
      <c r="M166" s="219">
        <f t="shared" si="42"/>
        <v>0.6</v>
      </c>
      <c r="N166" s="218" t="str">
        <f t="shared" si="43"/>
        <v>Moderado</v>
      </c>
      <c r="O166" s="218" t="str">
        <f t="shared" si="44"/>
        <v>Reducir</v>
      </c>
    </row>
    <row r="167" spans="2:15" ht="150" customHeight="1" x14ac:dyDescent="0.25">
      <c r="B167" s="21" t="str">
        <f>+'Preliminar PT Id del Riesgo'!B156</f>
        <v>GESTIÓN FINANCIERA</v>
      </c>
      <c r="C167" s="43" t="str">
        <f>+'Preliminar PT Id del Riesgo'!F156</f>
        <v>SUBDIRECCIÓN ADMINISTRATIVA Y FINANCIERA</v>
      </c>
      <c r="D167" s="18" t="str">
        <f>+'Preliminar PT Id del Riesgo'!G156</f>
        <v>R 65</v>
      </c>
      <c r="E167" s="19" t="str">
        <f>+'Preliminar PT Id del Riesgo'!H156</f>
        <v>Generar Estados Financieros que no sean razonables</v>
      </c>
      <c r="F167" s="19" t="str">
        <f>+'Preliminar PT Id del Riesgo'!I156</f>
        <v>Pérdida Reputacional</v>
      </c>
      <c r="G167" s="19" t="str">
        <f>+'Preliminar PT Id del Riesgo'!J156</f>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v>
      </c>
      <c r="H167" s="197">
        <v>12</v>
      </c>
      <c r="I167" s="218" t="str">
        <f t="shared" si="40"/>
        <v>Baja</v>
      </c>
      <c r="J167" s="219">
        <f t="shared" si="41"/>
        <v>0.4</v>
      </c>
      <c r="K167" s="198" t="s">
        <v>162</v>
      </c>
      <c r="L167" s="218" t="str">
        <f>IF(OR(K167=[1]Datos!$A$23,K167=[1]Datos!$B$23),"Leve",IF(OR(K167=[1]Datos!$A$24,K167=[1]Datos!$B$24),"Menor",IF(OR(K167=[1]Datos!$A$25,K167=[1]Datos!$B$25),"Moderado",IF(OR(K167=[1]Datos!$A$26,K167=[1]Datos!$B$26),"Mayor",IF(OR(K167=[1]Datos!$A$27,K167=[1]Datos!$B$27),"Catastrófico","")))))</f>
        <v>Moderado</v>
      </c>
      <c r="M167" s="219">
        <f t="shared" si="42"/>
        <v>0.6</v>
      </c>
      <c r="N167" s="218" t="str">
        <f t="shared" si="43"/>
        <v>Moderado</v>
      </c>
      <c r="O167" s="218" t="str">
        <f t="shared" si="44"/>
        <v>Reducir</v>
      </c>
    </row>
    <row r="168" spans="2:15" ht="150" customHeight="1" x14ac:dyDescent="0.25">
      <c r="B168" s="21" t="str">
        <f>+'Preliminar PT Id del Riesgo'!B157</f>
        <v>GESTIÓN FINANCIERA</v>
      </c>
      <c r="C168" s="43" t="str">
        <f>+'Preliminar PT Id del Riesgo'!F157</f>
        <v>SUBDIRECCIÓN ADMINISTRATIVA Y FINANCIERA</v>
      </c>
      <c r="D168" s="18" t="str">
        <f>+'Preliminar PT Id del Riesgo'!G157</f>
        <v>R 65</v>
      </c>
      <c r="E168" s="19" t="str">
        <f>+'Preliminar PT Id del Riesgo'!H157</f>
        <v>Generar Estados Financieros que no sean razonables</v>
      </c>
      <c r="F168" s="19" t="str">
        <f>+'Preliminar PT Id del Riesgo'!I157</f>
        <v>Pérdida Reputacional</v>
      </c>
      <c r="G168" s="19" t="str">
        <f>+'Preliminar PT Id del Riesgo'!J157</f>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v>
      </c>
      <c r="H168" s="197">
        <v>12</v>
      </c>
      <c r="I168" s="218" t="str">
        <f t="shared" si="40"/>
        <v>Baja</v>
      </c>
      <c r="J168" s="219">
        <f t="shared" si="41"/>
        <v>0.4</v>
      </c>
      <c r="K168" s="198" t="s">
        <v>162</v>
      </c>
      <c r="L168" s="218" t="str">
        <f>IF(OR(K168=[1]Datos!$A$23,K168=[1]Datos!$B$23),"Leve",IF(OR(K168=[1]Datos!$A$24,K168=[1]Datos!$B$24),"Menor",IF(OR(K168=[1]Datos!$A$25,K168=[1]Datos!$B$25),"Moderado",IF(OR(K168=[1]Datos!$A$26,K168=[1]Datos!$B$26),"Mayor",IF(OR(K168=[1]Datos!$A$27,K168=[1]Datos!$B$27),"Catastrófico","")))))</f>
        <v>Moderado</v>
      </c>
      <c r="M168" s="219">
        <f t="shared" si="42"/>
        <v>0.6</v>
      </c>
      <c r="N168" s="218" t="str">
        <f t="shared" si="43"/>
        <v>Moderado</v>
      </c>
      <c r="O168" s="218" t="str">
        <f t="shared" si="44"/>
        <v>Reducir</v>
      </c>
    </row>
    <row r="169" spans="2:15" ht="150" customHeight="1" x14ac:dyDescent="0.25">
      <c r="B169" s="21" t="str">
        <f>+'Preliminar PT Id del Riesgo'!B158</f>
        <v>GESTIÓN FINANCIERA</v>
      </c>
      <c r="C169" s="43" t="str">
        <f>+'Preliminar PT Id del Riesgo'!F158</f>
        <v>SUBDIRECCIÓN ADMINISTRATIVA Y FINANCIERA</v>
      </c>
      <c r="D169" s="18" t="str">
        <f>+'Preliminar PT Id del Riesgo'!G158</f>
        <v>R 66</v>
      </c>
      <c r="E169" s="19" t="str">
        <f>+'Preliminar PT Id del Riesgo'!H158</f>
        <v>Imprecisión en el registro de la información financiera a nombre de terceros que presenten obligaciones a favor de la entidad.</v>
      </c>
      <c r="F169" s="19" t="str">
        <f>+'Preliminar PT Id del Riesgo'!I158</f>
        <v>Pérdida Reputacional</v>
      </c>
      <c r="G169" s="19" t="str">
        <f>+'Preliminar PT Id del Riesgo'!J158</f>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v>
      </c>
      <c r="H169" s="197">
        <v>12</v>
      </c>
      <c r="I169" s="218" t="str">
        <f t="shared" si="40"/>
        <v>Baja</v>
      </c>
      <c r="J169" s="219">
        <f t="shared" si="41"/>
        <v>0.4</v>
      </c>
      <c r="K169" s="198" t="s">
        <v>472</v>
      </c>
      <c r="L169" s="218" t="str">
        <f>IF(OR(K169=[1]Datos!$A$23,K169=[1]Datos!$B$23),"Leve",IF(OR(K169=[1]Datos!$A$24,K169=[1]Datos!$B$24),"Menor",IF(OR(K169=[1]Datos!$A$25,K169=[1]Datos!$B$25),"Moderado",IF(OR(K169=[1]Datos!$A$26,K169=[1]Datos!$B$26),"Mayor",IF(OR(K169=[1]Datos!$A$27,K169=[1]Datos!$B$27),"Catastrófico","")))))</f>
        <v>Mayor</v>
      </c>
      <c r="M169" s="219">
        <f t="shared" si="42"/>
        <v>0.8</v>
      </c>
      <c r="N169" s="218" t="str">
        <f t="shared" si="43"/>
        <v>Alto</v>
      </c>
      <c r="O169" s="218" t="str">
        <f t="shared" si="44"/>
        <v>Reducir</v>
      </c>
    </row>
    <row r="170" spans="2:15" ht="150" customHeight="1" x14ac:dyDescent="0.25">
      <c r="B170" s="21" t="str">
        <f>+'Preliminar PT Id del Riesgo'!B159</f>
        <v>GESTIÓN FINANCIERA</v>
      </c>
      <c r="C170" s="43" t="str">
        <f>+'Preliminar PT Id del Riesgo'!F159</f>
        <v>SUBDIRECCIÓN ADMINISTRATIVA Y FINANCIERA</v>
      </c>
      <c r="D170" s="18" t="str">
        <f>+'Preliminar PT Id del Riesgo'!G159</f>
        <v>R 66</v>
      </c>
      <c r="E170" s="19" t="str">
        <f>+'Preliminar PT Id del Riesgo'!H159</f>
        <v>Imprecisión en el registro de la información financiera a nombre de terceros que presenten obligaciones a favor de la entidad.</v>
      </c>
      <c r="F170" s="19" t="str">
        <f>+'Preliminar PT Id del Riesgo'!I159</f>
        <v>Pérdida Reputacional</v>
      </c>
      <c r="G170" s="19" t="str">
        <f>+'Preliminar PT Id del Riesgo'!J159</f>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v>
      </c>
      <c r="H170" s="197">
        <v>12</v>
      </c>
      <c r="I170" s="218" t="str">
        <f t="shared" si="40"/>
        <v>Baja</v>
      </c>
      <c r="J170" s="219">
        <f t="shared" si="41"/>
        <v>0.4</v>
      </c>
      <c r="K170" s="198" t="s">
        <v>472</v>
      </c>
      <c r="L170" s="218" t="str">
        <f>IF(OR(K170=[1]Datos!$A$23,K170=[1]Datos!$B$23),"Leve",IF(OR(K170=[1]Datos!$A$24,K170=[1]Datos!$B$24),"Menor",IF(OR(K170=[1]Datos!$A$25,K170=[1]Datos!$B$25),"Moderado",IF(OR(K170=[1]Datos!$A$26,K170=[1]Datos!$B$26),"Mayor",IF(OR(K170=[1]Datos!$A$27,K170=[1]Datos!$B$27),"Catastrófico","")))))</f>
        <v>Mayor</v>
      </c>
      <c r="M170" s="219">
        <f t="shared" si="42"/>
        <v>0.8</v>
      </c>
      <c r="N170" s="218" t="str">
        <f t="shared" si="43"/>
        <v>Alto</v>
      </c>
      <c r="O170" s="218" t="str">
        <f t="shared" si="44"/>
        <v>Reducir</v>
      </c>
    </row>
    <row r="171" spans="2:15" ht="150" customHeight="1" x14ac:dyDescent="0.25">
      <c r="B171" s="21" t="str">
        <f>+'Preliminar PT Id del Riesgo'!B160</f>
        <v>GESTIÓN FINANCIERA</v>
      </c>
      <c r="C171" s="43" t="str">
        <f>+'Preliminar PT Id del Riesgo'!F160</f>
        <v>SUBDIRECCIÓN ADMINISTRATIVA Y FINANCIERA</v>
      </c>
      <c r="D171" s="18" t="str">
        <f>+'Preliminar PT Id del Riesgo'!G160</f>
        <v>R 67</v>
      </c>
      <c r="E171" s="19" t="str">
        <f>+'Preliminar PT Id del Riesgo'!H160</f>
        <v>Fallas en la ejecución de la reserva presupuestal constituida</v>
      </c>
      <c r="F171" s="19" t="str">
        <f>+'Preliminar PT Id del Riesgo'!I160</f>
        <v>Afectación Económica o presupuestal</v>
      </c>
      <c r="G171" s="19" t="str">
        <f>+'Preliminar PT Id del Riesgo'!J160</f>
        <v>Posibilidad de afectación económica por reducción en la asignación del presupuesto de la vigencia debido un mal seguimiento y control de la reserva constituida por parte de los supervisores de los contratos</v>
      </c>
      <c r="H171" s="197">
        <v>365</v>
      </c>
      <c r="I171" s="218" t="str">
        <f t="shared" si="40"/>
        <v>Media</v>
      </c>
      <c r="J171" s="219">
        <f t="shared" si="41"/>
        <v>0.6</v>
      </c>
      <c r="K171" s="198" t="s">
        <v>724</v>
      </c>
      <c r="L171" s="218" t="str">
        <f>IF(OR(K171=[1]Datos!$A$23,K171=[1]Datos!$B$23),"Leve",IF(OR(K171=[1]Datos!$A$24,K171=[1]Datos!$B$24),"Menor",IF(OR(K171=[1]Datos!$A$25,K171=[1]Datos!$B$25),"Moderado",IF(OR(K171=[1]Datos!$A$26,K171=[1]Datos!$B$26),"Mayor",IF(OR(K171=[1]Datos!$A$27,K171=[1]Datos!$B$27),"Catastrófico","")))))</f>
        <v>Moderado</v>
      </c>
      <c r="M171" s="219">
        <f t="shared" si="42"/>
        <v>0.6</v>
      </c>
      <c r="N171" s="218" t="str">
        <f t="shared" si="43"/>
        <v>Moderado</v>
      </c>
      <c r="O171" s="218" t="str">
        <f t="shared" si="44"/>
        <v>Reducir</v>
      </c>
    </row>
    <row r="172" spans="2:15" ht="150" customHeight="1" x14ac:dyDescent="0.25">
      <c r="B172" s="21" t="str">
        <f>+'Preliminar PT Id del Riesgo'!B161</f>
        <v>GESTIÓN FINANCIERA</v>
      </c>
      <c r="C172" s="43" t="str">
        <f>+'Preliminar PT Id del Riesgo'!F161</f>
        <v>SUBDIRECCIÓN ADMINISTRATIVA Y FINANCIERA</v>
      </c>
      <c r="D172" s="18" t="str">
        <f>+'Preliminar PT Id del Riesgo'!G161</f>
        <v>R 67</v>
      </c>
      <c r="E172" s="19" t="str">
        <f>+'Preliminar PT Id del Riesgo'!H161</f>
        <v>Fallas en la ejecución de la reserva presupuestal constituida</v>
      </c>
      <c r="F172" s="19" t="str">
        <f>+'Preliminar PT Id del Riesgo'!I161</f>
        <v>Afectación Económica o presupuestal</v>
      </c>
      <c r="G172" s="19" t="str">
        <f>+'Preliminar PT Id del Riesgo'!J161</f>
        <v>Posibilidad de afectación económica por reducción en la asignación del presupuesto de la vigencia debido un mal seguimiento y control de la reserva constituida por parte de los supervisores de los contratos</v>
      </c>
      <c r="H172" s="197">
        <v>365</v>
      </c>
      <c r="I172" s="218" t="str">
        <f t="shared" si="40"/>
        <v>Media</v>
      </c>
      <c r="J172" s="219">
        <f t="shared" si="41"/>
        <v>0.6</v>
      </c>
      <c r="K172" s="198" t="s">
        <v>724</v>
      </c>
      <c r="L172" s="218" t="str">
        <f>IF(OR(K172=[1]Datos!$A$23,K172=[1]Datos!$B$23),"Leve",IF(OR(K172=[1]Datos!$A$24,K172=[1]Datos!$B$24),"Menor",IF(OR(K172=[1]Datos!$A$25,K172=[1]Datos!$B$25),"Moderado",IF(OR(K172=[1]Datos!$A$26,K172=[1]Datos!$B$26),"Mayor",IF(OR(K172=[1]Datos!$A$27,K172=[1]Datos!$B$27),"Catastrófico","")))))</f>
        <v>Moderado</v>
      </c>
      <c r="M172" s="219">
        <f t="shared" si="42"/>
        <v>0.6</v>
      </c>
      <c r="N172" s="218" t="str">
        <f t="shared" si="43"/>
        <v>Moderado</v>
      </c>
      <c r="O172" s="218" t="str">
        <f t="shared" si="44"/>
        <v>Reducir</v>
      </c>
    </row>
    <row r="173" spans="2:15" ht="150" customHeight="1" x14ac:dyDescent="0.25">
      <c r="B173" s="21" t="str">
        <f>+'Preliminar PT Id del Riesgo'!B162</f>
        <v>GESTIÓN FINANCIERA</v>
      </c>
      <c r="C173" s="43" t="str">
        <f>+'Preliminar PT Id del Riesgo'!F162</f>
        <v>SUBDIRECCIÓN ADMINISTRATIVA Y FINANCIERA</v>
      </c>
      <c r="D173" s="18" t="str">
        <f>+'Preliminar PT Id del Riesgo'!G162</f>
        <v>R 67</v>
      </c>
      <c r="E173" s="19" t="str">
        <f>+'Preliminar PT Id del Riesgo'!H162</f>
        <v>Fallas en la ejecución de la reserva presupuestal constituida</v>
      </c>
      <c r="F173" s="19" t="str">
        <f>+'Preliminar PT Id del Riesgo'!I162</f>
        <v>Afectación Económica o presupuestal</v>
      </c>
      <c r="G173" s="19" t="str">
        <f>+'Preliminar PT Id del Riesgo'!J162</f>
        <v>Posibilidad de afectación económica por reducción en la asignación del presupuesto de la vigencia debido un mal seguimiento y control de la reserva constituida por parte de los supervisores de los contratos</v>
      </c>
      <c r="H173" s="197">
        <v>365</v>
      </c>
      <c r="I173" s="218" t="str">
        <f t="shared" si="40"/>
        <v>Media</v>
      </c>
      <c r="J173" s="219">
        <f t="shared" si="41"/>
        <v>0.6</v>
      </c>
      <c r="K173" s="198" t="s">
        <v>724</v>
      </c>
      <c r="L173" s="218" t="str">
        <f>IF(OR(K173=[1]Datos!$A$23,K173=[1]Datos!$B$23),"Leve",IF(OR(K173=[1]Datos!$A$24,K173=[1]Datos!$B$24),"Menor",IF(OR(K173=[1]Datos!$A$25,K173=[1]Datos!$B$25),"Moderado",IF(OR(K173=[1]Datos!$A$26,K173=[1]Datos!$B$26),"Mayor",IF(OR(K173=[1]Datos!$A$27,K173=[1]Datos!$B$27),"Catastrófico","")))))</f>
        <v>Moderado</v>
      </c>
      <c r="M173" s="219">
        <f t="shared" si="42"/>
        <v>0.6</v>
      </c>
      <c r="N173" s="218" t="str">
        <f t="shared" si="43"/>
        <v>Moderado</v>
      </c>
      <c r="O173" s="218" t="str">
        <f t="shared" si="44"/>
        <v>Reducir</v>
      </c>
    </row>
    <row r="174" spans="2:15" ht="150" customHeight="1" x14ac:dyDescent="0.25">
      <c r="B174" s="21" t="str">
        <f>+'Preliminar PT Id del Riesgo'!B163</f>
        <v>GESTIÓN FINANCIERA</v>
      </c>
      <c r="C174" s="43" t="str">
        <f>+'Preliminar PT Id del Riesgo'!F163</f>
        <v>SUBDIRECCIÓN ADMINISTRATIVA Y FINANCIERA</v>
      </c>
      <c r="D174" s="18" t="str">
        <f>+'Preliminar PT Id del Riesgo'!G163</f>
        <v>R 68</v>
      </c>
      <c r="E174" s="19" t="str">
        <f>+'Preliminar PT Id del Riesgo'!H163</f>
        <v>Falla en la formulación del anteproyecto de presupuesto en el rubro de Funcionamiento</v>
      </c>
      <c r="F174" s="19" t="str">
        <f>+'Preliminar PT Id del Riesgo'!I163</f>
        <v>Afectación Económica o presupuestal</v>
      </c>
      <c r="G174" s="19" t="str">
        <f>+'Preliminar PT Id del Riesgo'!J163</f>
        <v>Posibilidad de afectación económica por la limitación en la ejecución para los  objetivos planteados en el rubro de funcionamiento del presupuesto debido a que no se cumple con una actividad de planeación de las actividades a desarrollar en una vigencia</v>
      </c>
      <c r="H174" s="197">
        <v>1</v>
      </c>
      <c r="I174" s="218" t="str">
        <f t="shared" si="40"/>
        <v>Muy Baja</v>
      </c>
      <c r="J174" s="219">
        <f t="shared" si="41"/>
        <v>0.2</v>
      </c>
      <c r="K174" s="198" t="s">
        <v>724</v>
      </c>
      <c r="L174" s="218" t="str">
        <f>IF(OR(K174=[1]Datos!$A$23,K174=[1]Datos!$B$23),"Leve",IF(OR(K174=[1]Datos!$A$24,K174=[1]Datos!$B$24),"Menor",IF(OR(K174=[1]Datos!$A$25,K174=[1]Datos!$B$25),"Moderado",IF(OR(K174=[1]Datos!$A$26,K174=[1]Datos!$B$26),"Mayor",IF(OR(K174=[1]Datos!$A$27,K174=[1]Datos!$B$27),"Catastrófico","")))))</f>
        <v>Moderado</v>
      </c>
      <c r="M174" s="219">
        <f t="shared" si="42"/>
        <v>0.6</v>
      </c>
      <c r="N174" s="218" t="str">
        <f t="shared" si="43"/>
        <v>Moderado</v>
      </c>
      <c r="O174" s="218" t="str">
        <f t="shared" si="44"/>
        <v>Reducir</v>
      </c>
    </row>
    <row r="175" spans="2:15" ht="150" customHeight="1" x14ac:dyDescent="0.25">
      <c r="B175" s="21" t="str">
        <f>+'Preliminar PT Id del Riesgo'!B164</f>
        <v>GESTIÓN FINANCIERA</v>
      </c>
      <c r="C175" s="43" t="str">
        <f>+'Preliminar PT Id del Riesgo'!F164</f>
        <v>SUBDIRECCIÓN ADMINISTRATIVA Y FINANCIERA</v>
      </c>
      <c r="D175" s="18" t="str">
        <f>+'Preliminar PT Id del Riesgo'!G164</f>
        <v>R 68</v>
      </c>
      <c r="E175" s="19" t="str">
        <f>+'Preliminar PT Id del Riesgo'!H164</f>
        <v>Falla en la formulación del anteproyecto de presupuesto en el rubro de Funcionamiento</v>
      </c>
      <c r="F175" s="19" t="str">
        <f>+'Preliminar PT Id del Riesgo'!I164</f>
        <v>Afectación Económica o presupuestal</v>
      </c>
      <c r="G175" s="19" t="str">
        <f>+'Preliminar PT Id del Riesgo'!J164</f>
        <v>Posibilidad de afectación económica por la limitación en la ejecución para los  objetivos planteados en el rubro de funcionamiento del presupuesto debido a que no se cumple con una actividad de planeación de las actividades a desarrollar en una vigencia</v>
      </c>
      <c r="H175" s="197">
        <v>1</v>
      </c>
      <c r="I175" s="218" t="str">
        <f t="shared" si="40"/>
        <v>Muy Baja</v>
      </c>
      <c r="J175" s="219">
        <f t="shared" si="41"/>
        <v>0.2</v>
      </c>
      <c r="K175" s="198" t="s">
        <v>724</v>
      </c>
      <c r="L175" s="218" t="str">
        <f>IF(OR(K175=[1]Datos!$A$23,K175=[1]Datos!$B$23),"Leve",IF(OR(K175=[1]Datos!$A$24,K175=[1]Datos!$B$24),"Menor",IF(OR(K175=[1]Datos!$A$25,K175=[1]Datos!$B$25),"Moderado",IF(OR(K175=[1]Datos!$A$26,K175=[1]Datos!$B$26),"Mayor",IF(OR(K175=[1]Datos!$A$27,K175=[1]Datos!$B$27),"Catastrófico","")))))</f>
        <v>Moderado</v>
      </c>
      <c r="M175" s="219">
        <f t="shared" si="42"/>
        <v>0.6</v>
      </c>
      <c r="N175" s="218" t="str">
        <f t="shared" si="43"/>
        <v>Moderado</v>
      </c>
      <c r="O175" s="218" t="str">
        <f t="shared" si="44"/>
        <v>Reducir</v>
      </c>
    </row>
    <row r="176" spans="2:15" ht="150" customHeight="1" x14ac:dyDescent="0.25">
      <c r="B176" s="21" t="str">
        <f>+'Preliminar PT Id del Riesgo'!B165</f>
        <v>GESTIÓN FINANCIERA</v>
      </c>
      <c r="C176" s="43" t="str">
        <f>+'Preliminar PT Id del Riesgo'!F165</f>
        <v>SUBDIRECCIÓN ADMINISTRATIVA Y FINANCIERA</v>
      </c>
      <c r="D176" s="18" t="str">
        <f>+'Preliminar PT Id del Riesgo'!G165</f>
        <v>R 69</v>
      </c>
      <c r="E176" s="19" t="str">
        <f>+'Preliminar PT Id del Riesgo'!H165</f>
        <v>Falla en el registro de un Compromiso Presupuestal</v>
      </c>
      <c r="F176" s="19" t="str">
        <f>+'Preliminar PT Id del Riesgo'!I165</f>
        <v>Afectación Económica o presupuestal</v>
      </c>
      <c r="G176" s="19" t="str">
        <f>+'Preliminar PT Id del Riesgo'!J165</f>
        <v>Posibilidad de afectación económica en sanciones disciplinarias y hallazgos en los entes de control por una mala interpretación de las solicitudes</v>
      </c>
      <c r="H176" s="197">
        <v>365</v>
      </c>
      <c r="I176" s="218" t="str">
        <f t="shared" si="40"/>
        <v>Media</v>
      </c>
      <c r="J176" s="219">
        <f t="shared" si="41"/>
        <v>0.6</v>
      </c>
      <c r="K176" s="198" t="s">
        <v>724</v>
      </c>
      <c r="L176" s="218" t="str">
        <f>IF(OR(K176=[1]Datos!$A$23,K176=[1]Datos!$B$23),"Leve",IF(OR(K176=[1]Datos!$A$24,K176=[1]Datos!$B$24),"Menor",IF(OR(K176=[1]Datos!$A$25,K176=[1]Datos!$B$25),"Moderado",IF(OR(K176=[1]Datos!$A$26,K176=[1]Datos!$B$26),"Mayor",IF(OR(K176=[1]Datos!$A$27,K176=[1]Datos!$B$27),"Catastrófico","")))))</f>
        <v>Moderado</v>
      </c>
      <c r="M176" s="219">
        <f t="shared" si="42"/>
        <v>0.6</v>
      </c>
      <c r="N176" s="218" t="str">
        <f t="shared" si="43"/>
        <v>Moderado</v>
      </c>
      <c r="O176" s="218" t="str">
        <f t="shared" si="44"/>
        <v>Reducir</v>
      </c>
    </row>
    <row r="177" spans="2:15" ht="150" customHeight="1" x14ac:dyDescent="0.25">
      <c r="B177" s="21" t="str">
        <f>+'Preliminar PT Id del Riesgo'!B166</f>
        <v>GESTIÓN FINANCIERA</v>
      </c>
      <c r="C177" s="43" t="str">
        <f>+'Preliminar PT Id del Riesgo'!F166</f>
        <v>SUBDIRECCIÓN ADMINISTRATIVA Y FINANCIERA</v>
      </c>
      <c r="D177" s="18" t="str">
        <f>+'Preliminar PT Id del Riesgo'!G166</f>
        <v>R 69</v>
      </c>
      <c r="E177" s="19" t="str">
        <f>+'Preliminar PT Id del Riesgo'!H166</f>
        <v>Falla en el registro de un Compromiso Presupuestal</v>
      </c>
      <c r="F177" s="19" t="str">
        <f>+'Preliminar PT Id del Riesgo'!I166</f>
        <v>Afectación Económica o presupuestal</v>
      </c>
      <c r="G177" s="19" t="str">
        <f>+'Preliminar PT Id del Riesgo'!J166</f>
        <v>Posibilidad de afectación económica en sanciones disciplinarias y hallazgos en los entes de control por una mala interpretación de las solicitudes</v>
      </c>
      <c r="H177" s="197">
        <v>365</v>
      </c>
      <c r="I177" s="218" t="str">
        <f t="shared" si="40"/>
        <v>Media</v>
      </c>
      <c r="J177" s="219">
        <f t="shared" si="41"/>
        <v>0.6</v>
      </c>
      <c r="K177" s="198" t="s">
        <v>724</v>
      </c>
      <c r="L177" s="218" t="str">
        <f>IF(OR(K177=[1]Datos!$A$23,K177=[1]Datos!$B$23),"Leve",IF(OR(K177=[1]Datos!$A$24,K177=[1]Datos!$B$24),"Menor",IF(OR(K177=[1]Datos!$A$25,K177=[1]Datos!$B$25),"Moderado",IF(OR(K177=[1]Datos!$A$26,K177=[1]Datos!$B$26),"Mayor",IF(OR(K177=[1]Datos!$A$27,K177=[1]Datos!$B$27),"Catastrófico","")))))</f>
        <v>Moderado</v>
      </c>
      <c r="M177" s="219">
        <f t="shared" si="42"/>
        <v>0.6</v>
      </c>
      <c r="N177" s="218" t="str">
        <f t="shared" si="43"/>
        <v>Moderado</v>
      </c>
      <c r="O177" s="218" t="str">
        <f t="shared" si="44"/>
        <v>Reducir</v>
      </c>
    </row>
    <row r="178" spans="2:15" ht="150" hidden="1" customHeight="1" x14ac:dyDescent="0.25">
      <c r="B178" s="21" t="str">
        <f>+'Preliminar PT Id del Riesgo'!B167</f>
        <v>SEGUIMIENTO, EVALUACIÓN Y MEJORA</v>
      </c>
      <c r="C178" s="43" t="str">
        <f>+'Preliminar PT Id del Riesgo'!F167</f>
        <v>OFICINA DE PLANEACIÓN</v>
      </c>
      <c r="D178" s="18" t="str">
        <f>+'Preliminar PT Id del Riesgo'!G167</f>
        <v>R 70</v>
      </c>
      <c r="E178" s="19" t="str">
        <f>+'Preliminar PT Id del Riesgo'!H167</f>
        <v xml:space="preserve">Incumplimiento y no conformidad de reportes e informes de avance de planes de acción y proyectos de inversión </v>
      </c>
      <c r="F178" s="19" t="str">
        <f>+'Preliminar PT Id del Riesgo'!I167</f>
        <v>Pérdida Reputacional</v>
      </c>
      <c r="G178" s="19" t="str">
        <f>+'Preliminar PT Id del Riesgo'!J167</f>
        <v>Posibilidad de pérdida reputacional en la imagen institucional debido a la omisión de la tarea referente al reporte de ejecución presupuestal y físico de proyectos de inversión, del procedimiento SEYM-P-006 SEGUIMIENTO A LA EJECUCIÓN PRESUPUESTAL Y DE METAS</v>
      </c>
      <c r="H178" s="197">
        <v>12</v>
      </c>
      <c r="I178" s="218" t="str">
        <f t="shared" ref="I178:I183" si="45">IF(H178&lt;=0,"",IF(H178&lt;=2,"Muy Baja",IF(H178&lt;=24,"Baja",IF(H178&lt;=500,"Media",IF(H178&lt;=5000,"Alta","Muy Alta")))))</f>
        <v>Baja</v>
      </c>
      <c r="J178" s="219">
        <f t="shared" ref="J178:J183" si="46">IF(I178="","",IF(I178="Muy Baja",0.2,IF(I178="Baja",0.4,IF(I178="Media",0.6,IF(I178="Alta",0.8,IF(I178="Muy Alta",1,))))))</f>
        <v>0.4</v>
      </c>
      <c r="K178" s="198" t="s">
        <v>162</v>
      </c>
      <c r="L178" s="218" t="str">
        <f>IF(OR(K178=[1]Datos!$A$23,K178=[1]Datos!$B$23),"Leve",IF(OR(K178=[1]Datos!$A$24,K178=[1]Datos!$B$24),"Menor",IF(OR(K178=[1]Datos!$A$25,K178=[1]Datos!$B$25),"Moderado",IF(OR(K178=[1]Datos!$A$26,K178=[1]Datos!$B$26),"Mayor",IF(OR(K178=[1]Datos!$A$27,K178=[1]Datos!$B$27),"Catastrófico","")))))</f>
        <v>Moderado</v>
      </c>
      <c r="M178" s="219">
        <f t="shared" ref="M178:M183" si="47">IF(L178="","",IF(L178="Leve",0.2,IF(L178="Menor",0.4,IF(L178="Moderado",0.6,IF(L178="Mayor",0.8,IF(L178="Catastrófico",1,))))))</f>
        <v>0.6</v>
      </c>
      <c r="N178" s="218" t="str">
        <f t="shared" ref="N178:N183" si="48">IF(OR(AND(I178="Muy Baja",L178="Leve"),AND(I178="Muy Baja",L178="Menor"),AND(I178="Baja",L178="Leve")),"Bajo",IF(OR(AND(I178="Muy baja",L178="Moderado"),AND(I178="Baja",L178="Menor"),AND(I178="Baja",L178="Moderado"),AND(I178="Media",L178="Leve"),AND(I178="Media",L178="Menor"),AND(I178="Media",L178="Moderado"),AND(I178="Alta",L178="Leve"),AND(I178="Alta",L178="Menor")),"Moderado",IF(OR(AND(I178="Muy Baja",L178="Mayor"),AND(I178="Baja",L178="Mayor"),AND(I178="Media",L178="Mayor"),AND(I178="Alta",L178="Moderado"),AND(I178="Alta",L178="Mayor"),AND(I178="Muy Alta",L178="Leve"),AND(I178="Muy Alta",L178="Menor"),AND(I178="Muy Alta",L178="Moderado"),AND(I178="Muy Alta",L178="Mayor")),"Alto",IF(OR(AND(I178="Muy Baja",L178="Catastrófico"),AND(I178="Baja",L178="Catastrófico"),AND(I178="Media",L178="Catastrófico"),AND(I178="Alta",L178="Catastrófico"),AND(I178="Muy Alta",L178="Catastrófico")),"Extremo",""))))</f>
        <v>Moderado</v>
      </c>
      <c r="O178" s="218" t="str">
        <f t="shared" ref="O178:O183" si="49">_xlfn.IFS(N178="Bajo","Aceptar",N178="Moderado","Reducir",N178="Alto","Reducir",N178="Extremo","Reducir")</f>
        <v>Reducir</v>
      </c>
    </row>
    <row r="179" spans="2:15" ht="150" hidden="1" customHeight="1" x14ac:dyDescent="0.25">
      <c r="B179" s="21" t="str">
        <f>+'Preliminar PT Id del Riesgo'!B168</f>
        <v>SEGUIMIENTO, EVALUACIÓN Y MEJORA</v>
      </c>
      <c r="C179" s="43" t="str">
        <f>+'Preliminar PT Id del Riesgo'!F168</f>
        <v>OFICINA DE PLANEACIÓN</v>
      </c>
      <c r="D179" s="18" t="str">
        <f>+'Preliminar PT Id del Riesgo'!G168</f>
        <v>R 70</v>
      </c>
      <c r="E179" s="19" t="str">
        <f>+'Preliminar PT Id del Riesgo'!H168</f>
        <v xml:space="preserve">Incumplimiento y no conformidad de reportes e informes de avance de planes de acción y proyectos de inversión </v>
      </c>
      <c r="F179" s="19" t="str">
        <f>+'Preliminar PT Id del Riesgo'!I168</f>
        <v>Pérdida Reputacional</v>
      </c>
      <c r="G179" s="19" t="str">
        <f>+'Preliminar PT Id del Riesgo'!J168</f>
        <v>Posibilidad de pérdida reputacional en la imagen institucional debido a la omisión de la tarea referente al reporte de ejecución presupuestal y físico de proyectos de inversión, del procedimiento SEYM-P-006 SEGUIMIENTO A LA EJECUCIÓN PRESUPUESTAL Y DE METAS</v>
      </c>
      <c r="H179" s="197">
        <v>12</v>
      </c>
      <c r="I179" s="218" t="str">
        <f t="shared" si="45"/>
        <v>Baja</v>
      </c>
      <c r="J179" s="219">
        <f t="shared" si="46"/>
        <v>0.4</v>
      </c>
      <c r="K179" s="198" t="s">
        <v>162</v>
      </c>
      <c r="L179" s="218" t="str">
        <f>IF(OR(K179=[1]Datos!$A$23,K179=[1]Datos!$B$23),"Leve",IF(OR(K179=[1]Datos!$A$24,K179=[1]Datos!$B$24),"Menor",IF(OR(K179=[1]Datos!$A$25,K179=[1]Datos!$B$25),"Moderado",IF(OR(K179=[1]Datos!$A$26,K179=[1]Datos!$B$26),"Mayor",IF(OR(K179=[1]Datos!$A$27,K179=[1]Datos!$B$27),"Catastrófico","")))))</f>
        <v>Moderado</v>
      </c>
      <c r="M179" s="219">
        <f t="shared" si="47"/>
        <v>0.6</v>
      </c>
      <c r="N179" s="218" t="str">
        <f t="shared" si="48"/>
        <v>Moderado</v>
      </c>
      <c r="O179" s="218" t="str">
        <f t="shared" si="49"/>
        <v>Reducir</v>
      </c>
    </row>
    <row r="180" spans="2:15" ht="150" hidden="1" customHeight="1" x14ac:dyDescent="0.25">
      <c r="B180" s="21" t="e">
        <f>+'Preliminar PT Id del Riesgo'!#REF!</f>
        <v>#REF!</v>
      </c>
      <c r="C180" s="43" t="e">
        <f>+'Preliminar PT Id del Riesgo'!#REF!</f>
        <v>#REF!</v>
      </c>
      <c r="D180" s="18" t="e">
        <f>+'Preliminar PT Id del Riesgo'!#REF!</f>
        <v>#REF!</v>
      </c>
      <c r="E180" s="19" t="e">
        <f>+'Preliminar PT Id del Riesgo'!#REF!</f>
        <v>#REF!</v>
      </c>
      <c r="F180" s="19" t="e">
        <f>+'Preliminar PT Id del Riesgo'!#REF!</f>
        <v>#REF!</v>
      </c>
      <c r="G180" s="19" t="e">
        <f>+'Preliminar PT Id del Riesgo'!#REF!</f>
        <v>#REF!</v>
      </c>
      <c r="H180" s="197">
        <v>365</v>
      </c>
      <c r="I180" s="218" t="str">
        <f t="shared" si="45"/>
        <v>Media</v>
      </c>
      <c r="J180" s="219">
        <f t="shared" si="46"/>
        <v>0.6</v>
      </c>
      <c r="K180" s="198" t="s">
        <v>163</v>
      </c>
      <c r="L180" s="218" t="str">
        <f>IF(OR(K180=[1]Datos!$A$23,K180=[1]Datos!$B$23),"Leve",IF(OR(K180=[1]Datos!$A$24,K180=[1]Datos!$B$24),"Menor",IF(OR(K180=[1]Datos!$A$25,K180=[1]Datos!$B$25),"Moderado",IF(OR(K180=[1]Datos!$A$26,K180=[1]Datos!$B$26),"Mayor",IF(OR(K180=[1]Datos!$A$27,K180=[1]Datos!$B$27),"Catastrófico","")))))</f>
        <v>Catastrófico</v>
      </c>
      <c r="M180" s="219">
        <f t="shared" si="47"/>
        <v>1</v>
      </c>
      <c r="N180" s="218" t="str">
        <f t="shared" si="48"/>
        <v>Extremo</v>
      </c>
      <c r="O180" s="218" t="str">
        <f t="shared" si="49"/>
        <v>Reducir</v>
      </c>
    </row>
    <row r="181" spans="2:15" ht="150" hidden="1" customHeight="1" x14ac:dyDescent="0.25">
      <c r="B181" s="21" t="e">
        <f>+'Preliminar PT Id del Riesgo'!#REF!</f>
        <v>#REF!</v>
      </c>
      <c r="C181" s="43" t="e">
        <f>+'Preliminar PT Id del Riesgo'!#REF!</f>
        <v>#REF!</v>
      </c>
      <c r="D181" s="18" t="e">
        <f>+'Preliminar PT Id del Riesgo'!#REF!</f>
        <v>#REF!</v>
      </c>
      <c r="E181" s="19" t="e">
        <f>+'Preliminar PT Id del Riesgo'!#REF!</f>
        <v>#REF!</v>
      </c>
      <c r="F181" s="19" t="e">
        <f>+'Preliminar PT Id del Riesgo'!#REF!</f>
        <v>#REF!</v>
      </c>
      <c r="G181" s="19" t="e">
        <f>+'Preliminar PT Id del Riesgo'!#REF!</f>
        <v>#REF!</v>
      </c>
      <c r="H181" s="197">
        <v>365</v>
      </c>
      <c r="I181" s="218" t="str">
        <f t="shared" si="45"/>
        <v>Media</v>
      </c>
      <c r="J181" s="219">
        <f t="shared" si="46"/>
        <v>0.6</v>
      </c>
      <c r="K181" s="198" t="s">
        <v>163</v>
      </c>
      <c r="L181" s="218" t="str">
        <f>IF(OR(K181=[1]Datos!$A$23,K181=[1]Datos!$B$23),"Leve",IF(OR(K181=[1]Datos!$A$24,K181=[1]Datos!$B$24),"Menor",IF(OR(K181=[1]Datos!$A$25,K181=[1]Datos!$B$25),"Moderado",IF(OR(K181=[1]Datos!$A$26,K181=[1]Datos!$B$26),"Mayor",IF(OR(K181=[1]Datos!$A$27,K181=[1]Datos!$B$27),"Catastrófico","")))))</f>
        <v>Catastrófico</v>
      </c>
      <c r="M181" s="219">
        <f t="shared" si="47"/>
        <v>1</v>
      </c>
      <c r="N181" s="218" t="str">
        <f t="shared" si="48"/>
        <v>Extremo</v>
      </c>
      <c r="O181" s="218" t="str">
        <f t="shared" si="49"/>
        <v>Reducir</v>
      </c>
    </row>
    <row r="182" spans="2:15" ht="150" hidden="1" customHeight="1" x14ac:dyDescent="0.25">
      <c r="B182" s="21" t="str">
        <f>+'Preliminar PT Id del Riesgo'!B169</f>
        <v>SEGUIMIENTO, EVALUACIÓN Y MEJORA</v>
      </c>
      <c r="C182" s="43" t="str">
        <f>+'Preliminar PT Id del Riesgo'!F169</f>
        <v>OFICINA DE PLANEACIÓN</v>
      </c>
      <c r="D182" s="18" t="str">
        <f>+'Preliminar PT Id del Riesgo'!G169</f>
        <v>R 72</v>
      </c>
      <c r="E182" s="19" t="str">
        <f>+'Preliminar PT Id del Riesgo'!H169</f>
        <v>Incumplimiento en la ejecución de los planes y proyectos Institucionales</v>
      </c>
      <c r="F182" s="19" t="str">
        <f>+'Preliminar PT Id del Riesgo'!I169</f>
        <v>Pérdida Reputacional</v>
      </c>
      <c r="G182" s="19" t="str">
        <f>+'Preliminar PT Id del Riesgo'!J169</f>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v>
      </c>
      <c r="H182" s="197">
        <v>12</v>
      </c>
      <c r="I182" s="218" t="str">
        <f t="shared" si="45"/>
        <v>Baja</v>
      </c>
      <c r="J182" s="219">
        <f t="shared" si="46"/>
        <v>0.4</v>
      </c>
      <c r="K182" s="198" t="s">
        <v>162</v>
      </c>
      <c r="L182" s="218" t="str">
        <f>IF(OR(K182=[1]Datos!$A$23,K182=[1]Datos!$B$23),"Leve",IF(OR(K182=[1]Datos!$A$24,K182=[1]Datos!$B$24),"Menor",IF(OR(K182=[1]Datos!$A$25,K182=[1]Datos!$B$25),"Moderado",IF(OR(K182=[1]Datos!$A$26,K182=[1]Datos!$B$26),"Mayor",IF(OR(K182=[1]Datos!$A$27,K182=[1]Datos!$B$27),"Catastrófico","")))))</f>
        <v>Moderado</v>
      </c>
      <c r="M182" s="219">
        <f t="shared" si="47"/>
        <v>0.6</v>
      </c>
      <c r="N182" s="218" t="str">
        <f t="shared" si="48"/>
        <v>Moderado</v>
      </c>
      <c r="O182" s="218" t="str">
        <f t="shared" si="49"/>
        <v>Reducir</v>
      </c>
    </row>
    <row r="183" spans="2:15" ht="150" hidden="1" customHeight="1" x14ac:dyDescent="0.25">
      <c r="B183" s="21" t="str">
        <f>+'Preliminar PT Id del Riesgo'!B170</f>
        <v>SEGUIMIENTO, EVALUACIÓN Y MEJORA</v>
      </c>
      <c r="C183" s="43" t="str">
        <f>+'Preliminar PT Id del Riesgo'!F170</f>
        <v>OFICINA DE PLANEACIÓN</v>
      </c>
      <c r="D183" s="18" t="str">
        <f>+'Preliminar PT Id del Riesgo'!G170</f>
        <v>R 72</v>
      </c>
      <c r="E183" s="19" t="str">
        <f>+'Preliminar PT Id del Riesgo'!H170</f>
        <v>Incumplimiento en la ejecución de los planes y proyectos Institucionales</v>
      </c>
      <c r="F183" s="19" t="str">
        <f>+'Preliminar PT Id del Riesgo'!I170</f>
        <v>Pérdida Reputacional</v>
      </c>
      <c r="G183" s="19" t="str">
        <f>+'Preliminar PT Id del Riesgo'!J170</f>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v>
      </c>
      <c r="H183" s="197">
        <v>12</v>
      </c>
      <c r="I183" s="218" t="str">
        <f t="shared" si="45"/>
        <v>Baja</v>
      </c>
      <c r="J183" s="219">
        <f t="shared" si="46"/>
        <v>0.4</v>
      </c>
      <c r="K183" s="198" t="s">
        <v>162</v>
      </c>
      <c r="L183" s="218" t="str">
        <f>IF(OR(K183=[1]Datos!$A$23,K183=[1]Datos!$B$23),"Leve",IF(OR(K183=[1]Datos!$A$24,K183=[1]Datos!$B$24),"Menor",IF(OR(K183=[1]Datos!$A$25,K183=[1]Datos!$B$25),"Moderado",IF(OR(K183=[1]Datos!$A$26,K183=[1]Datos!$B$26),"Mayor",IF(OR(K183=[1]Datos!$A$27,K183=[1]Datos!$B$27),"Catastrófico","")))))</f>
        <v>Moderado</v>
      </c>
      <c r="M183" s="219">
        <f t="shared" si="47"/>
        <v>0.6</v>
      </c>
      <c r="N183" s="218" t="str">
        <f t="shared" si="48"/>
        <v>Moderado</v>
      </c>
      <c r="O183" s="218" t="str">
        <f t="shared" si="49"/>
        <v>Reducir</v>
      </c>
    </row>
    <row r="184" spans="2:15" ht="150" hidden="1" customHeight="1" x14ac:dyDescent="0.25">
      <c r="B184" s="21" t="str">
        <f>+'Preliminar PT Id del Riesgo'!B171</f>
        <v>SEGUIMIENTO, EVALUACIÓN Y MEJORA</v>
      </c>
      <c r="C184" s="43" t="str">
        <f>+'Preliminar PT Id del Riesgo'!F171</f>
        <v>OFICINA DE CONTROL INTERNO</v>
      </c>
      <c r="D184" s="18" t="str">
        <f>+'Preliminar PT Id del Riesgo'!G171</f>
        <v>R 73</v>
      </c>
      <c r="E184" s="19" t="str">
        <f>+'Preliminar PT Id del Riesgo'!H171</f>
        <v>Incumplimiento del Plan Anual de Auditoría Interna</v>
      </c>
      <c r="F184" s="19" t="str">
        <f>+'Preliminar PT Id del Riesgo'!I171</f>
        <v>Pérdida Reputacional</v>
      </c>
      <c r="G184" s="19" t="str">
        <f>+'Preliminar PT Id del Riesgo'!J171</f>
        <v>Posibilidad de pérdida reputacional en la credibilidad y confianza de las partes interesadas y organismos de control por falta de competencias y capacitaciones al personal de la entidad con respecto al trabajo en esta</v>
      </c>
      <c r="H184" s="197">
        <v>1</v>
      </c>
      <c r="I184" s="218" t="str">
        <f t="shared" ref="I184:I190" si="50">IF(H184&lt;=0,"",IF(H184&lt;=2,"Muy Baja",IF(H184&lt;=24,"Baja",IF(H184&lt;=500,"Media",IF(H184&lt;=5000,"Alta","Muy Alta")))))</f>
        <v>Muy Baja</v>
      </c>
      <c r="J184" s="219">
        <f t="shared" ref="J184:J190" si="51">IF(I184="","",IF(I184="Muy Baja",0.2,IF(I184="Baja",0.4,IF(I184="Media",0.6,IF(I184="Alta",0.8,IF(I184="Muy Alta",1,))))))</f>
        <v>0.2</v>
      </c>
      <c r="K184" s="198" t="s">
        <v>162</v>
      </c>
      <c r="L184" s="218" t="str">
        <f>IF(OR(K184=[1]Datos!$A$23,K184=[1]Datos!$B$23),"Leve",IF(OR(K184=[1]Datos!$A$24,K184=[1]Datos!$B$24),"Menor",IF(OR(K184=[1]Datos!$A$25,K184=[1]Datos!$B$25),"Moderado",IF(OR(K184=[1]Datos!$A$26,K184=[1]Datos!$B$26),"Mayor",IF(OR(K184=[1]Datos!$A$27,K184=[1]Datos!$B$27),"Catastrófico","")))))</f>
        <v>Moderado</v>
      </c>
      <c r="M184" s="219">
        <f t="shared" ref="M184:M190" si="52">IF(L184="","",IF(L184="Leve",0.2,IF(L184="Menor",0.4,IF(L184="Moderado",0.6,IF(L184="Mayor",0.8,IF(L184="Catastrófico",1,))))))</f>
        <v>0.6</v>
      </c>
      <c r="N184" s="218" t="str">
        <f t="shared" ref="N184:N190" si="53">IF(OR(AND(I184="Muy Baja",L184="Leve"),AND(I184="Muy Baja",L184="Menor"),AND(I184="Baja",L184="Leve")),"Bajo",IF(OR(AND(I184="Muy baja",L184="Moderado"),AND(I184="Baja",L184="Menor"),AND(I184="Baja",L184="Moderado"),AND(I184="Media",L184="Leve"),AND(I184="Media",L184="Menor"),AND(I184="Media",L184="Moderado"),AND(I184="Alta",L184="Leve"),AND(I184="Alta",L184="Menor")),"Moderado",IF(OR(AND(I184="Muy Baja",L184="Mayor"),AND(I184="Baja",L184="Mayor"),AND(I184="Media",L184="Mayor"),AND(I184="Alta",L184="Moderado"),AND(I184="Alta",L184="Mayor"),AND(I184="Muy Alta",L184="Leve"),AND(I184="Muy Alta",L184="Menor"),AND(I184="Muy Alta",L184="Moderado"),AND(I184="Muy Alta",L184="Mayor")),"Alto",IF(OR(AND(I184="Muy Baja",L184="Catastrófico"),AND(I184="Baja",L184="Catastrófico"),AND(I184="Media",L184="Catastrófico"),AND(I184="Alta",L184="Catastrófico"),AND(I184="Muy Alta",L184="Catastrófico")),"Extremo",""))))</f>
        <v>Moderado</v>
      </c>
      <c r="O184" s="218" t="str">
        <f t="shared" ref="O184:O190" si="54">_xlfn.IFS(N184="Bajo","Aceptar",N184="Moderado","Reducir",N184="Alto","Reducir",N184="Extremo","Reducir")</f>
        <v>Reducir</v>
      </c>
    </row>
    <row r="185" spans="2:15" ht="150" hidden="1" customHeight="1" x14ac:dyDescent="0.25">
      <c r="B185" s="21" t="str">
        <f>+'Preliminar PT Id del Riesgo'!B172</f>
        <v>SEGUIMIENTO, EVALUACIÓN Y MEJORA</v>
      </c>
      <c r="C185" s="43" t="str">
        <f>+'Preliminar PT Id del Riesgo'!F172</f>
        <v>OFICINA DE CONTROL INTERNO</v>
      </c>
      <c r="D185" s="18" t="str">
        <f>+'Preliminar PT Id del Riesgo'!G172</f>
        <v>R 73</v>
      </c>
      <c r="E185" s="19" t="str">
        <f>+'Preliminar PT Id del Riesgo'!H172</f>
        <v>Incumplimiento del Plan Anual de Auditoría Interna</v>
      </c>
      <c r="F185" s="19" t="str">
        <f>+'Preliminar PT Id del Riesgo'!I172</f>
        <v>Pérdida Reputacional</v>
      </c>
      <c r="G185" s="19" t="str">
        <f>+'Preliminar PT Id del Riesgo'!J172</f>
        <v>Posibilidad de pérdida reputacional en la credibilidad y confianza de las partes interesadas y organismos de control por falta de competencias y capacitaciones al personal de la entidad con respecto al trabajo en esta</v>
      </c>
      <c r="H185" s="197">
        <v>1</v>
      </c>
      <c r="I185" s="218" t="str">
        <f t="shared" si="50"/>
        <v>Muy Baja</v>
      </c>
      <c r="J185" s="219">
        <f t="shared" si="51"/>
        <v>0.2</v>
      </c>
      <c r="K185" s="198" t="s">
        <v>162</v>
      </c>
      <c r="L185" s="218" t="str">
        <f>IF(OR(K185=[1]Datos!$A$23,K185=[1]Datos!$B$23),"Leve",IF(OR(K185=[1]Datos!$A$24,K185=[1]Datos!$B$24),"Menor",IF(OR(K185=[1]Datos!$A$25,K185=[1]Datos!$B$25),"Moderado",IF(OR(K185=[1]Datos!$A$26,K185=[1]Datos!$B$26),"Mayor",IF(OR(K185=[1]Datos!$A$27,K185=[1]Datos!$B$27),"Catastrófico","")))))</f>
        <v>Moderado</v>
      </c>
      <c r="M185" s="219">
        <f t="shared" si="52"/>
        <v>0.6</v>
      </c>
      <c r="N185" s="218" t="str">
        <f t="shared" si="53"/>
        <v>Moderado</v>
      </c>
      <c r="O185" s="218" t="str">
        <f t="shared" si="54"/>
        <v>Reducir</v>
      </c>
    </row>
    <row r="186" spans="2:15" ht="150" hidden="1" customHeight="1" x14ac:dyDescent="0.25">
      <c r="B186" s="21" t="str">
        <f>+'Preliminar PT Id del Riesgo'!B173</f>
        <v>SEGUIMIENTO, EVALUACIÓN Y MEJORA</v>
      </c>
      <c r="C186" s="43" t="str">
        <f>+'Preliminar PT Id del Riesgo'!F173</f>
        <v>OFICINA DE CONTROL INTERNO</v>
      </c>
      <c r="D186" s="18" t="str">
        <f>+'Preliminar PT Id del Riesgo'!G173</f>
        <v>R 73</v>
      </c>
      <c r="E186" s="19" t="str">
        <f>+'Preliminar PT Id del Riesgo'!H173</f>
        <v>Incumplimiento del Plan Anual de Auditoría Interna</v>
      </c>
      <c r="F186" s="19" t="str">
        <f>+'Preliminar PT Id del Riesgo'!I173</f>
        <v>Pérdida Reputacional</v>
      </c>
      <c r="G186" s="19" t="str">
        <f>+'Preliminar PT Id del Riesgo'!J173</f>
        <v>Posibilidad de pérdida reputacional en la credibilidad y confianza de las partes interesadas y organismos de control por falta de competencias y capacitaciones al personal de la entidad con respecto al trabajo en esta</v>
      </c>
      <c r="H186" s="197">
        <v>1</v>
      </c>
      <c r="I186" s="218" t="str">
        <f t="shared" si="50"/>
        <v>Muy Baja</v>
      </c>
      <c r="J186" s="219">
        <f t="shared" si="51"/>
        <v>0.2</v>
      </c>
      <c r="K186" s="198" t="s">
        <v>162</v>
      </c>
      <c r="L186" s="218" t="str">
        <f>IF(OR(K186=[1]Datos!$A$23,K186=[1]Datos!$B$23),"Leve",IF(OR(K186=[1]Datos!$A$24,K186=[1]Datos!$B$24),"Menor",IF(OR(K186=[1]Datos!$A$25,K186=[1]Datos!$B$25),"Moderado",IF(OR(K186=[1]Datos!$A$26,K186=[1]Datos!$B$26),"Mayor",IF(OR(K186=[1]Datos!$A$27,K186=[1]Datos!$B$27),"Catastrófico","")))))</f>
        <v>Moderado</v>
      </c>
      <c r="M186" s="219">
        <f t="shared" si="52"/>
        <v>0.6</v>
      </c>
      <c r="N186" s="218" t="str">
        <f t="shared" si="53"/>
        <v>Moderado</v>
      </c>
      <c r="O186" s="218" t="str">
        <f t="shared" si="54"/>
        <v>Reducir</v>
      </c>
    </row>
    <row r="187" spans="2:15" ht="150" hidden="1" customHeight="1" x14ac:dyDescent="0.25">
      <c r="B187" s="21" t="str">
        <f>+'Preliminar PT Id del Riesgo'!B174</f>
        <v>SEGUIMIENTO, EVALUACIÓN Y MEJORA</v>
      </c>
      <c r="C187" s="43" t="str">
        <f>+'Preliminar PT Id del Riesgo'!F174</f>
        <v>OFICINA DE CONTROL INTERNO</v>
      </c>
      <c r="D187" s="18" t="str">
        <f>+'Preliminar PT Id del Riesgo'!G174</f>
        <v>R 73</v>
      </c>
      <c r="E187" s="19" t="str">
        <f>+'Preliminar PT Id del Riesgo'!H174</f>
        <v>Incumplimiento del Plan Anual de Auditoría Interna</v>
      </c>
      <c r="F187" s="19" t="str">
        <f>+'Preliminar PT Id del Riesgo'!I174</f>
        <v>Pérdida Reputacional</v>
      </c>
      <c r="G187" s="19" t="str">
        <f>+'Preliminar PT Id del Riesgo'!J174</f>
        <v>Posibilidad de pérdida reputacional en la credibilidad y confianza de las partes interesadas y organismos de control por falta de competencias y capacitaciones al personal de la entidad con respecto al trabajo en esta</v>
      </c>
      <c r="H187" s="197">
        <v>1</v>
      </c>
      <c r="I187" s="218" t="str">
        <f t="shared" si="50"/>
        <v>Muy Baja</v>
      </c>
      <c r="J187" s="219">
        <f t="shared" si="51"/>
        <v>0.2</v>
      </c>
      <c r="K187" s="198" t="s">
        <v>162</v>
      </c>
      <c r="L187" s="218" t="str">
        <f>IF(OR(K187=[1]Datos!$A$23,K187=[1]Datos!$B$23),"Leve",IF(OR(K187=[1]Datos!$A$24,K187=[1]Datos!$B$24),"Menor",IF(OR(K187=[1]Datos!$A$25,K187=[1]Datos!$B$25),"Moderado",IF(OR(K187=[1]Datos!$A$26,K187=[1]Datos!$B$26),"Mayor",IF(OR(K187=[1]Datos!$A$27,K187=[1]Datos!$B$27),"Catastrófico","")))))</f>
        <v>Moderado</v>
      </c>
      <c r="M187" s="219">
        <f t="shared" si="52"/>
        <v>0.6</v>
      </c>
      <c r="N187" s="218" t="str">
        <f t="shared" si="53"/>
        <v>Moderado</v>
      </c>
      <c r="O187" s="218" t="str">
        <f t="shared" si="54"/>
        <v>Reducir</v>
      </c>
    </row>
    <row r="188" spans="2:15" ht="150" hidden="1" customHeight="1" x14ac:dyDescent="0.25">
      <c r="B188" s="21" t="str">
        <f>+'Preliminar PT Id del Riesgo'!B175</f>
        <v>SEGUIMIENTO, EVALUACIÓN Y MEJORA</v>
      </c>
      <c r="C188" s="43" t="str">
        <f>+'Preliminar PT Id del Riesgo'!F175</f>
        <v>OFICINA DE CONTROL INTERNO</v>
      </c>
      <c r="D188" s="18" t="str">
        <f>+'Preliminar PT Id del Riesgo'!G175</f>
        <v>R 74</v>
      </c>
      <c r="E188" s="19" t="str">
        <f>+'Preliminar PT Id del Riesgo'!H175</f>
        <v>Incumplimiento en la ejecución del cronograma de monitoreo de los planes de mejoramiento</v>
      </c>
      <c r="F188" s="19" t="str">
        <f>+'Preliminar PT Id del Riesgo'!I175</f>
        <v>Pérdida Reputacional</v>
      </c>
      <c r="G188" s="19" t="str">
        <f>+'Preliminar PT Id del Riesgo'!J175</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H188" s="197">
        <v>4</v>
      </c>
      <c r="I188" s="218" t="str">
        <f t="shared" si="50"/>
        <v>Baja</v>
      </c>
      <c r="J188" s="219">
        <f t="shared" si="51"/>
        <v>0.4</v>
      </c>
      <c r="K188" s="198" t="s">
        <v>163</v>
      </c>
      <c r="L188" s="218" t="str">
        <f>IF(OR(K188=[1]Datos!$A$23,K188=[1]Datos!$B$23),"Leve",IF(OR(K188=[1]Datos!$A$24,K188=[1]Datos!$B$24),"Menor",IF(OR(K188=[1]Datos!$A$25,K188=[1]Datos!$B$25),"Moderado",IF(OR(K188=[1]Datos!$A$26,K188=[1]Datos!$B$26),"Mayor",IF(OR(K188=[1]Datos!$A$27,K188=[1]Datos!$B$27),"Catastrófico","")))))</f>
        <v>Catastrófico</v>
      </c>
      <c r="M188" s="219">
        <f t="shared" si="52"/>
        <v>1</v>
      </c>
      <c r="N188" s="218" t="str">
        <f t="shared" si="53"/>
        <v>Extremo</v>
      </c>
      <c r="O188" s="218" t="str">
        <f t="shared" si="54"/>
        <v>Reducir</v>
      </c>
    </row>
    <row r="189" spans="2:15" ht="150" hidden="1" customHeight="1" x14ac:dyDescent="0.25">
      <c r="B189" s="21" t="str">
        <f>+'Preliminar PT Id del Riesgo'!B176</f>
        <v>SEGUIMIENTO, EVALUACIÓN Y MEJORA</v>
      </c>
      <c r="C189" s="43" t="str">
        <f>+'Preliminar PT Id del Riesgo'!F176</f>
        <v>OFICINA DE CONTROL INTERNO</v>
      </c>
      <c r="D189" s="18" t="str">
        <f>+'Preliminar PT Id del Riesgo'!G176</f>
        <v>R 74</v>
      </c>
      <c r="E189" s="19" t="str">
        <f>+'Preliminar PT Id del Riesgo'!H176</f>
        <v>Incumplimiento en la ejecución del cronograma de monitoreo de los planes de mejoramiento</v>
      </c>
      <c r="F189" s="19" t="str">
        <f>+'Preliminar PT Id del Riesgo'!I176</f>
        <v>Pérdida Reputacional</v>
      </c>
      <c r="G189" s="19" t="str">
        <f>+'Preliminar PT Id del Riesgo'!J176</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H189" s="197">
        <v>4</v>
      </c>
      <c r="I189" s="218" t="str">
        <f t="shared" si="50"/>
        <v>Baja</v>
      </c>
      <c r="J189" s="219">
        <f t="shared" si="51"/>
        <v>0.4</v>
      </c>
      <c r="K189" s="198" t="s">
        <v>163</v>
      </c>
      <c r="L189" s="218" t="str">
        <f>IF(OR(K189=[1]Datos!$A$23,K189=[1]Datos!$B$23),"Leve",IF(OR(K189=[1]Datos!$A$24,K189=[1]Datos!$B$24),"Menor",IF(OR(K189=[1]Datos!$A$25,K189=[1]Datos!$B$25),"Moderado",IF(OR(K189=[1]Datos!$A$26,K189=[1]Datos!$B$26),"Mayor",IF(OR(K189=[1]Datos!$A$27,K189=[1]Datos!$B$27),"Catastrófico","")))))</f>
        <v>Catastrófico</v>
      </c>
      <c r="M189" s="219">
        <f t="shared" si="52"/>
        <v>1</v>
      </c>
      <c r="N189" s="218" t="str">
        <f t="shared" si="53"/>
        <v>Extremo</v>
      </c>
      <c r="O189" s="218" t="str">
        <f t="shared" si="54"/>
        <v>Reducir</v>
      </c>
    </row>
    <row r="190" spans="2:15" ht="150" hidden="1" customHeight="1" x14ac:dyDescent="0.25">
      <c r="B190" s="21" t="str">
        <f>+'Preliminar PT Id del Riesgo'!B177</f>
        <v>SEGUIMIENTO, EVALUACIÓN Y MEJORA</v>
      </c>
      <c r="C190" s="43" t="str">
        <f>+'Preliminar PT Id del Riesgo'!F177</f>
        <v>OFICINA DE CONTROL INTERNO</v>
      </c>
      <c r="D190" s="18" t="str">
        <f>+'Preliminar PT Id del Riesgo'!G177</f>
        <v>R 74</v>
      </c>
      <c r="E190" s="19" t="str">
        <f>+'Preliminar PT Id del Riesgo'!H177</f>
        <v>Incumplimiento en la ejecución del cronograma de monitoreo de los planes de mejoramiento</v>
      </c>
      <c r="F190" s="19" t="str">
        <f>+'Preliminar PT Id del Riesgo'!I177</f>
        <v>Pérdida Reputacional</v>
      </c>
      <c r="G190" s="19" t="str">
        <f>+'Preliminar PT Id del Riesgo'!J177</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H190" s="197">
        <v>4</v>
      </c>
      <c r="I190" s="218" t="str">
        <f t="shared" si="50"/>
        <v>Baja</v>
      </c>
      <c r="J190" s="219">
        <f t="shared" si="51"/>
        <v>0.4</v>
      </c>
      <c r="K190" s="198" t="s">
        <v>163</v>
      </c>
      <c r="L190" s="218" t="str">
        <f>IF(OR(K190=[1]Datos!$A$23,K190=[1]Datos!$B$23),"Leve",IF(OR(K190=[1]Datos!$A$24,K190=[1]Datos!$B$24),"Menor",IF(OR(K190=[1]Datos!$A$25,K190=[1]Datos!$B$25),"Moderado",IF(OR(K190=[1]Datos!$A$26,K190=[1]Datos!$B$26),"Mayor",IF(OR(K190=[1]Datos!$A$27,K190=[1]Datos!$B$27),"Catastrófico","")))))</f>
        <v>Catastrófico</v>
      </c>
      <c r="M190" s="219">
        <f t="shared" si="52"/>
        <v>1</v>
      </c>
      <c r="N190" s="218" t="str">
        <f t="shared" si="53"/>
        <v>Extremo</v>
      </c>
      <c r="O190" s="218" t="str">
        <f t="shared" si="54"/>
        <v>Reducir</v>
      </c>
    </row>
  </sheetData>
  <sheetProtection autoFilter="0" pivotTables="0"/>
  <autoFilter ref="A9:O190" xr:uid="{00000000-0009-0000-0000-000007000000}">
    <filterColumn colId="2">
      <filters>
        <filter val="SUBDIRECCIÓN ADMINISTRATIVA Y FINANCIERA"/>
        <filter val="SUBDIRECCIÓN ADMINISTRATIVA Y FINANCIERA_x000a_"/>
      </filters>
    </filterColumn>
  </autoFilter>
  <dataConsolidate/>
  <mergeCells count="19">
    <mergeCell ref="D2:K2"/>
    <mergeCell ref="D3:K3"/>
    <mergeCell ref="D4:K4"/>
    <mergeCell ref="H8:O8"/>
    <mergeCell ref="N2:O2"/>
    <mergeCell ref="N3:O3"/>
    <mergeCell ref="N4:O4"/>
    <mergeCell ref="L2:M2"/>
    <mergeCell ref="L3:M3"/>
    <mergeCell ref="L4:M4"/>
    <mergeCell ref="E8:E9"/>
    <mergeCell ref="B5:O5"/>
    <mergeCell ref="B6:O6"/>
    <mergeCell ref="F8:F9"/>
    <mergeCell ref="C8:C9"/>
    <mergeCell ref="D8:D9"/>
    <mergeCell ref="G8:G9"/>
    <mergeCell ref="B7:O7"/>
    <mergeCell ref="B8:B9"/>
  </mergeCells>
  <conditionalFormatting sqref="I10:I68">
    <cfRule type="cellIs" dxfId="1021" priority="52" operator="equal">
      <formula>"BAJA"</formula>
    </cfRule>
    <cfRule type="cellIs" dxfId="1020" priority="51" operator="equal">
      <formula>"MEDIA"</formula>
    </cfRule>
    <cfRule type="cellIs" dxfId="1019" priority="50" operator="equal">
      <formula>"ALTA"</formula>
    </cfRule>
    <cfRule type="cellIs" dxfId="1018" priority="53" operator="equal">
      <formula>"MUY BAJA"</formula>
    </cfRule>
  </conditionalFormatting>
  <conditionalFormatting sqref="I10:I190">
    <cfRule type="cellIs" dxfId="1017" priority="10" operator="equal">
      <formula>"MUY ALTA"</formula>
    </cfRule>
  </conditionalFormatting>
  <conditionalFormatting sqref="I57">
    <cfRule type="cellIs" dxfId="1016" priority="11" operator="equal">
      <formula>"ALTA"</formula>
    </cfRule>
    <cfRule type="cellIs" dxfId="1015" priority="12" operator="equal">
      <formula>"MEDIA"</formula>
    </cfRule>
    <cfRule type="cellIs" dxfId="1014" priority="13" operator="equal">
      <formula>"BAJA"</formula>
    </cfRule>
    <cfRule type="cellIs" dxfId="1013" priority="14" operator="equal">
      <formula>"MUY BAJA"</formula>
    </cfRule>
  </conditionalFormatting>
  <conditionalFormatting sqref="I63">
    <cfRule type="cellIs" dxfId="1012" priority="28" operator="equal">
      <formula>"MUY BAJA"</formula>
    </cfRule>
    <cfRule type="cellIs" dxfId="1011" priority="27" operator="equal">
      <formula>"BAJA"</formula>
    </cfRule>
    <cfRule type="cellIs" dxfId="1010" priority="25" operator="equal">
      <formula>"ALTA"</formula>
    </cfRule>
    <cfRule type="cellIs" dxfId="1009" priority="26" operator="equal">
      <formula>"MEDIA"</formula>
    </cfRule>
  </conditionalFormatting>
  <conditionalFormatting sqref="I69:I190">
    <cfRule type="cellIs" dxfId="1008" priority="32" operator="equal">
      <formula>"BAJA"</formula>
    </cfRule>
    <cfRule type="cellIs" dxfId="1007" priority="33" operator="equal">
      <formula>"MUY BAJA"</formula>
    </cfRule>
    <cfRule type="cellIs" dxfId="1006" priority="31" operator="equal">
      <formula>"MEDIA"</formula>
    </cfRule>
    <cfRule type="cellIs" dxfId="1005" priority="30" operator="equal">
      <formula>"ALTA"</formula>
    </cfRule>
  </conditionalFormatting>
  <conditionalFormatting sqref="I10:J67 L10:O67">
    <cfRule type="cellIs" dxfId="1004" priority="39" operator="equal">
      <formula>0</formula>
    </cfRule>
    <cfRule type="containsBlanks" dxfId="1003" priority="38">
      <formula>LEN(TRIM(I10))=0</formula>
    </cfRule>
  </conditionalFormatting>
  <conditionalFormatting sqref="L10:L56 L58:L62 L64:L190">
    <cfRule type="cellIs" dxfId="1002" priority="45" operator="equal">
      <formula>"Mayor"</formula>
    </cfRule>
    <cfRule type="cellIs" dxfId="1001" priority="46" operator="equal">
      <formula>"Moderado"</formula>
    </cfRule>
    <cfRule type="cellIs" dxfId="1000" priority="48" operator="equal">
      <formula>"Leve"</formula>
    </cfRule>
    <cfRule type="cellIs" dxfId="999" priority="47" operator="equal">
      <formula>"Menor"</formula>
    </cfRule>
  </conditionalFormatting>
  <conditionalFormatting sqref="L10:L190">
    <cfRule type="cellIs" dxfId="998" priority="5" operator="equal">
      <formula>"Catastrófico"</formula>
    </cfRule>
  </conditionalFormatting>
  <conditionalFormatting sqref="L57">
    <cfRule type="cellIs" dxfId="997" priority="9" operator="equal">
      <formula>"Leve"</formula>
    </cfRule>
    <cfRule type="cellIs" dxfId="996" priority="6" operator="equal">
      <formula>"Mayor"</formula>
    </cfRule>
    <cfRule type="cellIs" dxfId="995" priority="8" operator="equal">
      <formula>"Menor"</formula>
    </cfRule>
    <cfRule type="cellIs" dxfId="994" priority="7" operator="equal">
      <formula>"Moderado"</formula>
    </cfRule>
  </conditionalFormatting>
  <conditionalFormatting sqref="L63">
    <cfRule type="cellIs" dxfId="993" priority="20" operator="equal">
      <formula>"Mayor"</formula>
    </cfRule>
    <cfRule type="cellIs" dxfId="992" priority="23" operator="equal">
      <formula>"Leve"</formula>
    </cfRule>
    <cfRule type="cellIs" dxfId="991" priority="22" operator="equal">
      <formula>"Menor"</formula>
    </cfRule>
    <cfRule type="cellIs" dxfId="990" priority="21" operator="equal">
      <formula>"Moderado"</formula>
    </cfRule>
  </conditionalFormatting>
  <conditionalFormatting sqref="N10:N68">
    <cfRule type="cellIs" dxfId="989" priority="42" operator="equal">
      <formula>"Moderado"</formula>
    </cfRule>
    <cfRule type="cellIs" dxfId="988" priority="43" operator="equal">
      <formula>"Bajo"</formula>
    </cfRule>
    <cfRule type="cellIs" dxfId="987" priority="41" operator="equal">
      <formula>"Alto"</formula>
    </cfRule>
  </conditionalFormatting>
  <conditionalFormatting sqref="N10:N190">
    <cfRule type="cellIs" dxfId="986" priority="1" operator="equal">
      <formula>"Extremo"</formula>
    </cfRule>
  </conditionalFormatting>
  <conditionalFormatting sqref="N57">
    <cfRule type="cellIs" dxfId="985" priority="2" operator="equal">
      <formula>"Alto"</formula>
    </cfRule>
    <cfRule type="cellIs" dxfId="984" priority="3" operator="equal">
      <formula>"Moderado"</formula>
    </cfRule>
    <cfRule type="cellIs" dxfId="983" priority="4" operator="equal">
      <formula>"Bajo"</formula>
    </cfRule>
  </conditionalFormatting>
  <conditionalFormatting sqref="N63">
    <cfRule type="cellIs" dxfId="982" priority="18" operator="equal">
      <formula>"Bajo"</formula>
    </cfRule>
    <cfRule type="cellIs" dxfId="981" priority="17" operator="equal">
      <formula>"Moderado"</formula>
    </cfRule>
    <cfRule type="cellIs" dxfId="980" priority="16" operator="equal">
      <formula>"Alto"</formula>
    </cfRule>
  </conditionalFormatting>
  <conditionalFormatting sqref="N69:N190">
    <cfRule type="cellIs" dxfId="979" priority="35" operator="equal">
      <formula>"Alto"</formula>
    </cfRule>
    <cfRule type="cellIs" dxfId="978" priority="36" operator="equal">
      <formula>"Moderado"</formula>
    </cfRule>
    <cfRule type="cellIs" dxfId="977" priority="37" operator="equal">
      <formula>"Bajo"</formula>
    </cfRule>
  </conditionalFormatting>
  <pageMargins left="0.7" right="0.7" top="0.75" bottom="0.75" header="0.3" footer="0.3"/>
  <pageSetup paperSize="14"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Datos!$A$8:$A$20</xm:f>
          </x14:formula1>
          <xm:sqref>K10:K190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3:F20"/>
  <sheetViews>
    <sheetView workbookViewId="0">
      <selection activeCell="C20" sqref="C20:D20"/>
    </sheetView>
  </sheetViews>
  <sheetFormatPr baseColWidth="10" defaultRowHeight="15" x14ac:dyDescent="0.25"/>
  <cols>
    <col min="1" max="1" width="70.7109375" bestFit="1" customWidth="1"/>
    <col min="2" max="2" width="22.42578125" bestFit="1" customWidth="1"/>
    <col min="3" max="3" width="9.5703125" bestFit="1" customWidth="1"/>
    <col min="4" max="4" width="10.7109375" bestFit="1" customWidth="1"/>
    <col min="5" max="5" width="11" bestFit="1" customWidth="1"/>
    <col min="6" max="6" width="12.5703125" bestFit="1" customWidth="1"/>
  </cols>
  <sheetData>
    <row r="3" spans="1:6" x14ac:dyDescent="0.25">
      <c r="A3" s="229" t="s">
        <v>2466</v>
      </c>
      <c r="B3" s="229" t="s">
        <v>1931</v>
      </c>
    </row>
    <row r="4" spans="1:6" x14ac:dyDescent="0.25">
      <c r="A4" s="229" t="s">
        <v>497</v>
      </c>
      <c r="B4" t="s">
        <v>178</v>
      </c>
      <c r="C4" t="s">
        <v>177</v>
      </c>
      <c r="D4" t="s">
        <v>176</v>
      </c>
      <c r="E4" t="s">
        <v>498</v>
      </c>
      <c r="F4" t="s">
        <v>499</v>
      </c>
    </row>
    <row r="5" spans="1:6" x14ac:dyDescent="0.25">
      <c r="A5" s="250" t="s">
        <v>880</v>
      </c>
      <c r="B5">
        <v>10</v>
      </c>
      <c r="C5">
        <v>5</v>
      </c>
      <c r="D5">
        <v>12</v>
      </c>
      <c r="E5">
        <v>1</v>
      </c>
      <c r="F5">
        <v>28</v>
      </c>
    </row>
    <row r="6" spans="1:6" x14ac:dyDescent="0.25">
      <c r="A6" s="250" t="s">
        <v>889</v>
      </c>
      <c r="B6">
        <v>10</v>
      </c>
      <c r="C6">
        <v>8</v>
      </c>
      <c r="D6">
        <v>4</v>
      </c>
      <c r="E6">
        <v>2</v>
      </c>
      <c r="F6">
        <v>24</v>
      </c>
    </row>
    <row r="7" spans="1:6" x14ac:dyDescent="0.25">
      <c r="A7" s="250" t="s">
        <v>1775</v>
      </c>
      <c r="B7">
        <v>1</v>
      </c>
      <c r="C7">
        <v>1</v>
      </c>
      <c r="F7">
        <v>2</v>
      </c>
    </row>
    <row r="8" spans="1:6" x14ac:dyDescent="0.25">
      <c r="A8" s="250" t="s">
        <v>888</v>
      </c>
      <c r="B8">
        <v>2</v>
      </c>
      <c r="C8">
        <v>2</v>
      </c>
      <c r="D8">
        <v>1</v>
      </c>
      <c r="F8">
        <v>5</v>
      </c>
    </row>
    <row r="9" spans="1:6" x14ac:dyDescent="0.25">
      <c r="A9" s="250" t="s">
        <v>887</v>
      </c>
      <c r="B9">
        <v>3</v>
      </c>
      <c r="D9">
        <v>4</v>
      </c>
      <c r="F9">
        <v>7</v>
      </c>
    </row>
    <row r="10" spans="1:6" x14ac:dyDescent="0.25">
      <c r="A10" s="250" t="s">
        <v>820</v>
      </c>
      <c r="B10">
        <v>4</v>
      </c>
      <c r="C10">
        <v>1</v>
      </c>
      <c r="D10">
        <v>4</v>
      </c>
      <c r="E10">
        <v>1</v>
      </c>
      <c r="F10">
        <v>10</v>
      </c>
    </row>
    <row r="11" spans="1:6" x14ac:dyDescent="0.25">
      <c r="A11" s="250" t="s">
        <v>77</v>
      </c>
      <c r="B11">
        <v>5</v>
      </c>
      <c r="C11">
        <v>2</v>
      </c>
      <c r="D11">
        <v>4</v>
      </c>
      <c r="F11">
        <v>11</v>
      </c>
    </row>
    <row r="12" spans="1:6" x14ac:dyDescent="0.25">
      <c r="A12" s="250" t="s">
        <v>883</v>
      </c>
      <c r="B12">
        <v>3</v>
      </c>
      <c r="C12">
        <v>2</v>
      </c>
      <c r="D12">
        <v>3</v>
      </c>
      <c r="F12">
        <v>8</v>
      </c>
    </row>
    <row r="13" spans="1:6" x14ac:dyDescent="0.25">
      <c r="A13" s="250" t="s">
        <v>871</v>
      </c>
      <c r="B13">
        <v>2</v>
      </c>
      <c r="C13">
        <v>2</v>
      </c>
      <c r="D13">
        <v>1</v>
      </c>
      <c r="F13">
        <v>5</v>
      </c>
    </row>
    <row r="14" spans="1:6" x14ac:dyDescent="0.25">
      <c r="A14" s="250" t="s">
        <v>886</v>
      </c>
      <c r="B14">
        <v>5</v>
      </c>
      <c r="C14">
        <v>3</v>
      </c>
      <c r="D14">
        <v>3</v>
      </c>
      <c r="F14">
        <v>11</v>
      </c>
    </row>
    <row r="15" spans="1:6" x14ac:dyDescent="0.25">
      <c r="A15" s="250" t="s">
        <v>892</v>
      </c>
      <c r="B15">
        <v>8</v>
      </c>
      <c r="C15">
        <v>6</v>
      </c>
      <c r="D15">
        <v>5</v>
      </c>
      <c r="F15">
        <v>19</v>
      </c>
    </row>
    <row r="16" spans="1:6" x14ac:dyDescent="0.25">
      <c r="A16" s="250" t="s">
        <v>869</v>
      </c>
      <c r="B16">
        <v>5</v>
      </c>
      <c r="C16">
        <v>4</v>
      </c>
      <c r="D16">
        <v>2</v>
      </c>
      <c r="F16">
        <v>11</v>
      </c>
    </row>
    <row r="17" spans="1:6" x14ac:dyDescent="0.25">
      <c r="A17" s="250" t="s">
        <v>874</v>
      </c>
      <c r="B17">
        <v>4</v>
      </c>
      <c r="C17">
        <v>1</v>
      </c>
      <c r="D17">
        <v>4</v>
      </c>
      <c r="F17">
        <v>9</v>
      </c>
    </row>
    <row r="18" spans="1:6" x14ac:dyDescent="0.25">
      <c r="A18" s="250" t="s">
        <v>894</v>
      </c>
      <c r="B18">
        <v>4</v>
      </c>
      <c r="C18">
        <v>4</v>
      </c>
      <c r="D18">
        <v>2</v>
      </c>
      <c r="E18">
        <v>1</v>
      </c>
      <c r="F18">
        <v>11</v>
      </c>
    </row>
    <row r="19" spans="1:6" x14ac:dyDescent="0.25">
      <c r="A19" s="250" t="s">
        <v>877</v>
      </c>
      <c r="B19">
        <v>6</v>
      </c>
      <c r="D19">
        <v>6</v>
      </c>
      <c r="F19">
        <v>12</v>
      </c>
    </row>
    <row r="20" spans="1:6" x14ac:dyDescent="0.25">
      <c r="A20" s="250" t="s">
        <v>499</v>
      </c>
      <c r="B20">
        <v>72</v>
      </c>
      <c r="C20">
        <v>41</v>
      </c>
      <c r="D20">
        <v>55</v>
      </c>
      <c r="E20">
        <v>5</v>
      </c>
      <c r="F20">
        <v>173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c D A A B Q S w M E F A A C A A g A U a X r U B q T h p W n A A A A + A A A A B I A H A B D b 2 5 m a W c v U G F j a 2 F n Z S 5 4 b W w g o h g A K K A U A A A A A A A A A A A A A A A A A A A A A A A A A A A A h Y / R C o I w G I V f R X b v p i t h y O + 8 8 D Y p C K L b M Z e O d I a b z X f r o k f q F R L K 6 q 7 L c / g O f O d x u 0 M + d W 1 w V Y P V v c l Q j C M U K C P 7 S p s 6 Q 6 M 7 h Q z l H H Z C n k W t g h k 2 N p 2 s z l D j 3 C U l x H u P / Q r 3 Q 0 1 o F M X k W G 7 2 s l G d C L W x T h i p 0 G d V / V 8 h D o e X D K e Y U Z y w h G G 6 j o E s N Z T a f B E 6 G + M I y E 8 J x d i 6 c V B c 2 b D Y A l k i k P c L / g R Q S w M E F A A C A A g A U a X r 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F G l 6 1 A o i k e 4 D g A A A B E A A A A T A B w A R m 9 y b X V s Y X M v U 2 V j d G l v b j E u b S C i G A A o o B Q A A A A A A A A A A A A A A A A A A A A A A A A A A A A r T k 0 u y c z P U w i G 0 I b W A F B L A Q I t A B Q A A g A I A F G l 6 1 A a k 4 a V p w A A A P g A A A A S A A A A A A A A A A A A A A A A A A A A A A B D b 2 5 m a W c v U G F j a 2 F n Z S 5 4 b W x Q S w E C L Q A U A A I A C A B R p e t Q D 8 r p q 6 Q A A A D p A A A A E w A A A A A A A A A A A A A A A A D z A A A A W 0 N v b n R l b n R f V H l w Z X N d L n h t b F B L A Q I t A B Q A A g A I A F G l 6 1 A 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A 3 5 r / F M 7 w I S I R t 0 N K + t T I w A A A A A A I A A A A A A B B m A A A A A Q A A I A A A A M p V A 4 E / u / J 2 u l y / J I / N q h h 8 z x I A L 7 + d l 2 a s 0 V u + F x j z A A A A A A 6 A A A A A A g A A I A A A A H 0 k R M d / Y o 1 k r 2 O r V c I S 4 w K Y l s k e M u N k B P e K q O Q Y 1 q X e U A A A A C J v J N F i 5 M w D e J T G j P 3 F s M 8 p Z z k V b 1 L b / p c Q s j l b M 8 E 7 U z w l 1 R V t 7 / 6 Y u 5 l a 0 / y Y g v S W b B 4 O l 5 6 b K i t B 8 h E U t q g I K / 3 K Q u 9 I C o a B y l h k T F N z Q A A A A K G e J t M W i F r 4 C X b p N h g w 4 0 V 3 q O I V X s 3 K h M K f T G L B 0 R 0 U L h Y O x c c E X 0 2 a / 1 a l b m S 9 n 9 I 4 Z C m L 1 m k 0 n e U x i z I a m d A = < / D a t a M a s h u p > 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o" ma:contentTypeID="0x010100D812B06CFFA5BE4C8E0AFDF7C9DB6E89" ma:contentTypeVersion="7" ma:contentTypeDescription="Crear nuevo documento." ma:contentTypeScope="" ma:versionID="4b1ec7637f8c130b2256562262dd6887">
  <xsd:schema xmlns:xsd="http://www.w3.org/2001/XMLSchema" xmlns:xs="http://www.w3.org/2001/XMLSchema" xmlns:p="http://schemas.microsoft.com/office/2006/metadata/properties" xmlns:ns3="fae13273-a1d7-4e8c-bf00-4c820b8883a7" targetNamespace="http://schemas.microsoft.com/office/2006/metadata/properties" ma:root="true" ma:fieldsID="29a8c2896d0b1693cd2f5a375dd43cd5" ns3:_="">
    <xsd:import namespace="fae13273-a1d7-4e8c-bf00-4c820b8883a7"/>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e13273-a1d7-4e8c-bf00-4c820b8883a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78D9840-F87A-4CE3-A240-4C72C3B1E4D5}">
  <ds:schemaRefs>
    <ds:schemaRef ds:uri="http://schemas.microsoft.com/DataMashup"/>
  </ds:schemaRefs>
</ds:datastoreItem>
</file>

<file path=customXml/itemProps2.xml><?xml version="1.0" encoding="utf-8"?>
<ds:datastoreItem xmlns:ds="http://schemas.openxmlformats.org/officeDocument/2006/customXml" ds:itemID="{FDD6C3B8-DA87-44A7-AA36-439885078901}">
  <ds:schemaRefs>
    <ds:schemaRef ds:uri="http://purl.org/dc/terms/"/>
    <ds:schemaRef ds:uri="http://www.w3.org/XML/1998/namespace"/>
    <ds:schemaRef ds:uri="fae13273-a1d7-4e8c-bf00-4c820b8883a7"/>
    <ds:schemaRef ds:uri="http://schemas.microsoft.com/office/2006/metadata/properties"/>
    <ds:schemaRef ds:uri="http://schemas.openxmlformats.org/package/2006/metadata/core-properties"/>
    <ds:schemaRef ds:uri="http://purl.org/dc/dcmitype/"/>
    <ds:schemaRef ds:uri="http://schemas.microsoft.com/office/2006/documentManagement/types"/>
    <ds:schemaRef ds:uri="http://schemas.microsoft.com/office/infopath/2007/PartnerControls"/>
    <ds:schemaRef ds:uri="http://purl.org/dc/elements/1.1/"/>
  </ds:schemaRefs>
</ds:datastoreItem>
</file>

<file path=customXml/itemProps3.xml><?xml version="1.0" encoding="utf-8"?>
<ds:datastoreItem xmlns:ds="http://schemas.openxmlformats.org/officeDocument/2006/customXml" ds:itemID="{7F6D7310-824E-4200-A37E-B83843B46294}">
  <ds:schemaRefs>
    <ds:schemaRef ds:uri="http://schemas.microsoft.com/sharepoint/v3/contenttype/forms"/>
  </ds:schemaRefs>
</ds:datastoreItem>
</file>

<file path=customXml/itemProps4.xml><?xml version="1.0" encoding="utf-8"?>
<ds:datastoreItem xmlns:ds="http://schemas.openxmlformats.org/officeDocument/2006/customXml" ds:itemID="{1CB02AD7-7B12-4A18-A299-29AD7EE2B67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e13273-a1d7-4e8c-bf00-4c820b8883a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26</vt:i4>
      </vt:variant>
    </vt:vector>
  </HeadingPairs>
  <TitlesOfParts>
    <vt:vector size="26" baseType="lpstr">
      <vt:lpstr>0 - Criterios</vt:lpstr>
      <vt:lpstr>1 - Política</vt:lpstr>
      <vt:lpstr>2 - Contexto</vt:lpstr>
      <vt:lpstr>8 - Mapa Riesgos de Gestión</vt:lpstr>
      <vt:lpstr>Preliminar PT Id del Riesgo</vt:lpstr>
      <vt:lpstr>Hoja4</vt:lpstr>
      <vt:lpstr>RCP</vt:lpstr>
      <vt:lpstr>4 - Valor del Riesgo Inherente</vt:lpstr>
      <vt:lpstr>controles x proc</vt:lpstr>
      <vt:lpstr>Hoja7</vt:lpstr>
      <vt:lpstr>Preliminar PT. Control</vt:lpstr>
      <vt:lpstr>Hoja1</vt:lpstr>
      <vt:lpstr>6 - Plan de Acciones Preventiva</vt:lpstr>
      <vt:lpstr>7 - Materialización del Riesgo</vt:lpstr>
      <vt:lpstr>9 - Mapa de Calor</vt:lpstr>
      <vt:lpstr>Anexo 1 Modificaciones</vt:lpstr>
      <vt:lpstr>Anexo 2 Reporte Materialización</vt:lpstr>
      <vt:lpstr>PT.Acciones Prevent</vt:lpstr>
      <vt:lpstr>Preliminar PT MR</vt:lpstr>
      <vt:lpstr>Listas</vt:lpstr>
      <vt:lpstr>Anexo 4 Reporte de Dis Act Cont</vt:lpstr>
      <vt:lpstr>Datos</vt:lpstr>
      <vt:lpstr>Datos 2</vt:lpstr>
      <vt:lpstr>Datos 3</vt:lpstr>
      <vt:lpstr>Datos 4</vt:lpstr>
      <vt:lpstr>Datos 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2024-07-09T02:03:13Z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0x010100D812B06CFFA5BE4C8E0AFDF7C9DB6E89</vt:lpwstr>
  </property>
</Properties>
</file>