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CUARENTENA\PLAN DE ACCIÓN 2021\"/>
    </mc:Choice>
  </mc:AlternateContent>
  <bookViews>
    <workbookView xWindow="-120" yWindow="-120" windowWidth="20730" windowHeight="11160" tabRatio="894" firstSheet="1" activeTab="1"/>
  </bookViews>
  <sheets>
    <sheet name="Hoja2" sheetId="2" state="hidden" r:id="rId1"/>
    <sheet name="Direccion de Gestión Jurídica" sheetId="32" r:id="rId2"/>
    <sheet name="Dirección de Acceso a Tierras" sheetId="38" r:id="rId3"/>
    <sheet name="Planes de Ordenamiento" sheetId="36" r:id="rId4"/>
    <sheet name="Arquitectura empresarial " sheetId="14" r:id="rId5"/>
    <sheet name="Comunidades Indigenas" sheetId="39" r:id="rId6"/>
    <sheet name="Comunidades Negras" sheetId="40" r:id="rId7"/>
    <sheet name="Mejoramiento Cap. de Gestión" sheetId="21" r:id="rId8"/>
    <sheet name="Adecuación Sedes" sheetId="22" r:id="rId9"/>
    <sheet name="Fondo Documental" sheetId="23" r:id="rId10"/>
    <sheet name="Políticas Institucionales" sheetId="2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X" localSheetId="2">[0]!ERR</definedName>
    <definedName name="\X">[0]!ERR</definedName>
    <definedName name="\Z" localSheetId="2">[0]!ERR</definedName>
    <definedName name="\Z">[0]!ERR</definedName>
    <definedName name="_______FS01" localSheetId="2">ERR</definedName>
    <definedName name="_______FS01">ERR</definedName>
    <definedName name="_____FS01" localSheetId="2">ERR</definedName>
    <definedName name="_____FS01">ERR</definedName>
    <definedName name="___FS01" localSheetId="2">[0]!ERR</definedName>
    <definedName name="___FS01">[0]!ERR</definedName>
    <definedName name="__FS01" localSheetId="2">[0]!ERR</definedName>
    <definedName name="__FS01">[0]!ERR</definedName>
    <definedName name="__r" localSheetId="2">[0]!ERR</definedName>
    <definedName name="__r">[0]!ERR</definedName>
    <definedName name="_xlnm._FilterDatabase" localSheetId="4" hidden="1">'Arquitectura empresarial '!$A$12:$Z$29</definedName>
    <definedName name="_xlnm._FilterDatabase" localSheetId="5" hidden="1">'Comunidades Indigenas'!$A$13:$Y$91</definedName>
    <definedName name="_xlnm._FilterDatabase" localSheetId="6" hidden="1">'Comunidades Negras'!$A$13:$AD$59</definedName>
    <definedName name="_xlnm._FilterDatabase" localSheetId="2" hidden="1">'Dirección de Acceso a Tierras'!$A$13:$AC$99</definedName>
    <definedName name="_xlnm._FilterDatabase" localSheetId="1" hidden="1">'Direccion de Gestión Jurídica'!$A$13:$AL$59</definedName>
    <definedName name="_xlnm._FilterDatabase" localSheetId="9" hidden="1">'Fondo Documental'!$A$12:$AK$27</definedName>
    <definedName name="_xlnm._FilterDatabase" localSheetId="7" hidden="1">'Mejoramiento Cap. de Gestión'!$A$13:$AX$80</definedName>
    <definedName name="_xlnm._FilterDatabase" localSheetId="3" hidden="1">'Planes de Ordenamiento'!$A$12:$Y$48</definedName>
    <definedName name="_FS01" localSheetId="2">[0]!ERR</definedName>
    <definedName name="_FS01">[0]!ERR</definedName>
    <definedName name="_r" localSheetId="2">[0]!ERR</definedName>
    <definedName name="_r">[0]!ERR</definedName>
    <definedName name="_X">#N/A</definedName>
    <definedName name="_X_10">#N/A</definedName>
    <definedName name="_X_3">#N/A</definedName>
    <definedName name="_X_4">#N/A</definedName>
    <definedName name="_X_5">#N/A</definedName>
    <definedName name="_X_6">#N/A</definedName>
    <definedName name="_X_7">#N/A</definedName>
    <definedName name="_X_8">#N/A</definedName>
    <definedName name="_X_9">#N/A</definedName>
    <definedName name="_Z">#N/A</definedName>
    <definedName name="_Z_10">#N/A</definedName>
    <definedName name="_Z_3">#N/A</definedName>
    <definedName name="_Z_4">#N/A</definedName>
    <definedName name="_Z_5">#N/A</definedName>
    <definedName name="_Z_6">#N/A</definedName>
    <definedName name="_Z_7">#N/A</definedName>
    <definedName name="_Z_8">#N/A</definedName>
    <definedName name="_Z_9">#N/A</definedName>
    <definedName name="A" localSheetId="2">[0]!ERR</definedName>
    <definedName name="A">[0]!ERR</definedName>
    <definedName name="aa" localSheetId="2">[0]!ERR</definedName>
    <definedName name="aa">[0]!ERR</definedName>
    <definedName name="AAA" localSheetId="2">[0]!ERR</definedName>
    <definedName name="AAA">[0]!ERR</definedName>
    <definedName name="AAA_10">#N/A</definedName>
    <definedName name="AAA_3">#N/A</definedName>
    <definedName name="AAA_4">#N/A</definedName>
    <definedName name="AAA_5">#N/A</definedName>
    <definedName name="AAA_6">#N/A</definedName>
    <definedName name="AAA_7">#N/A</definedName>
    <definedName name="AAA_8">#N/A</definedName>
    <definedName name="AAA_9">#N/A</definedName>
    <definedName name="ADFE" localSheetId="2">[0]!ERR</definedName>
    <definedName name="ADFE">[0]!ERR</definedName>
    <definedName name="AE" localSheetId="2">#REF!</definedName>
    <definedName name="AE">#REF!</definedName>
    <definedName name="AER" localSheetId="2">[0]!ERR</definedName>
    <definedName name="AER">[0]!ERR</definedName>
    <definedName name="ANTICIPO" localSheetId="2">[0]!ERR</definedName>
    <definedName name="ANTICIPO">[0]!ERR</definedName>
    <definedName name="aq" localSheetId="2">[0]!ERR</definedName>
    <definedName name="aq">[0]!ERR</definedName>
    <definedName name="_xlnm.Print_Area" localSheetId="5">'Comunidades Indigenas'!$A$1:$Y$93</definedName>
    <definedName name="_xlnm.Print_Area" localSheetId="6">'Comunidades Negras'!$A$1:$Y$61</definedName>
    <definedName name="_xlnm.Print_Area" localSheetId="2">'Dirección de Acceso a Tierras'!$A$1:$Y$107</definedName>
    <definedName name="_xlnm.Print_Area" localSheetId="1">'Direccion de Gestión Jurídica'!$A$1:$Z$59</definedName>
    <definedName name="_xlnm.Print_Area" localSheetId="7">'Mejoramiento Cap. de Gestión'!$A$1:$Y$82</definedName>
    <definedName name="_xlnm.Print_Area" localSheetId="10">'Políticas Institucionales'!$A$1:$J$14</definedName>
    <definedName name="COSTODIRECTO" localSheetId="2">#REF!</definedName>
    <definedName name="COSTODIRECTO">#REF!</definedName>
    <definedName name="COSTOS">[1]TARIFAS!$A$1:$F$52</definedName>
    <definedName name="CUAL" localSheetId="2">[0]!ERR</definedName>
    <definedName name="CUAL">[0]!ERR</definedName>
    <definedName name="CUAL_10">#N/A</definedName>
    <definedName name="CUAL_3">#N/A</definedName>
    <definedName name="CUAL_4">#N/A</definedName>
    <definedName name="CUAL_5">#N/A</definedName>
    <definedName name="CUAL_6">#N/A</definedName>
    <definedName name="CUAL_7">#N/A</definedName>
    <definedName name="CUAL_8">#N/A</definedName>
    <definedName name="CUAL_9">#N/A</definedName>
    <definedName name="dd" localSheetId="2">[0]!ERR</definedName>
    <definedName name="dd">[0]!ERR</definedName>
    <definedName name="dd_10">#N/A</definedName>
    <definedName name="dd_3">#N/A</definedName>
    <definedName name="dd_4">#N/A</definedName>
    <definedName name="dd_5">#N/A</definedName>
    <definedName name="dd_6">#N/A</definedName>
    <definedName name="dd_7">#N/A</definedName>
    <definedName name="dd_8">#N/A</definedName>
    <definedName name="dd_9">#N/A</definedName>
    <definedName name="EE" localSheetId="2">[0]!ERR</definedName>
    <definedName name="EE">[0]!ERR</definedName>
    <definedName name="ES" localSheetId="2">[0]!ERR</definedName>
    <definedName name="ES">[0]!ERR</definedName>
    <definedName name="ES_10" localSheetId="2">ERR</definedName>
    <definedName name="ES_10">ERR</definedName>
    <definedName name="ES_3" localSheetId="2">ERR</definedName>
    <definedName name="ES_3">ERR</definedName>
    <definedName name="ES_4" localSheetId="2">ERR</definedName>
    <definedName name="ES_4">ERR</definedName>
    <definedName name="ES_5" localSheetId="2">ERR</definedName>
    <definedName name="ES_5">ERR</definedName>
    <definedName name="ES_6" localSheetId="2">ERR</definedName>
    <definedName name="ES_6">ERR</definedName>
    <definedName name="ES_7" localSheetId="2">ERR</definedName>
    <definedName name="ES_7">ERR</definedName>
    <definedName name="ES_8" localSheetId="2">ERR</definedName>
    <definedName name="ES_8">ERR</definedName>
    <definedName name="ES_9">#NAME?</definedName>
    <definedName name="ff" localSheetId="2">[0]!ERR</definedName>
    <definedName name="ff">[0]!ERR</definedName>
    <definedName name="ff_10" localSheetId="2">ERR</definedName>
    <definedName name="ff_10">ERR</definedName>
    <definedName name="ff_3" localSheetId="2">ERR</definedName>
    <definedName name="ff_3">ERR</definedName>
    <definedName name="ff_4" localSheetId="2">ERR</definedName>
    <definedName name="ff_4">ERR</definedName>
    <definedName name="ff_5" localSheetId="2">ERR</definedName>
    <definedName name="ff_5">ERR</definedName>
    <definedName name="ff_6" localSheetId="2">ERR</definedName>
    <definedName name="ff_6">ERR</definedName>
    <definedName name="ff_7" localSheetId="2">ERR</definedName>
    <definedName name="ff_7">ERR</definedName>
    <definedName name="ff_8" localSheetId="2">ERR</definedName>
    <definedName name="ff_8">ERR</definedName>
    <definedName name="ff_9" localSheetId="2">ERR</definedName>
    <definedName name="ff_9">ERR</definedName>
    <definedName name="fg" localSheetId="2">[0]!ERR</definedName>
    <definedName name="fg">[0]!ERR</definedName>
    <definedName name="FINANCIACION" localSheetId="2">[0]!ERR</definedName>
    <definedName name="FINANCIACION">[0]!ERR</definedName>
    <definedName name="FINANCIACION_10" localSheetId="2">ERR</definedName>
    <definedName name="FINANCIACION_10">ERR</definedName>
    <definedName name="FINANCIACION_3" localSheetId="2">ERR</definedName>
    <definedName name="FINANCIACION_3">ERR</definedName>
    <definedName name="FINANCIACION_4" localSheetId="2">ERR</definedName>
    <definedName name="FINANCIACION_4">ERR</definedName>
    <definedName name="FINANCIACION_5" localSheetId="2">ERR</definedName>
    <definedName name="FINANCIACION_5">ERR</definedName>
    <definedName name="FINANCIACION_6" localSheetId="2">ERR</definedName>
    <definedName name="FINANCIACION_6">ERR</definedName>
    <definedName name="FINANCIACION_7" localSheetId="2">ERR</definedName>
    <definedName name="FINANCIACION_7">ERR</definedName>
    <definedName name="FINANCIACION_8" localSheetId="2">ERR</definedName>
    <definedName name="FINANCIACION_8">ERR</definedName>
    <definedName name="FINANCIACION_9" localSheetId="2">ERR</definedName>
    <definedName name="FINANCIACION_9">ERR</definedName>
    <definedName name="FS01_10" localSheetId="2">ERR</definedName>
    <definedName name="FS01_10">ERR</definedName>
    <definedName name="FS01_3" localSheetId="2">ERR</definedName>
    <definedName name="FS01_3">ERR</definedName>
    <definedName name="FS01_4" localSheetId="2">ERR</definedName>
    <definedName name="FS01_4">ERR</definedName>
    <definedName name="FS01_5" localSheetId="2">ERR</definedName>
    <definedName name="FS01_5">ERR</definedName>
    <definedName name="FS01_6" localSheetId="2">ERR</definedName>
    <definedName name="FS01_6">ERR</definedName>
    <definedName name="FS01_7" localSheetId="2">ERR</definedName>
    <definedName name="FS01_7">ERR</definedName>
    <definedName name="FS01_8" localSheetId="2">ERR</definedName>
    <definedName name="FS01_8">ERR</definedName>
    <definedName name="FS01_9" localSheetId="2">ERR</definedName>
    <definedName name="FS01_9">ERR</definedName>
    <definedName name="fu" localSheetId="2">[0]!ERR</definedName>
    <definedName name="fu">[0]!ERR</definedName>
    <definedName name="g" localSheetId="2">#REF!</definedName>
    <definedName name="g">#REF!</definedName>
    <definedName name="GBGB" localSheetId="2">[0]!ERR</definedName>
    <definedName name="GBGB">[0]!ERR</definedName>
    <definedName name="GGG" localSheetId="2">[0]!ERR</definedName>
    <definedName name="GGG">[0]!ERR</definedName>
    <definedName name="GGG_10" localSheetId="2">ERR</definedName>
    <definedName name="GGG_10">ERR</definedName>
    <definedName name="GGG_3" localSheetId="2">ERR</definedName>
    <definedName name="GGG_3">ERR</definedName>
    <definedName name="GGG_4" localSheetId="2">ERR</definedName>
    <definedName name="GGG_4">ERR</definedName>
    <definedName name="GGG_5" localSheetId="2">ERR</definedName>
    <definedName name="GGG_5">ERR</definedName>
    <definedName name="GGG_6" localSheetId="2">ERR</definedName>
    <definedName name="GGG_6">ERR</definedName>
    <definedName name="GGG_7" localSheetId="2">ERR</definedName>
    <definedName name="GGG_7">ERR</definedName>
    <definedName name="GGG_8" localSheetId="2">ERR</definedName>
    <definedName name="GGG_8">ERR</definedName>
    <definedName name="GGG_9" localSheetId="2">ERR</definedName>
    <definedName name="GGG_9">ERR</definedName>
    <definedName name="hh" localSheetId="2">[0]!ERR</definedName>
    <definedName name="hh">[0]!ERR</definedName>
    <definedName name="Imprima" localSheetId="2">#REF!</definedName>
    <definedName name="Imprima">#REF!</definedName>
    <definedName name="inf" localSheetId="2">#REF!</definedName>
    <definedName name="inf">#REF!</definedName>
    <definedName name="j" localSheetId="2">[0]!ERR</definedName>
    <definedName name="j">[0]!ERR</definedName>
    <definedName name="jj" localSheetId="2">[0]!ERR</definedName>
    <definedName name="jj">[0]!ERR</definedName>
    <definedName name="JOHNNY" localSheetId="2">[0]!ERR</definedName>
    <definedName name="JOHNNY">[0]!ERR</definedName>
    <definedName name="JOHNNY_10" localSheetId="2">ERR</definedName>
    <definedName name="JOHNNY_10">ERR</definedName>
    <definedName name="JOHNNY_3" localSheetId="2">ERR</definedName>
    <definedName name="JOHNNY_3">ERR</definedName>
    <definedName name="JOHNNY_4" localSheetId="2">ERR</definedName>
    <definedName name="JOHNNY_4">ERR</definedName>
    <definedName name="JOHNNY_5" localSheetId="2">ERR</definedName>
    <definedName name="JOHNNY_5">ERR</definedName>
    <definedName name="JOHNNY_6" localSheetId="2">ERR</definedName>
    <definedName name="JOHNNY_6">ERR</definedName>
    <definedName name="JOHNNY_7" localSheetId="2">ERR</definedName>
    <definedName name="JOHNNY_7">ERR</definedName>
    <definedName name="JOHNNY_8" localSheetId="2">ERR</definedName>
    <definedName name="JOHNNY_8">ERR</definedName>
    <definedName name="JOHNNY_9" localSheetId="2">ERR</definedName>
    <definedName name="JOHNNY_9">ERR</definedName>
    <definedName name="kl" localSheetId="2">[0]!ERR</definedName>
    <definedName name="kl">[0]!ERR</definedName>
    <definedName name="L" localSheetId="2">#REF!</definedName>
    <definedName name="L">#REF!</definedName>
    <definedName name="liq" localSheetId="2">[0]!ERR</definedName>
    <definedName name="liq">[0]!ERR</definedName>
    <definedName name="LL" localSheetId="2">[0]!ERR</definedName>
    <definedName name="LL">[0]!ERR</definedName>
    <definedName name="LOGO" localSheetId="2">[0]!ERR</definedName>
    <definedName name="LOGO">[0]!ERR</definedName>
    <definedName name="LOGO_10" localSheetId="2">ERR</definedName>
    <definedName name="LOGO_10">ERR</definedName>
    <definedName name="LOGO_3" localSheetId="2">ERR</definedName>
    <definedName name="LOGO_3">ERR</definedName>
    <definedName name="LOGO_4" localSheetId="2">ERR</definedName>
    <definedName name="LOGO_4">ERR</definedName>
    <definedName name="LOGO_5" localSheetId="2">ERR</definedName>
    <definedName name="LOGO_5">ERR</definedName>
    <definedName name="LOGO_6" localSheetId="2">ERR</definedName>
    <definedName name="LOGO_6">ERR</definedName>
    <definedName name="LOGO_7" localSheetId="2">ERR</definedName>
    <definedName name="LOGO_7">ERR</definedName>
    <definedName name="LOGO_8" localSheetId="2">ERR</definedName>
    <definedName name="LOGO_8">ERR</definedName>
    <definedName name="LOGO_9" localSheetId="2">ERR</definedName>
    <definedName name="LOGO_9">ERR</definedName>
    <definedName name="mortero" localSheetId="2">[0]!ERR</definedName>
    <definedName name="mortero">[0]!ERR</definedName>
    <definedName name="NO" localSheetId="2">[0]!ERR</definedName>
    <definedName name="NO">[0]!ERR</definedName>
    <definedName name="NO_10" localSheetId="2">ERR</definedName>
    <definedName name="NO_10">ERR</definedName>
    <definedName name="NO_3" localSheetId="2">ERR</definedName>
    <definedName name="NO_3">ERR</definedName>
    <definedName name="NO_4" localSheetId="2">ERR</definedName>
    <definedName name="NO_4">ERR</definedName>
    <definedName name="NO_5" localSheetId="2">ERR</definedName>
    <definedName name="NO_5">ERR</definedName>
    <definedName name="NO_6" localSheetId="2">ERR</definedName>
    <definedName name="NO_6">ERR</definedName>
    <definedName name="NO_7" localSheetId="2">ERR</definedName>
    <definedName name="NO_7">ERR</definedName>
    <definedName name="NO_8" localSheetId="2">ERR</definedName>
    <definedName name="NO_8">ERR</definedName>
    <definedName name="NO_9" localSheetId="2">ERR</definedName>
    <definedName name="NO_9">ERR</definedName>
    <definedName name="Ñ" localSheetId="2">[0]!ERR</definedName>
    <definedName name="Ñ">[0]!ERR</definedName>
    <definedName name="ÑÑ" localSheetId="2">[0]!ERR</definedName>
    <definedName name="ÑÑ">[0]!ERR</definedName>
    <definedName name="P" localSheetId="2">[0]!ERR</definedName>
    <definedName name="P">[0]!ERR</definedName>
    <definedName name="PAROUE_CENTENARIO_MUNICIPIO_DE_TAURAMENA" localSheetId="2">#REF!</definedName>
    <definedName name="PAROUE_CENTENARIO_MUNICIPIO_DE_TAURAMENA">#REF!</definedName>
    <definedName name="PAUL" localSheetId="2">[0]!ERR</definedName>
    <definedName name="PAUL">[0]!ERR</definedName>
    <definedName name="PERRO" localSheetId="2">[0]!ERR</definedName>
    <definedName name="PERRO">[0]!ERR</definedName>
    <definedName name="pintura" localSheetId="2">[0]!ERR</definedName>
    <definedName name="pintura">[0]!ERR</definedName>
    <definedName name="PR">'[2]FICHA EBI 1 de 6 '!$A$14</definedName>
    <definedName name="programainv" localSheetId="2">[0]!ERR</definedName>
    <definedName name="programainv">[0]!ERR</definedName>
    <definedName name="programainv_10" localSheetId="2">ERR</definedName>
    <definedName name="programainv_10">ERR</definedName>
    <definedName name="programainv_3" localSheetId="2">ERR</definedName>
    <definedName name="programainv_3">ERR</definedName>
    <definedName name="programainv_4" localSheetId="2">ERR</definedName>
    <definedName name="programainv_4">ERR</definedName>
    <definedName name="programainv_5" localSheetId="2">ERR</definedName>
    <definedName name="programainv_5">ERR</definedName>
    <definedName name="programainv_6" localSheetId="2">ERR</definedName>
    <definedName name="programainv_6">ERR</definedName>
    <definedName name="programainv_7" localSheetId="2">ERR</definedName>
    <definedName name="programainv_7">ERR</definedName>
    <definedName name="programainv_8" localSheetId="2">ERR</definedName>
    <definedName name="programainv_8">ERR</definedName>
    <definedName name="programainv_9" localSheetId="2">ERR</definedName>
    <definedName name="programainv_9">ERR</definedName>
    <definedName name="QQ" localSheetId="2">[0]!ERR</definedName>
    <definedName name="QQ">[0]!ERR</definedName>
    <definedName name="REICIO" localSheetId="2">[0]!ERR</definedName>
    <definedName name="REICIO">[0]!ERR</definedName>
    <definedName name="REICIO_10" localSheetId="2">ERR</definedName>
    <definedName name="REICIO_10">ERR</definedName>
    <definedName name="REICIO_3" localSheetId="2">ERR</definedName>
    <definedName name="REICIO_3">ERR</definedName>
    <definedName name="REICIO_4" localSheetId="2">ERR</definedName>
    <definedName name="REICIO_4">ERR</definedName>
    <definedName name="REICIO_5" localSheetId="2">ERR</definedName>
    <definedName name="REICIO_5">ERR</definedName>
    <definedName name="REICIO_6" localSheetId="2">ERR</definedName>
    <definedName name="REICIO_6">ERR</definedName>
    <definedName name="REICIO_7" localSheetId="2">ERR</definedName>
    <definedName name="REICIO_7">ERR</definedName>
    <definedName name="REICIO_8" localSheetId="2">ERR</definedName>
    <definedName name="REICIO_8">ERR</definedName>
    <definedName name="REICIO_9" localSheetId="2">ERR</definedName>
    <definedName name="REICIO_9">ERR</definedName>
    <definedName name="reinicio" localSheetId="2">[0]!ERR</definedName>
    <definedName name="reinicio">[0]!ERR</definedName>
    <definedName name="reinicio_10" localSheetId="2">ERR</definedName>
    <definedName name="reinicio_10">ERR</definedName>
    <definedName name="reinicio_3" localSheetId="2">ERR</definedName>
    <definedName name="reinicio_3">ERR</definedName>
    <definedName name="reinicio_4" localSheetId="2">ERR</definedName>
    <definedName name="reinicio_4">ERR</definedName>
    <definedName name="reinicio_5" localSheetId="2">ERR</definedName>
    <definedName name="reinicio_5">ERR</definedName>
    <definedName name="reinicio_6" localSheetId="2">ERR</definedName>
    <definedName name="reinicio_6">ERR</definedName>
    <definedName name="reinicio_7" localSheetId="2">ERR</definedName>
    <definedName name="reinicio_7">ERR</definedName>
    <definedName name="reinicio_8" localSheetId="2">ERR</definedName>
    <definedName name="reinicio_8">ERR</definedName>
    <definedName name="reinicio_9" localSheetId="2">ERR</definedName>
    <definedName name="reinicio_9">ERR</definedName>
    <definedName name="RICARDO" localSheetId="2">#REF!,#REF!,#REF!,#REF!,#REF!,#REF!,#REF!,#REF!,#REF!</definedName>
    <definedName name="RICARDO">#REF!,#REF!,#REF!,#REF!,#REF!,#REF!,#REF!,#REF!,#REF!</definedName>
    <definedName name="rr" localSheetId="2">[0]!ERR</definedName>
    <definedName name="rr">[0]!ERR</definedName>
    <definedName name="rr_10" localSheetId="2">ERR</definedName>
    <definedName name="rr_10">ERR</definedName>
    <definedName name="rr_3" localSheetId="2">ERR</definedName>
    <definedName name="rr_3">ERR</definedName>
    <definedName name="rr_4" localSheetId="2">ERR</definedName>
    <definedName name="rr_4">ERR</definedName>
    <definedName name="rr_5" localSheetId="2">ERR</definedName>
    <definedName name="rr_5">ERR</definedName>
    <definedName name="rr_6" localSheetId="2">ERR</definedName>
    <definedName name="rr_6">ERR</definedName>
    <definedName name="rr_7" localSheetId="2">ERR</definedName>
    <definedName name="rr_7">ERR</definedName>
    <definedName name="rr_8" localSheetId="2">ERR</definedName>
    <definedName name="rr_8">ERR</definedName>
    <definedName name="rr_9" localSheetId="2">ERR</definedName>
    <definedName name="rr_9">ERR</definedName>
    <definedName name="SERO" localSheetId="2">[0]!ERR</definedName>
    <definedName name="SERO">[0]!ERR</definedName>
    <definedName name="SERO_10" localSheetId="2">ERR</definedName>
    <definedName name="SERO_10">ERR</definedName>
    <definedName name="SERO_3" localSheetId="2">ERR</definedName>
    <definedName name="SERO_3">ERR</definedName>
    <definedName name="SERO_4" localSheetId="2">ERR</definedName>
    <definedName name="SERO_4">ERR</definedName>
    <definedName name="SERO_5" localSheetId="2">ERR</definedName>
    <definedName name="SERO_5">ERR</definedName>
    <definedName name="SERO_6" localSheetId="2">ERR</definedName>
    <definedName name="SERO_6">ERR</definedName>
    <definedName name="SERO_7" localSheetId="2">ERR</definedName>
    <definedName name="SERO_7">ERR</definedName>
    <definedName name="SERO_8" localSheetId="2">ERR</definedName>
    <definedName name="SERO_8">ERR</definedName>
    <definedName name="SERO_9" localSheetId="2">ERR</definedName>
    <definedName name="SERO_9">ERR</definedName>
    <definedName name="SI" localSheetId="2">[0]!ERR</definedName>
    <definedName name="SI">[0]!ERR</definedName>
    <definedName name="SI_10" localSheetId="2">ERR</definedName>
    <definedName name="SI_10">ERR</definedName>
    <definedName name="SI_3" localSheetId="2">ERR</definedName>
    <definedName name="SI_3">ERR</definedName>
    <definedName name="SI_4" localSheetId="2">ERR</definedName>
    <definedName name="SI_4">ERR</definedName>
    <definedName name="SI_5" localSheetId="2">ERR</definedName>
    <definedName name="SI_5">ERR</definedName>
    <definedName name="SI_6" localSheetId="2">ERR</definedName>
    <definedName name="SI_6">ERR</definedName>
    <definedName name="SI_7" localSheetId="2">ERR</definedName>
    <definedName name="SI_7">ERR</definedName>
    <definedName name="SI_8" localSheetId="2">ERR</definedName>
    <definedName name="SI_8">ERR</definedName>
    <definedName name="SI_9" localSheetId="2">ERR</definedName>
    <definedName name="SI_9">ERR</definedName>
    <definedName name="SISISIS" localSheetId="2">[0]!ERR</definedName>
    <definedName name="SISISIS">[0]!ERR</definedName>
    <definedName name="SISISIS_10" localSheetId="2">ERR</definedName>
    <definedName name="SISISIS_10">ERR</definedName>
    <definedName name="SISISIS_3" localSheetId="2">ERR</definedName>
    <definedName name="SISISIS_3">ERR</definedName>
    <definedName name="SISISIS_4" localSheetId="2">ERR</definedName>
    <definedName name="SISISIS_4">ERR</definedName>
    <definedName name="SISISIS_5" localSheetId="2">ERR</definedName>
    <definedName name="SISISIS_5">ERR</definedName>
    <definedName name="SISISIS_6" localSheetId="2">ERR</definedName>
    <definedName name="SISISIS_6">ERR</definedName>
    <definedName name="SISISIS_7" localSheetId="2">ERR</definedName>
    <definedName name="SISISIS_7">ERR</definedName>
    <definedName name="SISISIS_8" localSheetId="2">ERR</definedName>
    <definedName name="SISISIS_8">ERR</definedName>
    <definedName name="SISISIS_9" localSheetId="2">ERR</definedName>
    <definedName name="SISISIS_9">ERR</definedName>
    <definedName name="SS" localSheetId="2">[0]!ERR</definedName>
    <definedName name="SS">[0]!ERR</definedName>
    <definedName name="sw" localSheetId="2">[0]!ERR</definedName>
    <definedName name="sw">[0]!ERR</definedName>
    <definedName name="TARIFAS">[1]TARIFAS!$A$1:$F$52</definedName>
    <definedName name="TARIFAS_4">[3]TARIFAS!$A$1:$F$52</definedName>
    <definedName name="TARIFAS_7">[3]TARIFAS!$A$1:$F$52</definedName>
    <definedName name="TARIFAS1">[4]TARIFAS!$A$1:$F$119</definedName>
    <definedName name="UO" localSheetId="2">[0]!ERR</definedName>
    <definedName name="UO">[0]!ERR</definedName>
    <definedName name="WA" localSheetId="2">[0]!ERR</definedName>
    <definedName name="WA">[0]!ERR</definedName>
    <definedName name="WW" localSheetId="2">[0]!ERR</definedName>
    <definedName name="WW">[0]!ERR</definedName>
    <definedName name="XFD103112000" localSheetId="2">#REF!</definedName>
    <definedName name="XFD103112000">#REF!</definedName>
    <definedName name="XFD10311200000" localSheetId="2">#REF!</definedName>
    <definedName name="XFD10311200000">#REF!</definedName>
    <definedName name="XFD9999999" localSheetId="2">#REF!</definedName>
    <definedName name="XFD9999999">#REF!</definedName>
    <definedName name="y" localSheetId="2">[0]!ERR</definedName>
    <definedName name="y">[0]!ERR</definedName>
    <definedName name="Z" localSheetId="2">[0]!ERR</definedName>
    <definedName name="Z">[0]!ERR</definedName>
  </definedNames>
  <calcPr calcId="162913" iterate="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38" l="1"/>
  <c r="W49" i="36"/>
  <c r="W100" i="38"/>
  <c r="W60" i="32"/>
  <c r="F60" i="32"/>
  <c r="F14" i="40"/>
  <c r="F17" i="40"/>
  <c r="F19" i="40"/>
  <c r="F21" i="40"/>
  <c r="F22" i="40"/>
  <c r="F23" i="40"/>
  <c r="F25" i="40"/>
  <c r="R25" i="40"/>
  <c r="F27" i="40"/>
  <c r="F29" i="40"/>
  <c r="F30" i="40"/>
  <c r="F32" i="40"/>
  <c r="F34" i="40"/>
  <c r="F35" i="40"/>
  <c r="F36" i="40"/>
  <c r="F38" i="40"/>
  <c r="F40" i="40"/>
  <c r="F42" i="40"/>
  <c r="F43" i="40"/>
  <c r="F45" i="40"/>
  <c r="F46" i="40"/>
  <c r="F49" i="40"/>
  <c r="F50" i="40"/>
  <c r="F51" i="40"/>
  <c r="F53" i="40"/>
  <c r="F55" i="40"/>
  <c r="F57" i="40"/>
  <c r="W59" i="40"/>
  <c r="F59" i="40"/>
  <c r="F14" i="39"/>
  <c r="F16" i="39"/>
  <c r="F18" i="39"/>
  <c r="F21" i="39"/>
  <c r="F23" i="39"/>
  <c r="F24" i="39"/>
  <c r="F26" i="39"/>
  <c r="F28" i="39"/>
  <c r="F31" i="39"/>
  <c r="F32" i="39"/>
  <c r="F33" i="39"/>
  <c r="F35" i="39"/>
  <c r="F37" i="39"/>
  <c r="F39" i="39"/>
  <c r="F40" i="39"/>
  <c r="F41" i="39"/>
  <c r="F43" i="39"/>
  <c r="F44" i="39"/>
  <c r="F46" i="39"/>
  <c r="F48" i="39"/>
  <c r="F50" i="39"/>
  <c r="F52" i="39"/>
  <c r="F53" i="39"/>
  <c r="R53" i="39"/>
  <c r="R54" i="39"/>
  <c r="F56" i="39"/>
  <c r="F58" i="39"/>
  <c r="R58" i="39"/>
  <c r="F59" i="39"/>
  <c r="F60" i="39"/>
  <c r="R60" i="39"/>
  <c r="F62" i="39"/>
  <c r="R62" i="39"/>
  <c r="F63" i="39"/>
  <c r="F65" i="39"/>
  <c r="F66" i="39"/>
  <c r="F68" i="39"/>
  <c r="F70" i="39"/>
  <c r="F72" i="39"/>
  <c r="F73" i="39"/>
  <c r="F75" i="39"/>
  <c r="F77" i="39"/>
  <c r="F80" i="39"/>
  <c r="F82" i="39"/>
  <c r="F83" i="39"/>
  <c r="F85" i="39"/>
  <c r="F87" i="39"/>
  <c r="F89" i="39"/>
  <c r="W91" i="39"/>
  <c r="F91" i="39"/>
  <c r="C36" i="38"/>
  <c r="C38" i="38"/>
  <c r="R52" i="38"/>
  <c r="R106" i="38"/>
  <c r="R53" i="38"/>
  <c r="R107" i="38"/>
  <c r="R64" i="38"/>
  <c r="R104" i="38"/>
  <c r="D67" i="38"/>
  <c r="R83" i="38"/>
  <c r="C84" i="38"/>
  <c r="C92" i="38"/>
  <c r="S104" i="38"/>
  <c r="R105" i="38"/>
  <c r="S105" i="38"/>
  <c r="S107" i="38"/>
  <c r="D38" i="38"/>
  <c r="S106" i="38"/>
  <c r="F13" i="36"/>
  <c r="F17" i="36"/>
  <c r="F49" i="36" s="1"/>
  <c r="F18" i="36"/>
  <c r="F21" i="36"/>
  <c r="F23" i="36"/>
  <c r="F28" i="36"/>
  <c r="F30" i="36"/>
  <c r="F34" i="36"/>
  <c r="F35" i="36"/>
  <c r="F41" i="36"/>
  <c r="F43" i="36"/>
  <c r="F44" i="36"/>
  <c r="F45" i="36"/>
  <c r="F48" i="36"/>
  <c r="W14" i="32"/>
  <c r="F14" i="32"/>
  <c r="F17" i="32"/>
  <c r="F18" i="32"/>
  <c r="F20" i="32"/>
  <c r="F22" i="32"/>
  <c r="W24" i="32"/>
  <c r="F24" i="32"/>
  <c r="F27" i="32"/>
  <c r="F30" i="32"/>
  <c r="F33" i="32"/>
  <c r="F34" i="32"/>
  <c r="F36" i="32"/>
  <c r="F37" i="32"/>
  <c r="W39" i="32"/>
  <c r="F39" i="32"/>
  <c r="W44" i="32"/>
  <c r="F42" i="32"/>
  <c r="F45" i="32"/>
  <c r="F47" i="32"/>
  <c r="F49" i="32"/>
  <c r="W50" i="32"/>
  <c r="W53" i="32"/>
  <c r="F52" i="32"/>
  <c r="W56" i="32"/>
  <c r="F55" i="32"/>
  <c r="W59" i="32"/>
  <c r="F58" i="32"/>
  <c r="F25" i="23"/>
  <c r="W25" i="23"/>
  <c r="W13" i="22"/>
  <c r="W17" i="22"/>
  <c r="W14" i="22"/>
  <c r="F17" i="22"/>
  <c r="W40" i="21"/>
  <c r="W80" i="21"/>
  <c r="F80" i="21"/>
  <c r="F29" i="14"/>
  <c r="W29" i="14"/>
</calcChain>
</file>

<file path=xl/sharedStrings.xml><?xml version="1.0" encoding="utf-8"?>
<sst xmlns="http://schemas.openxmlformats.org/spreadsheetml/2006/main" count="3895" uniqueCount="921">
  <si>
    <t xml:space="preserve">Objetivo Especifico </t>
  </si>
  <si>
    <t>Producto</t>
  </si>
  <si>
    <t>Indicador de Producto</t>
  </si>
  <si>
    <t>Actividad Proyecto Inversión
(Cadena de valor)</t>
  </si>
  <si>
    <t>Unidad de Medida</t>
  </si>
  <si>
    <t xml:space="preserve">Responsable de la actividad </t>
  </si>
  <si>
    <t xml:space="preserve">Fecha inicio </t>
  </si>
  <si>
    <t>PND</t>
  </si>
  <si>
    <t>PMI</t>
  </si>
  <si>
    <t>CONPES</t>
  </si>
  <si>
    <t>Si</t>
  </si>
  <si>
    <t>No</t>
  </si>
  <si>
    <t>N.A.</t>
  </si>
  <si>
    <t>Mensual</t>
  </si>
  <si>
    <t>Bimensual</t>
  </si>
  <si>
    <t>Trimestral</t>
  </si>
  <si>
    <t>Cuatrimestral</t>
  </si>
  <si>
    <t>Semestral</t>
  </si>
  <si>
    <t xml:space="preserve">Anual </t>
  </si>
  <si>
    <t>Fecha final</t>
  </si>
  <si>
    <t>Concepto/Tipo de Gasto</t>
  </si>
  <si>
    <t>Transferencias corrientes</t>
  </si>
  <si>
    <t>Programación del proyecto de inversión</t>
  </si>
  <si>
    <t>Programación Plan de Acción</t>
  </si>
  <si>
    <t>Subactividad</t>
  </si>
  <si>
    <t>Valor Subactividad</t>
  </si>
  <si>
    <t>Producto/entregable</t>
  </si>
  <si>
    <t>Proyecto de Inversión</t>
  </si>
  <si>
    <t>BPIN</t>
  </si>
  <si>
    <t>Programa Presupuestal</t>
  </si>
  <si>
    <t>Títulos formalizados sobre prédios privados</t>
  </si>
  <si>
    <t>Títulos formalizados que otorgan acceso a tierras</t>
  </si>
  <si>
    <t>Mujeres Rurales beneficiadas con acceso y procesos de formalización de tierras</t>
  </si>
  <si>
    <t xml:space="preserve">CONCEPTOS DE GASTOS </t>
  </si>
  <si>
    <t>Adquisición de bienes y servicios</t>
  </si>
  <si>
    <t>Gastos de personal</t>
  </si>
  <si>
    <t>Gastos por tributos, multas, sanciones e intereses de mora</t>
  </si>
  <si>
    <t>Transferencias de capital</t>
  </si>
  <si>
    <t>CONPES 3797 - Altillanura</t>
  </si>
  <si>
    <t>CONPES 3805 - Fronteras</t>
  </si>
  <si>
    <t>CONPES 3915 - Macizo Colombiano</t>
  </si>
  <si>
    <t>CONPES 3886 - PSA</t>
  </si>
  <si>
    <t>CONPES 3951 - Implementación Catastro Multipropósito</t>
  </si>
  <si>
    <t>CONPES 3799 - Cauca</t>
  </si>
  <si>
    <t>CONPES 3811 - Nariño</t>
  </si>
  <si>
    <t>CONPES 3739 - Catatumbo</t>
  </si>
  <si>
    <t>CONPES 3904 - Mocoa</t>
  </si>
  <si>
    <t>CONPES 3931 - Reincorporación FARC</t>
  </si>
  <si>
    <t>CONPES  3944 - La Guajira</t>
  </si>
  <si>
    <t>Siete millones de hectáreas de pequeña y mediana propiedad rural, formalizadas</t>
  </si>
  <si>
    <t>Familias beneficiarias del subsidio integral</t>
  </si>
  <si>
    <t>Hectáreas entregadas a través del fondo de tierras</t>
  </si>
  <si>
    <t>Hectáreas entregadas a mujeres rurales a través del Fondo de Tierras</t>
  </si>
  <si>
    <t>Mujeres beneficiarias del subsidio integral</t>
  </si>
  <si>
    <t>Hectáreas formalizadas para mujeres rurales</t>
  </si>
  <si>
    <t>Porcentaje de hectáreas del Fondo de Tierras entregadas para la constitución, ampliación y saneamiento de los resguardos de los pueblos indígenas</t>
  </si>
  <si>
    <t>Porcentaje de las solicitudes priorizadas de constitución, ampliación, saneamiento, reestructuración, clarificación, delimitación y medidas de protección resueltas efectivamente con cargo al Fondo de Tierras</t>
  </si>
  <si>
    <t>Porcentaje de hectáreas del Fondo de Tierras entregadas formalmente a los pueblos y comunidades NARP para la titulación colectiva</t>
  </si>
  <si>
    <t>Porcentaje de las solicitudes priorizadas de titulación colectiva resueltas efectivamente con cargo al Fondo de Tierras.</t>
  </si>
  <si>
    <t>Porcentaje de territorios indígenas ancestrales y/o tradicionales con medidas de protección para su delimitación o demarcación</t>
  </si>
  <si>
    <t>Ajustes normativos expedidos para la formalización de la propiedad en territorios con cultivos de uso ilícito</t>
  </si>
  <si>
    <t>PERIODICIDAD</t>
  </si>
  <si>
    <t>FOCALIZACIÓN</t>
  </si>
  <si>
    <t>FORMA</t>
  </si>
  <si>
    <t>CÓDIGO</t>
  </si>
  <si>
    <t>ACTIVIDAD</t>
  </si>
  <si>
    <t>VERSIÓN</t>
  </si>
  <si>
    <t>PROCESO</t>
  </si>
  <si>
    <t>FECHA</t>
  </si>
  <si>
    <t>FORMULACIÓN DE PLAN DE ACCIÓN ANUAL</t>
  </si>
  <si>
    <t>DIRECCIONAMIENTO ESTRATEGICO</t>
  </si>
  <si>
    <t>DEST-F-003</t>
  </si>
  <si>
    <t>Vigencia</t>
  </si>
  <si>
    <t xml:space="preserve">Periodicidad entrega producto </t>
  </si>
  <si>
    <t xml:space="preserve">Objetivo general del proyecto </t>
  </si>
  <si>
    <t xml:space="preserve">Fuente recursos </t>
  </si>
  <si>
    <t xml:space="preserve">Inversión </t>
  </si>
  <si>
    <t xml:space="preserve">Crédito </t>
  </si>
  <si>
    <t>PDET</t>
  </si>
  <si>
    <t>Grupos Étnicos</t>
  </si>
  <si>
    <t>Mujer rural</t>
  </si>
  <si>
    <t xml:space="preserve">Víctimas </t>
  </si>
  <si>
    <t xml:space="preserve">Regionalización </t>
  </si>
  <si>
    <t>Regionalización, Focalización y Compromisos</t>
  </si>
  <si>
    <t>Inversión - Credito</t>
  </si>
  <si>
    <t xml:space="preserve">Varios </t>
  </si>
  <si>
    <t>Varios</t>
  </si>
  <si>
    <t xml:space="preserve">Etnicos por concertar </t>
  </si>
  <si>
    <t xml:space="preserve">Unidad de medida </t>
  </si>
  <si>
    <t>Número</t>
  </si>
  <si>
    <t xml:space="preserve">Porcentaje </t>
  </si>
  <si>
    <t>FORMULACIÓN DE PLAN DE ACCIÓN</t>
  </si>
  <si>
    <t>O2. Brindar seguridad jurídica sobre la propiedad privada rural</t>
  </si>
  <si>
    <t xml:space="preserve">O2P1. Servicio de formalización de la propiedad privada rural </t>
  </si>
  <si>
    <t xml:space="preserve">Títulos formalizados sobre predios privados </t>
  </si>
  <si>
    <t>O2P2. Servicio de asistencia jurídica y técnica para adelantar los procedimientos administrativos especiales agrarios</t>
  </si>
  <si>
    <t xml:space="preserve">Procedimientos administrativos especiales agrarios culminados </t>
  </si>
  <si>
    <t>Elaborar estudios de previabilidad de predios para la definición de nuevas zonas de formalización.</t>
  </si>
  <si>
    <t>Subdirección de Seguridad Jurídica</t>
  </si>
  <si>
    <t>Elaborar estudios técnicos y jurídicos de las solicitudes de formalización.</t>
  </si>
  <si>
    <t>Validar técnica y jurídicamente los estudios de solicitudes de formalización.</t>
  </si>
  <si>
    <t>Adelantar el análisis registral y escritural de antecedentes de tradición de dominio conforme a los parámetros de la Ley y los parámetros de la sentencia T-488 de 2014.</t>
  </si>
  <si>
    <t xml:space="preserve">Realizar las actividades de campo con el fin de espacializar y ubicar geográficamente los predios, levantar actas de colindancia y linderos. Levantamiento actas de colindancia en campo </t>
  </si>
  <si>
    <t xml:space="preserve">Número de mujeres beneficiadas </t>
  </si>
  <si>
    <t>Impulsos procesales (actos administrativos generados)</t>
  </si>
  <si>
    <t>Número de Títulos de formalización generados</t>
  </si>
  <si>
    <t>Realizar talleres de fomento de la importancia de mantener la formalidad en los predios en los Departamentos de intervención.</t>
  </si>
  <si>
    <t>Talleres realizados</t>
  </si>
  <si>
    <t>Efectuar seguimiento y monitoreo al cumplimiento de metas y productos del plan de Acción</t>
  </si>
  <si>
    <t>Realizar la identificación espacial del predio o bien objeto de solicitud (solicitud de inicio, PQR, etc.) vinculando información relevante que permita una realidad Física y Jurídica que reposa en las bases del catastro (si existe este insumo para la zona) además de Posibles predios vinculados como colindantes o que se verían afectados por la pretensión agraria que se teja sobre los mismos (formación catastral e información registral básica), además de cruce con capas temáticas que brinden información de importancia para cada caso (Recuperación, Deslinde, Clarificación y Extinción).</t>
  </si>
  <si>
    <t>Subdirección de Procesos Agrarios y Gestión Jurídica
Subdirección de Seguridad Jurídica</t>
  </si>
  <si>
    <t>Analizar las solicitudes del inicio de los procesos que no han sido revisados y dar el tramite correspondiente dando apertura al expediente el cual contendrá la información física, jurídica y de tenencia del inmueble obteniendo así la aproximación a la realidad del mismo (Recuperación, Deslinde, Clarificación y Extinción).</t>
  </si>
  <si>
    <t>Proyectar los actos administrativos que deciden la conformación o no del expediente, definiendo si corresponde o no dar inicio con la información necesaria para identificar situación física, jurídica, cartográfica, catastral de ocupación y explotación del inmueble. (Recuperación, Deslinde, Clarificación y Extinción).</t>
  </si>
  <si>
    <t>Realizar los informes técnicos jurídicos preliminares de los procedimientos agrarios respectivos, que contendrá la información detallada del inmueble, junto con el análisis que permita determinar si existe merito para expedir el acto administrativo de apertura, e iniciar la segunda fase administrativa del procedimiento único (Recuperación, Deslinde, Clarificación y Extinción).</t>
  </si>
  <si>
    <t>Informes Técnicos Jurídicos preliminares - ITJP o ITJ</t>
  </si>
  <si>
    <t>Realizar los informes técnicos jurídicos definitivos de los procedimientos agrarios respectivos y sugerir la decisión final que debe adoptarse por parte de la ANT en el marco de cualquiera de las pretensiones del procedimiento único, las razones por las que deben acogerse o desestimarse las objeciones formuladas en la etapa probatoria, para de esa forma expedir el acto administrativo que ponga fin al procedimiento de manera definitiva. (Recuperación, Deslinde, Clarificación y Extinción).</t>
  </si>
  <si>
    <t>Realizar el procedimiento técnico de identificación de la línea de cauce permanente o de aguas máximas en los cuerpos de agua objeto de deslinde u otros cambios en cobertura y uso de suelo que permita identificar los orígenes físicos, agrológicos y ecosistémicos de los bienes o predios objeto de estudio. (Recuperación, Deslinde, Clarificación y Extinción).</t>
  </si>
  <si>
    <t>Proyectar los actos administrativos de trámite procesal tendientes a dar impulso al procedimiento agrario respectivo. (Recuperación, Deslinde, Clarificación y Extinción).</t>
  </si>
  <si>
    <t>Generar el acto que según las evidencias recabadas durante el proceso agrario administrativo, decide de fondo las solicitudes de inicio del mencionado proceso. (Recuperación, Deslinde, Clarificación y Extinción).</t>
  </si>
  <si>
    <t xml:space="preserve">Hectáreas regularizadas de los procedimientos administrativos especiales agrarios culminados </t>
  </si>
  <si>
    <t>Hectáreas Regularizadas</t>
  </si>
  <si>
    <t>Realizar la creación y posterior ingreso al archivo de gestión documental de la ANT, los expedientes de procesos agrarios Iniciados .(Recuperación, Deslinde, Clarificación y Extinción).</t>
  </si>
  <si>
    <t xml:space="preserve">Expedientes intervenidos y foliados 
</t>
  </si>
  <si>
    <t>formalización</t>
  </si>
  <si>
    <t xml:space="preserve">Fortalecer el ordenamiento social de la propiedad rural nacional </t>
  </si>
  <si>
    <t>Meta Proyecto de Inversión 2021</t>
  </si>
  <si>
    <t>Valor Total 2021</t>
  </si>
  <si>
    <t>mensual</t>
  </si>
  <si>
    <t>Anual</t>
  </si>
  <si>
    <t>Meta 2021</t>
  </si>
  <si>
    <t xml:space="preserve">Número </t>
  </si>
  <si>
    <t>Actas de Comité G y D elaboradas</t>
  </si>
  <si>
    <t>Ejercer la Secretaría Técnica del Comité Institucional de Gestión y Desempeño</t>
  </si>
  <si>
    <t>Porcentaje</t>
  </si>
  <si>
    <t>Plan  ejecutado</t>
  </si>
  <si>
    <t>Apoyar de desarrollo y sostenimiento del Sistema Integrado de Planeación y Gestión (MIPG)</t>
  </si>
  <si>
    <t>Plan de implementación ejecutado</t>
  </si>
  <si>
    <t>Orientar la implementación del Sistema de Gestión de la Calidad (ISO 9001)</t>
  </si>
  <si>
    <t>Oficina de Planeación</t>
  </si>
  <si>
    <t>Procesos con riesgos administrados y actualizados</t>
  </si>
  <si>
    <t>Diseñar y coordinar la administración de los Riesgos de Gestión de la ANT (SCI - MECI)</t>
  </si>
  <si>
    <t>Oficina de Control Interno</t>
  </si>
  <si>
    <t>Soporte de la actividad (Listados de asistencias, publicaciones, memorias y/o material de capacitaciones)</t>
  </si>
  <si>
    <t>Realizar acciones para el fomento de la cultura de autocontrol, de acuerdo con el Plan Anual de Auditorias</t>
  </si>
  <si>
    <t>Informe Oficina de Control Interno</t>
  </si>
  <si>
    <t>Atender y/o acompañar las auditorías externas y/o visitas administrativas de Entes de Control Externos.</t>
  </si>
  <si>
    <t>Soporte de asesoría y acompañamiento (Listados de Asistencia, correos electrónicos,  actas, comunicados)</t>
  </si>
  <si>
    <t>Atender los requerimientos de asesoría y acompañamiento solicitados por las dependencias.</t>
  </si>
  <si>
    <t>Informes de resultados enviados a Dirección General y publicados y/o soportes de seguimiento (correos electrónicos)</t>
  </si>
  <si>
    <t>Realizar actividades de seguimiento a la gestión institucional, de acuerdo con el Plan Anual de Auditoría.</t>
  </si>
  <si>
    <t>Informes de resultados , enviados a Dirección General y publicados en página Web</t>
  </si>
  <si>
    <t>Presentar los Informes de ley (obligatorios, de acuerdo con lo establecido en la normatividad vigente)</t>
  </si>
  <si>
    <t>Realizar  Auditorías Internas de acuerdo con lo establecido  en el Plan Anual de Auditoría</t>
  </si>
  <si>
    <t>Programa - Plan Anual de Auditoría Publicado en Intranet</t>
  </si>
  <si>
    <t>Gestionar la Publicación del Programa - Plan Anual de Auditoría vigencia 2021</t>
  </si>
  <si>
    <t>Actividad 3.2. Realizar la evaluación  y ajustes requeridos a la implementación de las políticas y operación del MIPG y los procesos institucionales de la ANT</t>
  </si>
  <si>
    <t xml:space="preserve">Oficina Jurídica </t>
  </si>
  <si>
    <t>Reporte Procesos judiciales tramitadas</t>
  </si>
  <si>
    <t xml:space="preserve">Reporte de Audiencias Judiciales Asistidas  </t>
  </si>
  <si>
    <t>Sustanciación, control, vigilancia y representación judicial y extrajudicial en los procesos en los que la Agencia sea parte o tercera interesada</t>
  </si>
  <si>
    <t>Reporte de Acciones Constitucionales atendidas</t>
  </si>
  <si>
    <t>Atender, responder y realizar seguimiento de acciones constitucionales de procesos en los que sea vinculada la Entidad</t>
  </si>
  <si>
    <t>Informes de seguimiento realizados</t>
  </si>
  <si>
    <t xml:space="preserve">Seguimiento e implementación de la Política de Prevención del Daño Antijurídico </t>
  </si>
  <si>
    <t>Conceptos Jurídicos Externos expedidos</t>
  </si>
  <si>
    <t>Atender la solicitud de conceptos jurídicos solicitados por los particulares (Derecho de Petición - Concepto)</t>
  </si>
  <si>
    <t>Viabilidades y Conceptos Jurídicos Internos radicados</t>
  </si>
  <si>
    <t>Atender las diferentes consultas de orden jurídico, solicitadas por las áreas de la Entidad y conceptuar sobre sus actos administrativos</t>
  </si>
  <si>
    <t>Viabilidades Jurídicas de Compras radicadas</t>
  </si>
  <si>
    <t>Determinar la viabilidad jurídica de los procedimientos de compra directa de predios y mejoras</t>
  </si>
  <si>
    <t>Procesos vigilados (Reporte E-Kogui)</t>
  </si>
  <si>
    <t>Realizar la vigilancia sobre los procesos, judiciales, administrativos y penales en que la Agencia sea parte o tercera interesada</t>
  </si>
  <si>
    <t>Oficina del Inspector de la Gestión de Tierras</t>
  </si>
  <si>
    <t>Protocolo elaborado</t>
  </si>
  <si>
    <t>Elaborar un Protocolo para atención de denuncias asociadas a casos por falsos tramitadores.</t>
  </si>
  <si>
    <t>Informe de Denuncias y seguimiento a irregularidades elaborado</t>
  </si>
  <si>
    <t>Elaborar el Informe de denuncias y seguimiento a irregularidades.</t>
  </si>
  <si>
    <t>Denuncias tramitadas</t>
  </si>
  <si>
    <t xml:space="preserve">Dar trámite a las denuncias recibidas en la OIGT, incluyendo verificación de información, traslados por competencia, e interponer actuaciones penales, fiscales, disciplinarias o administrativas, internas o externas a las que haya lugar.  </t>
  </si>
  <si>
    <t>Documento de diagnostico elaborado</t>
  </si>
  <si>
    <t>Elaborar diagnóstico a procedimientos misionales de la Agencia, para determinar potenciales riesgos de corrupción.</t>
  </si>
  <si>
    <t xml:space="preserve">Informes de monitoreo elaborados </t>
  </si>
  <si>
    <t>Realizar monitoreos al Mapa de riesgos de corrupción.</t>
  </si>
  <si>
    <t>Documentos metodológicos actualizados</t>
  </si>
  <si>
    <t>Actualizar documentos metodológicos para el monitoreo a los riesgos de corrupción.</t>
  </si>
  <si>
    <t xml:space="preserve">Piezas comunicativas elaboradas </t>
  </si>
  <si>
    <t>Elaborar y gestionar la publicación de piezas comunicativas para la prevención y lucha contra la corrupción, en diferentes medios de comunicación.</t>
  </si>
  <si>
    <t>Capacitaciones realizadas</t>
  </si>
  <si>
    <t>Informes de seguimiento elaborados</t>
  </si>
  <si>
    <t>Hacer seguimiento a la implementación de la Estrategia para la Prevención y Lucha contra la Corrupción.</t>
  </si>
  <si>
    <t>Hacer seguimiento a la implementación de la Guía la Ley 1712 de 2014 (Ley de Transparencia y del Derecho de Acceso a la Información Pública) por parte de la ANT.</t>
  </si>
  <si>
    <t>Socializaciones realizadas</t>
  </si>
  <si>
    <t>Elaborar el informe institucional de la ANT para Presidencia de la República</t>
  </si>
  <si>
    <t>Sistematizar, analizar y preparar la información en materia de gestión institucional</t>
  </si>
  <si>
    <t>Coordinación para la Gestión Contractual</t>
  </si>
  <si>
    <t>Informes de Gestión Contractual elaborado</t>
  </si>
  <si>
    <t>Desarrollar y fortalecer el proceso precontractual, contractual y de liquidaciones de la Agencia Nacional de Tierras, así como administrar instrumentos y plataformas asociadas al registro, consolidación y reporte de la información contractual.</t>
  </si>
  <si>
    <t>Subdirección Administrativa y Financiera</t>
  </si>
  <si>
    <t>Documento diseñado</t>
  </si>
  <si>
    <t>Diseñar el diagnostico para la implementación del Sistema de Gestión Ambiental</t>
  </si>
  <si>
    <t>Informes de gestión elaborados</t>
  </si>
  <si>
    <t>Realizar el seguimiento a la ejecución financiera</t>
  </si>
  <si>
    <t>Secretaría General</t>
  </si>
  <si>
    <t>Informe de gestión elaborado</t>
  </si>
  <si>
    <t>Desarrollar y fortalecer el proceso de la Gestión Disciplinaria de la Agencia Nacional de Tierras</t>
  </si>
  <si>
    <t>Informes de seguimiento a la gestión elaborados</t>
  </si>
  <si>
    <t>Prestar el servicio de atención al ciudadano mediante los canales de comunicación institucionales</t>
  </si>
  <si>
    <t>Administrar y gestionar la infraestructura tecnológica de la ANT para su adecuado funcionamiento</t>
  </si>
  <si>
    <t>Realizar seguimiento a los temas administrativos de la Agencia, relacionados con la ordenación de gasto, contratación, PQRDS y planeación de la Secretaría General en pro de la buena gestión de los proyectos de inversión</t>
  </si>
  <si>
    <t>Subdirector(a) de Talento Humano</t>
  </si>
  <si>
    <t>Informe final de ejecución elaborado</t>
  </si>
  <si>
    <t xml:space="preserve">Realizar Informe Final de Ejecución del Plan de Trabajo Anual en Seguridad y Salud en el Trabajo  </t>
  </si>
  <si>
    <t>Plan Publicado</t>
  </si>
  <si>
    <t xml:space="preserve">Diseñar y aprobar el Plan de Trabajo Anual en Seguridad y Salud en el Trabajo  </t>
  </si>
  <si>
    <t>Actividad 3.1. Implementar las políticas y operación del MIPG, articulando los procesos de la ANT</t>
  </si>
  <si>
    <t>Sistema de Gestión implementado</t>
  </si>
  <si>
    <t>Servicio de Implementación Sistemas de Gestión</t>
  </si>
  <si>
    <t>Fortalecer la implementación de los sistemas de gestión y políticas de MIPG en la Agencia</t>
  </si>
  <si>
    <t>Dirección General - Comunicaciones</t>
  </si>
  <si>
    <t>Eventos realizados</t>
  </si>
  <si>
    <t>Planeación y acompañamiento a cada una de las áreas de la Agencia para la ejecución de los eventos a nivel nacional.</t>
  </si>
  <si>
    <t>Realizar Informe Final de Ejecución del Plan Institucional de Formación y Capacitación</t>
  </si>
  <si>
    <t>Diseñar y aprobar el Plan Institucional de Formación y Capacitación</t>
  </si>
  <si>
    <t xml:space="preserve">Realizar eventos de capacitación en gestión administrativa y misional </t>
  </si>
  <si>
    <t>Realizar Informe Final de Ejecución del Plan de Bienestar e Incentivos Institucionales</t>
  </si>
  <si>
    <t>Diseñar y aprobar el Plan de Bienestar e Incentivos Institucionales</t>
  </si>
  <si>
    <t>Implantar acciones y herramientas para consolidar la gestión del conocimiento administrativo y misional</t>
  </si>
  <si>
    <t xml:space="preserve">Informe de implementación elaborado </t>
  </si>
  <si>
    <t>Implementar el Plan Estratégico de Talento Humano</t>
  </si>
  <si>
    <t>Diseñar y aprobar el Plan Estratégico de Talento Humano</t>
  </si>
  <si>
    <t>Fortalecer la gestión de competencias en la ANT frente a las necesidades y objetivos institucionales.</t>
  </si>
  <si>
    <t>Personas capacitadas</t>
  </si>
  <si>
    <t>Servicio de Educación Informal para la Gestión Administrativa</t>
  </si>
  <si>
    <t>Informe de monitoreo</t>
  </si>
  <si>
    <t xml:space="preserve">Realizar monitoreo de la Redes Sociales (Facebook, Twitter, Instagram y YouTube). </t>
  </si>
  <si>
    <t>Contenido periodístico publicado en la página web</t>
  </si>
  <si>
    <t>Producir Contenido Periodístico en la página de la Agencia Nacional de Tierras.</t>
  </si>
  <si>
    <t>Estrategia de comunicaciones  socializada</t>
  </si>
  <si>
    <t>Actualizar la Estrategia de Comunicaciones de la ANT.</t>
  </si>
  <si>
    <t>Piezas gráficas diseñadas</t>
  </si>
  <si>
    <t>Diseñar piezas gráficas para redes sociales de la Agencia Nacional de Tierras.</t>
  </si>
  <si>
    <t>Video clips elaborados</t>
  </si>
  <si>
    <t>Producir contenidos audiovisuales para difundir en medios digitales, redes sociales y medios de comunicación.</t>
  </si>
  <si>
    <t>Campañas difundidas en las redes sociales</t>
  </si>
  <si>
    <t>Publicar campañas de información, en los canales digitales de la Agencia Nacional de Tierras.</t>
  </si>
  <si>
    <t>Boletines replicados por los medios de comunicación</t>
  </si>
  <si>
    <t>Publicar boletines de prensa en medios de comunicación y tener un monitoreo diario en medios.</t>
  </si>
  <si>
    <t>Boletines elaborados</t>
  </si>
  <si>
    <t>Emitir boletines de prensa para la difusión en medios de comunicación.</t>
  </si>
  <si>
    <t>Divulgar y desarrollar las acciones de la planeación estratégica, planes y programas en las sedes de la ANT</t>
  </si>
  <si>
    <t>Actas aprobadas</t>
  </si>
  <si>
    <t>Ejercer la Secretaría Técnica del Consejo Directivo</t>
  </si>
  <si>
    <t>Informes aprobados</t>
  </si>
  <si>
    <t>Estructurar los informes de gestión y rendición de cuentas para ser presentados a la ciudadanía</t>
  </si>
  <si>
    <t>Solicitudes atendidas</t>
  </si>
  <si>
    <t>Apoyar la revisión de solicitudes, trámites y requerimientos relacionados con el proceso de planeación</t>
  </si>
  <si>
    <t xml:space="preserve">Administrar la batería de indicadores de gestión de la Entidad </t>
  </si>
  <si>
    <t>Iniciativas estratégicas ejecutadas</t>
  </si>
  <si>
    <t>Ejecutar iniciativas estratégicas adicionales de la Dirección General de la ANT, Presidencia, Ministerio de Agricultura y otras partes interesadas.</t>
  </si>
  <si>
    <t>Fichas EBI Actualizadas  y publicadas</t>
  </si>
  <si>
    <t>Gestionar la formulación, actualización y seguimiento a los proyectos de inversión y adelantar los trámites a través de las plataformas SUIFP, MGA, SPI y SIIF</t>
  </si>
  <si>
    <t>Anteproyecto aprobado</t>
  </si>
  <si>
    <t>Preparar, consolidar y presentar el anteproyecto de presupuesto, en coordinación con Secretaría General .</t>
  </si>
  <si>
    <t>Ejecutar las acciones formuladas en los planes y programas de la entidad</t>
  </si>
  <si>
    <t>Dirección General</t>
  </si>
  <si>
    <t>Convenios firmados</t>
  </si>
  <si>
    <t>Desarrollar alianzas nacionales e internacionales que contribuyan al cumplimiento de actividades misionales y el objetivo misional de la entidad.</t>
  </si>
  <si>
    <t>Realizar la formulación de la planeación estratégica, planes y programas articulados con el PND</t>
  </si>
  <si>
    <t xml:space="preserve">Documentos de planeación realizados </t>
  </si>
  <si>
    <t xml:space="preserve">Documentos de planeación </t>
  </si>
  <si>
    <t>Fortalecer la planeación estratégica, habilidades y mecanismos de administración en la Agencia</t>
  </si>
  <si>
    <t xml:space="preserve">	2020011000110 </t>
  </si>
  <si>
    <t xml:space="preserve">Adquirir el servicio integrado de dotación de
mobiliario según las necesidades de elementos establecidos. </t>
  </si>
  <si>
    <t>Realizar las actividades relacionadas con las adecuaciones, mantenimientos y reparaciones, así como garantizar la adecuada gestión administrativa de las sedes donde adelanta su operación la ANT.</t>
  </si>
  <si>
    <t xml:space="preserve">Realizar las adecuaciones, mantenimientos y reparaciones en las sedes de la ANT, incluyendo los elementos requeridos </t>
  </si>
  <si>
    <t xml:space="preserve">Adquirir los insumos para adelantar las adecuaciones y reparaciones. </t>
  </si>
  <si>
    <t>31/06/2021</t>
  </si>
  <si>
    <t>Realizar las visitas y diseños de adecuaciones, reparaciones y mantenimientos de las sedes de la ANT</t>
  </si>
  <si>
    <t xml:space="preserve">Adelantar proceso de identificación de las necesidades de reparación y adecuación de los mismos con su respectivo seguimiento. </t>
  </si>
  <si>
    <t>Sedes adecuadas</t>
  </si>
  <si>
    <t>Mejorar, asegurar y dotar las instalaciones físicas donde la Agencia Nacional de Tierras adelanta su operación a nivel nacional.</t>
  </si>
  <si>
    <t>META 2021</t>
  </si>
  <si>
    <t>1799 - Fortalecimiento de la gestión y dirección del sector agropecuario</t>
  </si>
  <si>
    <t>Adecuar la infraestructura física de la Agencia Nacional de Tierras</t>
  </si>
  <si>
    <t>Adecuación y mejoramiento de la infraestructura física de la Agencia Nacional de Tierras a nivel Nacional</t>
  </si>
  <si>
    <t>Secretaría General - Soporte Tecnológico</t>
  </si>
  <si>
    <t>Firma digital implementada</t>
  </si>
  <si>
    <t>Adquirir e implementar las firmas digitales en los aplicativos ORFEO, Klic y SIT de la ANT</t>
  </si>
  <si>
    <t>Llevar a cabo la Implementación de firmas digitales</t>
  </si>
  <si>
    <t xml:space="preserve">Brindar los equipos requeridos para la Gestión Documental </t>
  </si>
  <si>
    <t>Disponer de los equipos requeridos para la implementación de la estrategia</t>
  </si>
  <si>
    <t>Saneamientos ambientales realizados</t>
  </si>
  <si>
    <t>Adelantar la Conservación del Fondo Documental</t>
  </si>
  <si>
    <t>FUID elaborado</t>
  </si>
  <si>
    <t xml:space="preserve">Realizar el proceso de seguimiento y control de Gestión Documental - Archivo gestión de las dependencias </t>
  </si>
  <si>
    <t>Recepcionar, registrar, radicar, clasificar, digitalizar, alistar y distribuir las comunicaciones oficiales.</t>
  </si>
  <si>
    <t>Administrar integralmente el Fondo documental de la Agencia</t>
  </si>
  <si>
    <t>Desarrollar las actividades de implementación del SGDEA establecidas para la vigencia 2021.</t>
  </si>
  <si>
    <t>Informes de implementación elaborados</t>
  </si>
  <si>
    <t>Implementar los Instrumentos Archivísticos (PINAR, PGD Y SIC)</t>
  </si>
  <si>
    <t>Implementar Instrumentos Archivísticos</t>
  </si>
  <si>
    <t>Informe TRD presentado</t>
  </si>
  <si>
    <t xml:space="preserve">Presentar el Instrumento Archivístico (TRD) ante el Archivo General de la Nación </t>
  </si>
  <si>
    <t>Formular o actualizar Instrumentos Archivísticos</t>
  </si>
  <si>
    <t xml:space="preserve">Documentos de lineamientos técnicos </t>
  </si>
  <si>
    <t>Documentos de lineamientos técnicos</t>
  </si>
  <si>
    <t>Implementar la Política de Gestión Documental en la Agencia Nacional de Tierras</t>
  </si>
  <si>
    <t>Informe de ejecución elaborado</t>
  </si>
  <si>
    <t>Migrar el total del fondo documental de la Agencia en el Sistema de Gestión Documental</t>
  </si>
  <si>
    <t>Digitalizar el total de los expedientes que aun no se encuentran en formato digital.</t>
  </si>
  <si>
    <t>Metros Lineales intervenidos</t>
  </si>
  <si>
    <t>Realizar  la depuración y clasificación del fondo documental (1600 Metros Lineales) - Titulación de baldíos</t>
  </si>
  <si>
    <t>Depurar y Clasificar el fondo documental de la Agencia. Licitación publica</t>
  </si>
  <si>
    <t>Documentos inventariados</t>
  </si>
  <si>
    <t>Archivo Histórico Inventariado</t>
  </si>
  <si>
    <t>Intervenir el fondo documental de la Agencia Nacional de Tierras bajo los criterios técnicos legales vigentes en cuanto a la gestión documental.</t>
  </si>
  <si>
    <t>Normalizar la disponibilidad archivística de los expedientes documentales de la Agencia de manera centralizada con los estándares de seguridad necesarios, cumpliendo con los lineamientos técnicos requeridos.</t>
  </si>
  <si>
    <t>Gestión Integral del Fondo Documental de la Agencia Nacional de Tierras</t>
  </si>
  <si>
    <t xml:space="preserve">Funcionamiento </t>
  </si>
  <si>
    <t>Informes de Seguimiento al Plan Anticorrupción y Atención al ciudadano y al Mapa de Riesgos de Corrupción, enviados a Dirección General y publicados en la pagina web de la ANT</t>
  </si>
  <si>
    <t>Realimentar a la alta dirección sobre el monitoreo y efectividad de la gestión del riesgo y de los controles. Así mismo, hacer seguimiento a su gestión, gestionar los riesgos y aplicar los controles</t>
  </si>
  <si>
    <t>Informes de resultados , enviados y publicados.</t>
  </si>
  <si>
    <t>Ejercer la auditoría interna de manera técnica y acorde con las políticas y prácticas apropiadas</t>
  </si>
  <si>
    <t>Programa - Plan Anual de Auditoria</t>
  </si>
  <si>
    <t>Cumplir las funciones de supervisión del desempeño del Sistema de Control Interno y determinar las mejoras a que haya lugar, por parte del Comité Institucional de Coordinación de Control Interno</t>
  </si>
  <si>
    <t>Control Interno</t>
  </si>
  <si>
    <t>Inversión/Funcionamiento</t>
  </si>
  <si>
    <t>Reporte de cumplimiento presentado</t>
  </si>
  <si>
    <t>Diligenciar el Índice de Transparencia ITA de Procuraduría</t>
  </si>
  <si>
    <t>Informe de recomendaciones elaborado</t>
  </si>
  <si>
    <t>Realizar recomendaciones institucionales para fortalecimiento y mejoramiento del PAAC</t>
  </si>
  <si>
    <t>Actualizaciones en página Web</t>
  </si>
  <si>
    <t>Tramitar las solicitudes de modificación al PAAC presentadas por las dependencias y publicar versión actualizada.</t>
  </si>
  <si>
    <t>Plan Anticorrupción y de Atención al Ciudadano PAAC elaborado y publicado en pagina web.</t>
  </si>
  <si>
    <t>Elaborar, socializar y publicar el Plan Anticorrupción y de Atención al Ciudadano institucional</t>
  </si>
  <si>
    <t>Realizar recomendaciones institucionales para fortalecimiento y mejoramiento del Mapa de riesgos de corrupción.</t>
  </si>
  <si>
    <t>Tramitar las solicitudes de modificación al Mapa de riesgos de corrupción presentadas por las dependencias y publicar versión actualizada.</t>
  </si>
  <si>
    <t>Mapa de riesgos de corrupción elaborado y publicado en pagina web</t>
  </si>
  <si>
    <t xml:space="preserve">Elaborar, socializar y publicar el Mapa de riesgos de corrupción </t>
  </si>
  <si>
    <t xml:space="preserve">Transparencia, acceso a la información publica y lucha contra la corrupción </t>
  </si>
  <si>
    <t>FUID elaborado y presentado</t>
  </si>
  <si>
    <t>Gestionar la numeración de las resoluciones, autos y circulares de la Agencia Nacional de Tierras y transferirlas al Grupo de Gestión Documental</t>
  </si>
  <si>
    <t>Política Gestión Documental</t>
  </si>
  <si>
    <t>Gestionar las PQRSDF, en las etapas de recepción, reparto y solución por parte del área encargada de la PQRSDF.</t>
  </si>
  <si>
    <t xml:space="preserve">Política Gestión del Modelo de Atención </t>
  </si>
  <si>
    <t>Informes elaborados</t>
  </si>
  <si>
    <t>Elaborar informes de austeridad en el gasto</t>
  </si>
  <si>
    <t>Prestación del servicio de vigilancia y seguridad privada 
(Contrato ejecutado)</t>
  </si>
  <si>
    <t>Realizar los procesos de contratación para la prestación del servicio de vigilancia y seguridad privada</t>
  </si>
  <si>
    <t>Prestación del servicio de aseo y cafetería (Contrato ejecutado)</t>
  </si>
  <si>
    <t>Realizar los procesos de contratación para la prestación de servicio de aseo y cafetería.</t>
  </si>
  <si>
    <t>Inventario actualizado</t>
  </si>
  <si>
    <t>Realizar el levantamiento de inventario de los bienes muebles de la ANT</t>
  </si>
  <si>
    <t>Elaborar el programa de Plan Anual de Cuentas (PAC)</t>
  </si>
  <si>
    <t>Capacitaciones realizadas
(Listado de asistencia)</t>
  </si>
  <si>
    <t>Realizar capacitaciones enfocadas en el proceso de Gestión Financiera a los colaboradores de la ANT</t>
  </si>
  <si>
    <t>Estados contables ajustados a la realidad de su ejecución / Informe de arqueos de caja menor elaborados</t>
  </si>
  <si>
    <t>Realizar el seguimiento, control y ajustes requeridos en los procesos presupuestales y contables de la Agencia.</t>
  </si>
  <si>
    <t>Seguimiento del Plan Anual de Adquisiciones de Bienes y Servicios de la Agencia</t>
  </si>
  <si>
    <t>Plan Anual de Adquisiciones actualizado y publicado en página web y SECOP II</t>
  </si>
  <si>
    <t>Política Gestión Presupuestal y Eficiencia del Gasto Público</t>
  </si>
  <si>
    <t xml:space="preserve">Reporte situaciones administrativas tramitadas </t>
  </si>
  <si>
    <t>Gestionar las situaciones administrativas</t>
  </si>
  <si>
    <t>Subdirector(a) de Talento Humano/ Subdirección Administrativa y Financiera</t>
  </si>
  <si>
    <t>Reporte liquidación de nómina elaborado</t>
  </si>
  <si>
    <t>Elaborar la liquidación de nómina</t>
  </si>
  <si>
    <t>Cronograma de liquidación y pago de la nómina elaborado</t>
  </si>
  <si>
    <t>Elaborar la programación de liquidación y pago de nómina</t>
  </si>
  <si>
    <t>Gestionar el soporte y mantenimiento del aplicativo Meta4 - SIGEP Nómina</t>
  </si>
  <si>
    <t>Plan de Previsión de Recursos Humanos formulado  y publicado</t>
  </si>
  <si>
    <t>Diseñar y aprobar el Plan de Previsión de Recursos Humanos</t>
  </si>
  <si>
    <t>Informe de implementación elaborado</t>
  </si>
  <si>
    <t>Implementar el Plan Anual de Vacantes</t>
  </si>
  <si>
    <t>Plan Anual de Vacantes formulado y publicado</t>
  </si>
  <si>
    <t>Diseñar y aprobar el Plan Anual de Vacantes</t>
  </si>
  <si>
    <t>Secretaría General
Control Interno Disciplinario</t>
  </si>
  <si>
    <t>Banners preventivos publicados en los diferentes canales de la Agencia</t>
  </si>
  <si>
    <t>Capacitaciones a funcionarios realizadas 
(Listas de asistencia, memorias de la capacitación y evaluaciones)</t>
  </si>
  <si>
    <t>Hacer campañas de difusión sobre Control Interno Disciplinario</t>
  </si>
  <si>
    <t>Política Gestión del Talento Humano</t>
  </si>
  <si>
    <t>Planeación</t>
  </si>
  <si>
    <t>Actas e informes elaborados</t>
  </si>
  <si>
    <t>Hacer seguimiento a la Ejecución Presupuestal y Plan de Acción</t>
  </si>
  <si>
    <t>Plan de acción aprobado y publicado</t>
  </si>
  <si>
    <t>Orientar la formulación y aprobación del Plan de Acción</t>
  </si>
  <si>
    <t>Política Direccionamiento Estratégico</t>
  </si>
  <si>
    <t>Fuente del recurso</t>
  </si>
  <si>
    <t>Periodicidad</t>
  </si>
  <si>
    <t>Meta 2020</t>
  </si>
  <si>
    <t>Actividad</t>
  </si>
  <si>
    <t>DIMENSIÓN MIPG</t>
  </si>
  <si>
    <t>Informe de seguimiento a la ejecución del Plan de actualización ejecutado</t>
  </si>
  <si>
    <t>NA</t>
  </si>
  <si>
    <t>Subdirección Sistemas de Información de Tierras</t>
  </si>
  <si>
    <t>Inversión</t>
  </si>
  <si>
    <t>Plan de actualización formulado</t>
  </si>
  <si>
    <t>Formular y Ejecutar actividades de la Fase 2 de 3 del Plan de actualización de los sistemas de información</t>
  </si>
  <si>
    <t>Gestionar el proceso de construcción de software encaminado a la actualización del sistema de información</t>
  </si>
  <si>
    <t>Sistemas de información actualizados</t>
  </si>
  <si>
    <t>Servicios información actualizados</t>
  </si>
  <si>
    <t>Fortalecer la capacidad de sistematización y/o automatización de los procesos institucionales.</t>
  </si>
  <si>
    <t>Brindar servicios especializados de gestión de proyectos</t>
  </si>
  <si>
    <t>Bimestral</t>
  </si>
  <si>
    <t>Informe de seguimiento a la ejecución del Plan de desarrollo por fábrica de software.</t>
  </si>
  <si>
    <t>Servicio de fábrica de software contratados.</t>
  </si>
  <si>
    <t>Plan de fortalecimiento formulado</t>
  </si>
  <si>
    <t>Formular y ejecutar la Fase 2 de 3 de las actividades del Plan de fortalecimiento del sistema de información misional</t>
  </si>
  <si>
    <t>Gestionar el proceso de construcción de software en pro de implementar sistemas de información</t>
  </si>
  <si>
    <t>Sistemas de información implementados</t>
  </si>
  <si>
    <t>Servicios de información implementados</t>
  </si>
  <si>
    <t>Suscripción de licenciamiento renovado</t>
  </si>
  <si>
    <t>Renovar el licenciamiento institucional</t>
  </si>
  <si>
    <t>Aprovisionar el licenciamiento de la Entidad</t>
  </si>
  <si>
    <t>Adquirir y/o renovar el soporte y garantía de los componentes de infraestructura.</t>
  </si>
  <si>
    <t>Brindar soporte y mantenimiento al sistema de información misional</t>
  </si>
  <si>
    <t>Brindar soporte y mantenimiento al portal ANT</t>
  </si>
  <si>
    <t>Brindar soporte técnico a los servicios de tecnología</t>
  </si>
  <si>
    <t>Informe de estado y seguimiento de los Canales de internet y MPLS elaborado</t>
  </si>
  <si>
    <t>Adquirir los canales de internet y los canales MPLS  a nivel nacional.</t>
  </si>
  <si>
    <t>Aprovisionar servicios de conectividad</t>
  </si>
  <si>
    <t>Adquirir los servicios de mesa de ayuda para atender los incidentes técnicos de hardware y software (nivel 1 y 2)</t>
  </si>
  <si>
    <t>Gestionar la adquisición de la mesa de ayuda</t>
  </si>
  <si>
    <t>Índice de capacidad en la prestación de servicios de tecnología</t>
  </si>
  <si>
    <t xml:space="preserve"> Servicios tecnológicos</t>
  </si>
  <si>
    <t>Fortalecer la capacidad y flexibilidad en el aprovisionamiento en los servicios tecnológicos</t>
  </si>
  <si>
    <t>Seguimiento a la ejecución del PETI</t>
  </si>
  <si>
    <t>Construir el documento de arquitectura empresarial</t>
  </si>
  <si>
    <t>Documentos para la planeación estratégica en TI</t>
  </si>
  <si>
    <t>Documento para la planeación estratégica en TI</t>
  </si>
  <si>
    <t>Articular la estrategia de TI con los procesos de la Entidad</t>
  </si>
  <si>
    <t>1704 - Ordenamiento social y uso productivo del territorio rural</t>
  </si>
  <si>
    <t>Fortalecer el proceso de desarrollo y gestión de la arquitectura empresarial institucional.</t>
  </si>
  <si>
    <t xml:space="preserve"> 	2019011000263</t>
  </si>
  <si>
    <t>Fortalecimiento del proceso de desarrollo y gestión de la arquitectura empresarial institucional nacional</t>
  </si>
  <si>
    <t>PLAN DE ACCIÓN</t>
  </si>
  <si>
    <t>Porcentaje de recursos por desembolsar de las cuentas compartidas vigencia 2015-2021</t>
  </si>
  <si>
    <t>Realizar desembolsos de cofinanciación</t>
  </si>
  <si>
    <t>Transporte</t>
  </si>
  <si>
    <t xml:space="preserve">Cierres realizados de cuentas bancarias compartidas </t>
  </si>
  <si>
    <t>Realizar Requerimientos  de cierre de cuentas bancarias realizados</t>
  </si>
  <si>
    <t>Realizar el seguimiento a la ejecución de las iniciativas.</t>
  </si>
  <si>
    <t>Cofinanciar iniciativas comunitarias con enfoque diferencial étnico.</t>
  </si>
  <si>
    <t>Realizar ruta de implementación de las iniciativas comunitarias.</t>
  </si>
  <si>
    <t>Iniciativas comunitarias apoyadas</t>
  </si>
  <si>
    <t>Realizar servicios de apoyo financiero para iniciativas comunitarias</t>
  </si>
  <si>
    <t>Realizar la formulación de iniciativas comunitarias.</t>
  </si>
  <si>
    <t>Servicio de apoyo financiero para iniciativas comunitarias</t>
  </si>
  <si>
    <t>Ampliar el acceso de las comunidades indígenas a las iniciativas comunitarias</t>
  </si>
  <si>
    <t>Realizar seguimiento a las actas de mediación</t>
  </si>
  <si>
    <t>Elaborar actas de mediación.</t>
  </si>
  <si>
    <t>Actas de mediación de resolución de conflictos territoriales elaborados</t>
  </si>
  <si>
    <t>Realizar servicios de mediación de resolución de conflictos Territoriales</t>
  </si>
  <si>
    <t>Crear los espacios de mediación para la resolución de conflictos.</t>
  </si>
  <si>
    <t>Realizar estudio de diagnóstico de los conflictos.</t>
  </si>
  <si>
    <t>Fichas de caracterización de los conflictos elaborados</t>
  </si>
  <si>
    <t xml:space="preserve">Realizar estudios de factibilidad </t>
  </si>
  <si>
    <t>Practicar visitas técnicas de levantamiento de información.</t>
  </si>
  <si>
    <t>Actas de mediación de resolución de conflictos territoriales</t>
  </si>
  <si>
    <t>Servicio de mediación de resolución de conflictos Territoriales</t>
  </si>
  <si>
    <t>Delimitar (mojones, vallas entre otros).</t>
  </si>
  <si>
    <t>Resguardos delimitados</t>
  </si>
  <si>
    <t>Realizar Servicios de delimitación del territorio</t>
  </si>
  <si>
    <t>Realizar socialización del estudio.</t>
  </si>
  <si>
    <t>Realizar estudios jurídico y geográfico.</t>
  </si>
  <si>
    <t>Estudios jurídicos y geográfico de delimitación del territorio elaborados</t>
  </si>
  <si>
    <t xml:space="preserve">Realizar Estudios de factibilidad </t>
  </si>
  <si>
    <t>Priorizar las solicitudes de delimitación.</t>
  </si>
  <si>
    <t>Servicio de delimitación del territorio</t>
  </si>
  <si>
    <t xml:space="preserve">Brindar seguridad jurídica a las comunidades indígenas  en la dotación y tenencia de la tierra </t>
  </si>
  <si>
    <t>Entregar  predios y/o mejoras a las comunidades indígenas.</t>
  </si>
  <si>
    <t>Predios y/o mejoras adquiridas</t>
  </si>
  <si>
    <t>Realizar Servicio de adquisición de tierras y/o mejoras</t>
  </si>
  <si>
    <t>Registrar la adquisición ante la ORIP.</t>
  </si>
  <si>
    <t>Ofertas de compra presentadas</t>
  </si>
  <si>
    <t>Realizar Presentación de Ofertas de Compra</t>
  </si>
  <si>
    <t>Adquirir predios y/o mejoras.</t>
  </si>
  <si>
    <t>Realizar aclaraciones de área.</t>
  </si>
  <si>
    <t>Avalúos comerciales solicitados</t>
  </si>
  <si>
    <t>Realizar Solicitudes de avalúos comerciales por parte de la DAE</t>
  </si>
  <si>
    <t>Realizar avalúos comerciales.</t>
  </si>
  <si>
    <t>Realizar estudios jurídico, geográfico, agronómico y/o antropológico.</t>
  </si>
  <si>
    <t>Realizar Estudios de factibilidad</t>
  </si>
  <si>
    <t>Informes técnicos, topográficos y agronómicos</t>
  </si>
  <si>
    <t>Practicar visitas técnicas topográficas y agronómicas</t>
  </si>
  <si>
    <t>Practicar visitas técnicas a predios priorizados.</t>
  </si>
  <si>
    <t>Servicio de adquisición de tierras y/o mejoras</t>
  </si>
  <si>
    <t>Registrar las resoluciones ante la ORIP.</t>
  </si>
  <si>
    <t>Resolución provisional  de protección de territorios  ancestrales realizados</t>
  </si>
  <si>
    <t>Realizar servicio de caracterización de los territorios ocupados o poseídos ancestralmente</t>
  </si>
  <si>
    <t>Expedir resoluciones.</t>
  </si>
  <si>
    <t>Resolución de caracterización de los territorios ocupados o poseídos ancestralmente proyectados</t>
  </si>
  <si>
    <t>Proyectar actos administrativos</t>
  </si>
  <si>
    <t>Socializar los estudios de caracterización ancestral y territorial con las comunidades.</t>
  </si>
  <si>
    <t>Realizar estudio de caracterización ancestral y territorial.</t>
  </si>
  <si>
    <t>Estudios de caracterización ancestral y territorial de los territorios ocupados o poseídos ancestralmente elaborados</t>
  </si>
  <si>
    <t>Resolución provisional  de protección de territorios ancestrales</t>
  </si>
  <si>
    <t>Servicio de caracterización de los territorios ocupados o poseídos ancestralmente</t>
  </si>
  <si>
    <t>Registrar las mejoras ante la ORIP.</t>
  </si>
  <si>
    <t>Elaborar actas de entrega de las mejoras a la comunidad.</t>
  </si>
  <si>
    <t>Adquirir mejoras.</t>
  </si>
  <si>
    <t>Actas de entrega material de las mejoras suscritas</t>
  </si>
  <si>
    <t>Realizar Servicio de saneamiento de resguardos</t>
  </si>
  <si>
    <t>Realizar estudios topográficos y jurídicos para la adquisición de mejoras.</t>
  </si>
  <si>
    <t>Estudios topográficos y jurídicos para la adquisición de mejoras elaborados</t>
  </si>
  <si>
    <t>Practicar visitas técnicas.</t>
  </si>
  <si>
    <t>Servicio de saneamiento de resguardos</t>
  </si>
  <si>
    <t>Registrar acuerdos ante la ORIP.</t>
  </si>
  <si>
    <t>Acuerdos Registrados</t>
  </si>
  <si>
    <t xml:space="preserve">Realizar servicios de ampliación de resguardos </t>
  </si>
  <si>
    <t>Notificar de la legalización a la comunidad.</t>
  </si>
  <si>
    <t>Proyecto de acuerdos elaborados</t>
  </si>
  <si>
    <t>CONPES 3886 - Deforestación</t>
  </si>
  <si>
    <t>Expedir acuerdos de ampliación de resguardos.</t>
  </si>
  <si>
    <t>Realizar estudios socioeconómicos, jurídicos, geográficos y de tenencia de tierras para la ampliación.</t>
  </si>
  <si>
    <t>Estudios socioeconómicos, jurídicos, geográficos y de tenencia de tierras para la ampliación elaborados</t>
  </si>
  <si>
    <t>Acuerdos registrados</t>
  </si>
  <si>
    <t xml:space="preserve">Servicio de ampliación de resguardos </t>
  </si>
  <si>
    <t>Registrar acuerdos de constitución ante la ORIP.</t>
  </si>
  <si>
    <t xml:space="preserve">Realizar la constitución de resguardos </t>
  </si>
  <si>
    <t>Notificar de la constitución a la comunidad.</t>
  </si>
  <si>
    <t>Acuerdos de legalización para la constitución proyectados.</t>
  </si>
  <si>
    <t xml:space="preserve">Proyectar actos administrativos </t>
  </si>
  <si>
    <t>Expedir acuerdos de constitución de resguardos.</t>
  </si>
  <si>
    <t>Realizar estudios socioeconómicos, jurídicos, geográficos y de tenencia de tierras para la constitución.</t>
  </si>
  <si>
    <t xml:space="preserve">Dirección de Asuntos Étnicos </t>
  </si>
  <si>
    <t>Estudios socioeconómicos, jurídicos, geográficos y de tenencia de tierras para la constitución elaborados.</t>
  </si>
  <si>
    <t>Realizar las reuniones de la Comisión Nacional de Territorios Indígenas para el fortalecimiento de los espacios de concertación.</t>
  </si>
  <si>
    <t>Acuerdos  registrados</t>
  </si>
  <si>
    <t xml:space="preserve">Servicio de constitución de resguardos </t>
  </si>
  <si>
    <t>Ampliar el acceso  de tierra dirigida a la población indígena</t>
  </si>
  <si>
    <t xml:space="preserve">Mejorar la pervivencia de las comunidades indígenas en sus territorios </t>
  </si>
  <si>
    <t>Implementación del programa de legalización de tierras y fomento al desarrollo rural para comunidades indígenas</t>
  </si>
  <si>
    <t>Realizar Desembolsos de cofinanciación realizados</t>
  </si>
  <si>
    <t>Realizar el seguimiento a la ejecución de las iniciativas</t>
  </si>
  <si>
    <t xml:space="preserve">Cofinanciar iniciativas comunitarias con enfoque diferencial étnico </t>
  </si>
  <si>
    <t>Realizar Servicios de apoyo financiero para iniciativas comunitarias</t>
  </si>
  <si>
    <t>N.A</t>
  </si>
  <si>
    <t>Realizar la formulación de iniciativas comunitarias</t>
  </si>
  <si>
    <t>Ampliar el acceso de las comunidades negras a las iniciativas comunitarias</t>
  </si>
  <si>
    <t>Realizar Servicios de mediación de resolución de conflictos Territoriales</t>
  </si>
  <si>
    <t>Realizar estudio de diagnóstico de los conflictos</t>
  </si>
  <si>
    <t>Realizar Estudios de Factibilidad</t>
  </si>
  <si>
    <t>Delimitar (mojones, vallas entre otros)</t>
  </si>
  <si>
    <t>Territorios delimitados</t>
  </si>
  <si>
    <t>Realizar socialización de estudios</t>
  </si>
  <si>
    <t>Realizar estudios jurídico y geográfico</t>
  </si>
  <si>
    <t>Estudios jurídicos y geográficos para delimitación del territorio elaborados</t>
  </si>
  <si>
    <t>Priorizar las solicitudes de delimitación</t>
  </si>
  <si>
    <t xml:space="preserve">Brindar seguridad jurídica a las comunidades negras  en la dotación y tenencia de la tierra </t>
  </si>
  <si>
    <t>Registrar la adquisición ante la ORIP</t>
  </si>
  <si>
    <t>Realizar Servicios de adquisición de tierras y/o mejoras</t>
  </si>
  <si>
    <t>Entregar  predios y/o mejoras a las comunidades negras</t>
  </si>
  <si>
    <t>Adquirir predios y/o mejoras</t>
  </si>
  <si>
    <t>Realizar aclaraciones de área</t>
  </si>
  <si>
    <t>Realizar avalúos comerciales</t>
  </si>
  <si>
    <t>Practicar visitas técnicas a predios priorizados</t>
  </si>
  <si>
    <t>Registrar resoluciones ante la ORIP</t>
  </si>
  <si>
    <t>Actos administrativos expedidos</t>
  </si>
  <si>
    <t xml:space="preserve">Realizar Servicios de Titulación colectiva a comunidades negras </t>
  </si>
  <si>
    <t>Notificar de la titulación a la comunidad.</t>
  </si>
  <si>
    <t>Proyecto de actos administrativos expedidos con viabilidad jurídica</t>
  </si>
  <si>
    <t>Realizar Proyectos de actos administrativos de titulación colectiva</t>
  </si>
  <si>
    <t>Expedir resoluciones de titulación colectiva.</t>
  </si>
  <si>
    <t>Realizar estudios socioeconómicos, jurídicos, geográficos y de tenencia de tierras para la titulación.</t>
  </si>
  <si>
    <t>Dirección de Asuntos Étnicos</t>
  </si>
  <si>
    <t xml:space="preserve">Informes de visitas técnicas para  titulación colectiva a los Consejos Comunitarios elaborados
</t>
  </si>
  <si>
    <t>Resoluciones expedidas</t>
  </si>
  <si>
    <t xml:space="preserve">Servicio de Titulación colectiva a comunidades negras </t>
  </si>
  <si>
    <t>Ampliar el acceso en la dotación de tierra dirigida a la población negra</t>
  </si>
  <si>
    <t xml:space="preserve">Mejorar la pervivencia de las comunidades negras en sus territorios </t>
  </si>
  <si>
    <t>Implementación del programa de legalización de tierras y fomento al desarrollo rural para comunidades negras</t>
  </si>
  <si>
    <t>Efectuar seguimiento y monitoreo  a documentos de planeación</t>
  </si>
  <si>
    <t xml:space="preserve">Documentos de planeación elaborados </t>
  </si>
  <si>
    <t>Efectuar seguimiento y monitoreo a predios rurales con información catastral validada</t>
  </si>
  <si>
    <t>Predios rurales con información catastral validada</t>
  </si>
  <si>
    <t>Realizar la valoración para inclusión al registro de sujetos de ordenamiento</t>
  </si>
  <si>
    <t>Solicitudes registradas</t>
  </si>
  <si>
    <t>Matriz de predios enrutados</t>
  </si>
  <si>
    <t>Realizar el enrutamiento de los predios informales entregados por parte de socio implementador</t>
  </si>
  <si>
    <t xml:space="preserve">Verificar la calidad de la información catastral levantada </t>
  </si>
  <si>
    <t>Realizar la verificación de calidad de la información catastral por parte de socio implementador</t>
  </si>
  <si>
    <t>Ejecutar las estrategias agregadas (preclasificación, análisis y fiso jurídico)</t>
  </si>
  <si>
    <t>Conformar el Catastro Rural (municipios de OSPR)</t>
  </si>
  <si>
    <t xml:space="preserve">Servicio de gestión catastral </t>
  </si>
  <si>
    <t xml:space="preserve">Levantar la información física, jurídica y comunitaria sobre los predios rurales de la nación y los sujetos de ordenamiento social de la propiedad </t>
  </si>
  <si>
    <t>Documentos de POSPR Pos BPM por unidad de intervención de municipio elaborado</t>
  </si>
  <si>
    <t xml:space="preserve">Ajustar y socializar planes de ordenamiento social de la propiedad rural post- operativo de campo </t>
  </si>
  <si>
    <t>4</t>
  </si>
  <si>
    <t xml:space="preserve">Documento plan de ordenamiento social de la propiedad rural pre barrido predial masivo por municipio elaborado </t>
  </si>
  <si>
    <t>Elaborar planes de ordenamiento social de la propiedad rural pre barrido predial masivo</t>
  </si>
  <si>
    <t>Documentos de planeación</t>
  </si>
  <si>
    <t>Memorias de las socializaciones realizadas</t>
  </si>
  <si>
    <t>Socializar la metodología actualizada resultante de la estrategia de gestión del conocimiento</t>
  </si>
  <si>
    <t xml:space="preserve">Socializar la metodología actualizada </t>
  </si>
  <si>
    <t>Documentos metodológicos realizados</t>
  </si>
  <si>
    <t xml:space="preserve">Documentos metodológicos </t>
  </si>
  <si>
    <t>Actualizar los documentos metodológicos</t>
  </si>
  <si>
    <t>Analizar las lecciones aprendidas y buenas prácticas</t>
  </si>
  <si>
    <t>Documentos elaborados</t>
  </si>
  <si>
    <t>Elaborar documentos de lecciones aprendidas sobre la ruta para la atención por oferta</t>
  </si>
  <si>
    <t xml:space="preserve">Documentos de investigación elaborados  </t>
  </si>
  <si>
    <t>Documentos de investigación</t>
  </si>
  <si>
    <t>Documentos de investigación elaborados</t>
  </si>
  <si>
    <t xml:space="preserve">Elaborar los documentos de investigación </t>
  </si>
  <si>
    <t>Documentos de análisis en materia de tierras elaborados</t>
  </si>
  <si>
    <t xml:space="preserve">Analizar información estratégica en materia de tierras </t>
  </si>
  <si>
    <t>Recolectar y sistematizar la información</t>
  </si>
  <si>
    <t>Transferencia corrientes</t>
  </si>
  <si>
    <t>Informes de validación catastral elaborados</t>
  </si>
  <si>
    <t>Validar la información catastral como gestor catastral bajo los lineamientos de la autoridad catastral vigente</t>
  </si>
  <si>
    <t>Validar la información catastral como gestor catastral</t>
  </si>
  <si>
    <t>Información predial consolidada en base de datos</t>
  </si>
  <si>
    <t>Procesar la información capturada y consolidar la base de datos con la información catastral, geográfica, jurídica y social capturada durante el barrido predial, de manera progresiva y por unidad de intervención.</t>
  </si>
  <si>
    <t xml:space="preserve">Efectuar seguimiento y monitoreo </t>
  </si>
  <si>
    <t xml:space="preserve">POSPR pre barrido de cada municipio validado </t>
  </si>
  <si>
    <t xml:space="preserve">Servicio de registro de sujetos de Ordenamiento </t>
  </si>
  <si>
    <t>Registrar los sujetos de ordenamiento</t>
  </si>
  <si>
    <t>Gastos de viaje</t>
  </si>
  <si>
    <t>Informes trimestrales presentados a Planeación</t>
  </si>
  <si>
    <t>Actos Administrativos de cierre etapa administrativa 902 o Actos Administrativos decisión final 1071 suscritos</t>
  </si>
  <si>
    <t>Adelantar la etapa de cierre del proceso agrario</t>
  </si>
  <si>
    <t>Actos administrativos de trámite o etapa probatoria 902 o 1071 suscritos</t>
  </si>
  <si>
    <t xml:space="preserve">Realizar la etapa probatoria </t>
  </si>
  <si>
    <t>Actos Administrativos de inicio o no, archivo suscritos</t>
  </si>
  <si>
    <t xml:space="preserve">Adelantar el inicio de la fase administrativa del proceso agrario </t>
  </si>
  <si>
    <t xml:space="preserve">Análisis Multitemporales elaborados </t>
  </si>
  <si>
    <t xml:space="preserve"> Informes Técnico Jurídico Definitivo ITJD o informes de inspección ocular elaborados</t>
  </si>
  <si>
    <t xml:space="preserve">Realizar el levantamiento de los datos dirigidos a la caracterización física predial </t>
  </si>
  <si>
    <t>Atender espacios de diálogo y de resolución de conflictos</t>
  </si>
  <si>
    <t xml:space="preserve">Realizar las diligencias a los predios objeto de estudio </t>
  </si>
  <si>
    <t>Actos administrativos de conformación o no del expediente, proyectados</t>
  </si>
  <si>
    <t>Diagnóstico preliminar de análisis predial elaborados</t>
  </si>
  <si>
    <t>Identificaciones Prediales elaboradas</t>
  </si>
  <si>
    <t>Realizar el análisis del caso y definir las rutas jurídicas</t>
  </si>
  <si>
    <t xml:space="preserve">Realizar talleres de fomento de la importancia de mantener la formalidad en los predios </t>
  </si>
  <si>
    <t>Efectuar la fase de cierre de la ruta de formalización (formalización de la pequeña propiedad privada rural)</t>
  </si>
  <si>
    <t xml:space="preserve">Efectuar la fase de cierre de la ruta de formalización </t>
  </si>
  <si>
    <t>Realizar las audiencias públicas de exposición de resultados (formalización de la pequeña propiedad privada rural)</t>
  </si>
  <si>
    <t>Realizar las audiencias públicas de exposición de resultados</t>
  </si>
  <si>
    <t>Adelantar los procedimientos administrativos, judiciales y/o notariales (formalización de la pequeña propiedad privada rural)</t>
  </si>
  <si>
    <t>Adelantar los procedimientos administrativos, judiciales y/o notariales</t>
  </si>
  <si>
    <t>Realizar la etapa probatoria del proceso (formalización de la pequeña propiedad privada rural)</t>
  </si>
  <si>
    <t xml:space="preserve">Realizar la etapa probatoria del proceso </t>
  </si>
  <si>
    <t>Adelantar el inicio de la fase administrativa de la ruta de formalización (formalización de la pequeña propiedad privada rural)</t>
  </si>
  <si>
    <t>Adelantar el inicio de la fase administrativa de la ruta de formalización</t>
  </si>
  <si>
    <t>Actas de colindancia realizadas</t>
  </si>
  <si>
    <t>Oficios jurídicos de predios contestados</t>
  </si>
  <si>
    <t xml:space="preserve">Realizar el análisis de la tradición de predios rurales en los que se encuentran pobladores con calidad de poseedores, solicitados por particulares, entidades públicas o jueces de la república y/o en el desarrollo de los procesos de formalización de la propiedad. </t>
  </si>
  <si>
    <t>Informe Técnico Jurídico Validados</t>
  </si>
  <si>
    <t>Validar el estudio técnico y jurídico de las solicitudes</t>
  </si>
  <si>
    <t>Documentos Preliminares y Análisis Prediales validados</t>
  </si>
  <si>
    <t>Matriz de estudios de predios elaborada</t>
  </si>
  <si>
    <t>Realizar el estudio técnico y jurídico de las solicitudes</t>
  </si>
  <si>
    <t>Informe de seguimiento a la ejecución del Plan de desarrollo.</t>
  </si>
  <si>
    <t>Soporte de garantía en servicio
(Documentos de adquisición y/o renovación del soporte y garantía generados)</t>
  </si>
  <si>
    <t>Documentos de arquitectura elaborados</t>
  </si>
  <si>
    <t>Documentar ejercicios de arquitectura empresarial conforme a los dominios a intervenir y al alcance del ejercicio de arquitectura</t>
  </si>
  <si>
    <t>Informes de gestión elaborado</t>
  </si>
  <si>
    <t>Informe de necesidades elaborado</t>
  </si>
  <si>
    <t>Informe de avances de implementación elaborado</t>
  </si>
  <si>
    <t>Informe de comunicaciones oficiales gestionadas elaborado</t>
  </si>
  <si>
    <t>Actas de visita de seguimiento elaboradas</t>
  </si>
  <si>
    <t>Informes de ejecución elaborado</t>
  </si>
  <si>
    <t>Reportes de seguimiento a la gestión de las PQRSDF elaborados</t>
  </si>
  <si>
    <t xml:space="preserve">Acto Administrativo suscrito del PAC </t>
  </si>
  <si>
    <t>Informe de seguimiento elaborado</t>
  </si>
  <si>
    <t xml:space="preserve">Informes Institucionales elaborados </t>
  </si>
  <si>
    <t>Documentos tramitados</t>
  </si>
  <si>
    <t xml:space="preserve"> Servicio de gestión documental</t>
  </si>
  <si>
    <t>DIRECCIONAMIENTO ESTRATÉGICO</t>
  </si>
  <si>
    <t>Mujeres Beneficiadas</t>
  </si>
  <si>
    <t>Familias beneficiadas</t>
  </si>
  <si>
    <t>RESUMEN DE INDICADORES</t>
  </si>
  <si>
    <t>Documento de seguimiento y monitoreo elaborado</t>
  </si>
  <si>
    <t>Realizar seguimiento y monitoreo</t>
  </si>
  <si>
    <t xml:space="preserve"> Efectuar seguimiento y monitoreo  </t>
  </si>
  <si>
    <t>Familias tituladas</t>
  </si>
  <si>
    <t>Mujeres rurales tituladas</t>
  </si>
  <si>
    <t>Adjudicar los predios adquiridos por la ANT a las familias beneficiarias de los programas especiales (los cuales se titulan por UAF)</t>
  </si>
  <si>
    <t>SI</t>
  </si>
  <si>
    <t>Predios Comprados reincorporados</t>
  </si>
  <si>
    <t xml:space="preserve">
Adelantar la gestiones para la Compra de predios rurales (AETCR) en el marco de los compromisos del gobierno nacional con consejo nacional de reincorporación. * Los recursos para tal fin son de FCP y la inversión de personal es de la ANT.</t>
  </si>
  <si>
    <t>Adquisición de bienes y servicios-compra de predios</t>
  </si>
  <si>
    <t>Predios Comprados programas especiales</t>
  </si>
  <si>
    <t>Adelantar las gestiones para la compra de predios rurales en el marco de los compromisos del Gobierno Nacional. (predios adquiridos)</t>
  </si>
  <si>
    <t>Adelantar la gestiones para la Compra de predios rurales (AETCR) en el marco de los compromisos del gobierno nacional con consejo nacional de reincorporación. * Los recursos para tal fin son de FCP y la inversión de personal es de la ANT.</t>
  </si>
  <si>
    <t>Servicio de entrega de tierras</t>
  </si>
  <si>
    <t>Familias beneficiadas con la adquisición de tierras</t>
  </si>
  <si>
    <t xml:space="preserve">Títulos formalizados que otorgan acceso a tierras </t>
  </si>
  <si>
    <t xml:space="preserve">Efectuar seguimiento y monitoreo Subsidios  </t>
  </si>
  <si>
    <t>Actos administrativos y/o comunicaciones que muestran gestión</t>
  </si>
  <si>
    <t>Atender solicitudes de subsidios otorgados</t>
  </si>
  <si>
    <t>Visitas de seguimiento y monitoreo realizados</t>
  </si>
  <si>
    <t xml:space="preserve">Realizar seguimiento y monitoreo de subsidios otorgados </t>
  </si>
  <si>
    <t>Expedir y notificar actos administrativos que ordenen el pago de los componentes del subsidio (Subsidios)</t>
  </si>
  <si>
    <t xml:space="preserve">Predios con verificación de cumplimiento de condiciones </t>
  </si>
  <si>
    <t>Realizar el estudio de las condiciones jurídicas, técnicas y ambientales de los predios que potencialmente pueden ser adquiridos mediante el Subsidio</t>
  </si>
  <si>
    <t>Realizar el estudio de las condiciones jurídicas, técnicas y ambientales de los predios que potencialmente pueden ser adquiridos mediante el Subsidio.(Subsidios)</t>
  </si>
  <si>
    <t>Expedir y notificar actos administrativos de adjudicación de subsidios</t>
  </si>
  <si>
    <t xml:space="preserve"> Proyección de Procedimiento del SIAT</t>
  </si>
  <si>
    <t>Adelantar la revisión técnica y jurídica de las solicitudes de adjudicación de subsidios de tierras y Expedir y notificar actos administrativos de adjudicación de subsidios</t>
  </si>
  <si>
    <t>Adelantar la revisión técnica y jurídica de las solicitudes de adjudicación de subsidios de tierras (Subsidios SIAT)</t>
  </si>
  <si>
    <t>Servicio de apoyo financiero para la adquisición de tierras</t>
  </si>
  <si>
    <t>Mujeres Rurales beneficiadas con acceso a tierras</t>
  </si>
  <si>
    <t xml:space="preserve">Hectáreas de bienes fiscales patrimoniales adjudicadas </t>
  </si>
  <si>
    <t>Solicitar el registro del acto administrativo de adjudicación de bienes fiscales patrimoniales ante la ORIP.  (Adjudicación de Bienes Fiscales Patrimoniales en Zonas Focalizadas)</t>
  </si>
  <si>
    <t>Notificación de actos administrativos</t>
  </si>
  <si>
    <t xml:space="preserve">Notificar los actos administrativos de decisión de las solicitudes de adjudicación de bienes fiscales patrimoniales con su respectiva constancia ejecutoria.  </t>
  </si>
  <si>
    <t>Caracterización  física predial realizadas</t>
  </si>
  <si>
    <t>Realizar el levantamiento de los datos dirigidos a la caracterización física predial Ordenar las pruebas necesarias.</t>
  </si>
  <si>
    <t>Realizar el levantamiento de los datos dirigidos a la caracterización física predial Ordenar las pruebas necesarias.  (Adjudicación de Bienes Fiscales Patrimoniales en Zonas Focalizadas)</t>
  </si>
  <si>
    <t>Actos administrativos - Solicitudes atendidas</t>
  </si>
  <si>
    <t xml:space="preserve">Expedir el auto de inicio o de apertura, negación o archivo de las solicitudes de adjudicación de bienes fiscales patrimoniales </t>
  </si>
  <si>
    <t>Solicitudes impulsadas por demanda y descongestión de Bienes Fiscales Patrimoniales</t>
  </si>
  <si>
    <t>Atender solicitudes impulsadas por demanda y descongestión de Bienes Fiscales Patrimoniales</t>
  </si>
  <si>
    <t>Familias beneficiadas con la adjudicación de bienes fiscales patrimoniales</t>
  </si>
  <si>
    <t xml:space="preserve">Actos administrativos de bienes fiscales patrimoniales notificados </t>
  </si>
  <si>
    <t xml:space="preserve">Notificar los actos administrativos de decisión de las solicitudes de adjudicación de bienes fiscales patrimoniales con su respectiva constancia ejecutoria. </t>
  </si>
  <si>
    <t>Notificar los actos administrativos de decisión de las solicitudes de adjudicación de bienes fiscales patrimoniales con su respectiva constancia ejecutoria.(Adjudicación de Bines Fiscales Patrimoniales por Demanda)</t>
  </si>
  <si>
    <t>Actos de trámite y/o impulso expedidos</t>
  </si>
  <si>
    <t xml:space="preserve">Ordenar las pruebas necesarias y/o Actos de trámite de impulso. </t>
  </si>
  <si>
    <t>Ordenar las pruebas necesarias y/o Actos de trámite de impulso. (Adjudicación de Bines Fiscales Patrimoniales por Demanda)</t>
  </si>
  <si>
    <t>visitas de caracterizaciones agronómica realizadas</t>
  </si>
  <si>
    <t>Familias beneficiadas con la adjudicación de bienes fiscales patrimoniales (170401900)</t>
  </si>
  <si>
    <t>Servicio de adjudicación de Bienes Fiscales Patrimoniales</t>
  </si>
  <si>
    <t>Visitas de verificación realizadas</t>
  </si>
  <si>
    <t>Asignación de derechos</t>
  </si>
  <si>
    <t>Mujeres rurales beneficiadas con acceso a tierras</t>
  </si>
  <si>
    <t xml:space="preserve">Hectáreas de baldíos adjudicadas </t>
  </si>
  <si>
    <t>Familias beneficiadas con la adjudicación de baldíos</t>
  </si>
  <si>
    <t xml:space="preserve">Elaboración Actos Administrativos que den apertura , trámite y cierre a los procedimientos de adjudicación de BPN por reconocimiento y asignación de derechos en los municipios focalizado. </t>
  </si>
  <si>
    <t>Informe técnico jurídico revisados</t>
  </si>
  <si>
    <t>Familias beneficiadas con la adjudicación de baldíos (170400700)</t>
  </si>
  <si>
    <t>Servicio de adjudicación de baldíos</t>
  </si>
  <si>
    <t>Solicitudes impulsadas de adjudicación de baldíos a través de demanda y descongestión a personas naturales</t>
  </si>
  <si>
    <t>Atender solicitudes (Expedientes y PQR)</t>
  </si>
  <si>
    <t>Mujeres beneficiadas con la adjudicación de baldíos a persona natural por demanda y descongestión registrados</t>
  </si>
  <si>
    <t>Familias de baldíos adjudicadas a Persona natural por demanda y descongestión registradas</t>
  </si>
  <si>
    <t>Resoluciones de Adjudicación de baldíos expedidas</t>
  </si>
  <si>
    <t xml:space="preserve">Expedir y registrar los actos administrativos de decisión de las solicitudes.  (ADJUDICACIONES, RESTITUCIÓN, EJECUTORIAS)  </t>
  </si>
  <si>
    <t xml:space="preserve">Expedir y registrar los actos administrativos de decisión de las solicitudes.  (ADJUDICACIONES, RESTITUCIÓN, EJECUTORIAS) (Adjudicación de Baldíos a Persona Natura por Demanda:)
</t>
  </si>
  <si>
    <t>Actos de tramites verificados</t>
  </si>
  <si>
    <t xml:space="preserve">Verificar aspectos jurídicos y técnicos  del predio objeto de solicitud, y expedir actos de trámite </t>
  </si>
  <si>
    <t>Diagnostico de expedientes</t>
  </si>
  <si>
    <t>Procesos validados y revisados</t>
  </si>
  <si>
    <t xml:space="preserve">Realizar y validar  la revisión jurídico técnica de las solicitudes de adjudicación de baldíos y expedir actos administrativos ( tramite, aceptación, negación o archivo, autos). Demanda y Descongestión (diagnostico, duplicidades, adjudicaciones, soporte legal, revocatoria) </t>
  </si>
  <si>
    <t>Informe de Seguimiento y Monitoreo presentados</t>
  </si>
  <si>
    <t>Realizar Informe de Seguimiento y Monitoreo</t>
  </si>
  <si>
    <t>si</t>
  </si>
  <si>
    <t xml:space="preserve"> Efectuar seguimiento y monitoreo a las adjudicaciones a EDP</t>
  </si>
  <si>
    <t xml:space="preserve">Mensual </t>
  </si>
  <si>
    <t>Expedir y registrar actos administrativos de decisión sobre las solicitudes de adjudicación de baldíos: Resolución de adjudicación Registrada.</t>
  </si>
  <si>
    <t>Expedir actos administrativos de decisión sobre las solicitudes de adjudicación de baldíos a Entidades de Derecho Público: autos de archivo o resolución de negación, de acuerdo a lo que corresponda.
Nota: Esto incluye Rezago Incoder y ANT.</t>
  </si>
  <si>
    <t>Solicitudes atendidas de entidades de derecho público EDP</t>
  </si>
  <si>
    <t>Adelantar los procedimientos de adjudicación de baldíos a las entidades de derecho público EDP con registro ante la ORIP</t>
  </si>
  <si>
    <t>Impulsar las solicitudes de adjudicación de baldíos a EDP de conformidad con el procedimiento establecido en el Decreto 1071 de 2015: Requerimientos, Autos de Aceptación, Diligencias de inspección ocular, actas de entrega anticipada, avisos de aclaración, fijaciones en lista, trámites de notificación de actos administrativos de decisión, constancia de ejecutoria y solicitudes de registro ante la ORIP.
Refiere a las filas 42, 44, 45, 46, 47 Y 48.</t>
  </si>
  <si>
    <t>Facilitar el acceso a tierras</t>
  </si>
  <si>
    <t>Decisiones administrativas sobre limitaciones a la propiedad adoptada</t>
  </si>
  <si>
    <t>Proyectar actos de decisiones administrativas sobre limitaciones a la propiedad adoptadas</t>
  </si>
  <si>
    <t xml:space="preserve">Expedir los actos administrativos de decisión de las solicitudes de limitaciones a la propiedad </t>
  </si>
  <si>
    <t xml:space="preserve">Solicitudes atendidas  sobre limitaciones a la propiedad </t>
  </si>
  <si>
    <t xml:space="preserve">Atender solicitudes sobre limitaciones a la propiedad </t>
  </si>
  <si>
    <t>no</t>
  </si>
  <si>
    <t>Atender solicitudes sobre limitaciones a la propiedad</t>
  </si>
  <si>
    <t>Servicio de administración sobre limitaciones a la propiedad</t>
  </si>
  <si>
    <t>Predios saneados</t>
  </si>
  <si>
    <t>Sanear y alistar los predios ingresados al Fondo de Tierras para su adjudicación.</t>
  </si>
  <si>
    <t>Predios baldíos con FMI aperturados</t>
  </si>
  <si>
    <t>Adelantar el procedimiento de apertura de Folio de Matricula Inmobiliaria (FMI) de bienes baldíos</t>
  </si>
  <si>
    <t>Títulos derechos de uso (Contratos)</t>
  </si>
  <si>
    <t xml:space="preserve"> Desarrollar  las modalidades de administración </t>
  </si>
  <si>
    <t>Predios incluidos en el fondo de tierras</t>
  </si>
  <si>
    <t xml:space="preserve">
Incluir los predios en el inventario de tierras de la Nación y en el Fondo de Tierras.</t>
  </si>
  <si>
    <t>Identificar y caracterizar los predios baldíos y transferidos-  fiscales patrimoniales</t>
  </si>
  <si>
    <t xml:space="preserve">Predios Incluidos en el Inventario del Fondo de Tierras </t>
  </si>
  <si>
    <t>Servicio de administración de tierras de la Nación</t>
  </si>
  <si>
    <t>Administrar eficientemente los bienes de la nación</t>
  </si>
  <si>
    <t>Planes de desarrollo sostenible  acompañados en Zonas de Reserva Campesina  ZRC constituidas</t>
  </si>
  <si>
    <t>Adelantar gestiones para apoyar la ejecución de los planes de desarrollo sostenible en las zonas de reserva campesina ZRC constituidas.</t>
  </si>
  <si>
    <t>Apoyar el cumplimiento de los planes de desarrollo sostenible en las zonas de reserva campesina constituidas</t>
  </si>
  <si>
    <t>Planes  de desarrollo sostenible acompañados en Zonas de Reserva Campesina ZRC en constitución</t>
  </si>
  <si>
    <t>Acompañar los procesos para constitución de nuevas zonas de reserva campesina ZRC</t>
  </si>
  <si>
    <t>Planes de Desarrollo Sostenible acompañados</t>
  </si>
  <si>
    <t>Servicio de acompañamiento para la elaboración de planes de desarrollo sostenible</t>
  </si>
  <si>
    <t>Brindar seguridad jurídica sobre la propiedad privada rural</t>
  </si>
  <si>
    <t>Documentos de Unidad Agrícola Familiar UAF elaborado</t>
  </si>
  <si>
    <t>Hacer seguimiento a la aplicación de la metodología de las Unidades Agrícolas Familiares, UAF y establecer las necesidades de modificación y ajuste.</t>
  </si>
  <si>
    <t>Aplicación de la metodología para el cálculo de las Unidades Agrícolas Familiares -UAF, en los municipios o regiones priorizados por la ANT.</t>
  </si>
  <si>
    <t>Documento de sustracción en Zonas de Reserva Forestal elaborado</t>
  </si>
  <si>
    <t>Adelantar las gestiones necesarias para presentar las solicitudes de sustracción en Zonas de Reserva Forestal ZRF</t>
  </si>
  <si>
    <t>Documentos técnicos elaborados</t>
  </si>
  <si>
    <t>Documentos técnicos</t>
  </si>
  <si>
    <t>Valor actividad del proyecto de inversión</t>
  </si>
  <si>
    <t>Matriz consolidada de verificación documental del proceso
Verificar la documentación producto de la operación de los predios informales (Enrutamientos)</t>
  </si>
  <si>
    <t xml:space="preserve">Realizar acopio de la información y bases de datos para la verificación documental de los predios informales encontrados
Transferencia, recepción y cargue en plataformas, expedientes prediales producto de la implementación del POSPR </t>
  </si>
  <si>
    <t>Realizar acompañamiento metodológico y generación de Análisis Predial Integral</t>
  </si>
  <si>
    <t xml:space="preserve">5
</t>
  </si>
  <si>
    <t xml:space="preserve">4
</t>
  </si>
  <si>
    <t xml:space="preserve">Efectuar seguimiento y monitoreo a la ruta de OSPR-implementación de POSPR:  financiera, operativa, jurídica, contractual, lineamientos, articulación interinstitucional, planeación </t>
  </si>
  <si>
    <t>Efectuar seguimiento financiero,  de metas y resultados e informes de seguridad y contexto, durante implementación de POSPR.</t>
  </si>
  <si>
    <t xml:space="preserve"> Realizar el levantamiento catastral</t>
  </si>
  <si>
    <t xml:space="preserve">Efectuar seguimiento y monitoreo a la ruta de OSPR-formulación y alistamiento POSPR: financiera, operativa, jurídica, contractual, lineamientos, articulación interinstitucional, planeación </t>
  </si>
  <si>
    <t xml:space="preserve">9
</t>
  </si>
  <si>
    <r>
      <t>Realizar y validar  la revisión jurídico técnica de las solicitudes de adjudicación de baldíos y expedir actos administrativos ( tramite, aceptación, negación o archivo, autos). Demanda y Descongestión (diagnostico, duplicidades, adjudicaciones, soporte legal, revocatoria)</t>
    </r>
    <r>
      <rPr>
        <b/>
        <sz val="10"/>
        <color theme="1"/>
        <rFont val="Arial Narrow"/>
        <family val="2"/>
      </rPr>
      <t xml:space="preserve"> </t>
    </r>
    <r>
      <rPr>
        <sz val="10"/>
        <color theme="1"/>
        <rFont val="Arial Narrow"/>
        <family val="2"/>
      </rPr>
      <t>(Adjudicación de Baldíos a Persona Natura por Demanda)</t>
    </r>
  </si>
  <si>
    <r>
      <rPr>
        <b/>
        <sz val="10"/>
        <color theme="1"/>
        <rFont val="Arial Narrow"/>
        <family val="2"/>
      </rPr>
      <t xml:space="preserve">
</t>
    </r>
    <r>
      <rPr>
        <sz val="10"/>
        <color theme="1"/>
        <rFont val="Arial Narrow"/>
        <family val="2"/>
      </rPr>
      <t xml:space="preserve">Identificar y caracterizar los predios baldíos y transferidos-  fiscales patrimoniales
</t>
    </r>
    <r>
      <rPr>
        <b/>
        <sz val="10"/>
        <color rgb="FFFF0000"/>
        <rFont val="Arial Narrow"/>
        <family val="2"/>
      </rPr>
      <t xml:space="preserve">
</t>
    </r>
  </si>
  <si>
    <t>Inversión - Crédito</t>
  </si>
  <si>
    <t xml:space="preserve">
68.780
</t>
  </si>
  <si>
    <t>Actas, listado de asistencia de mesas técnicas y capacitaciones</t>
  </si>
  <si>
    <t>Información en materia de tierras sistematizadas (listado en Excel)</t>
  </si>
  <si>
    <t>Analizar información estratégica en materia de tierras</t>
  </si>
  <si>
    <t xml:space="preserve">Informes de seguimiento y monitoreo  la ruta de OSPR-implementación de POSPR: sobre financiera, operativa, jurídica (resoluciones, derechos de petición, circulares), contractual, lineamientos, articulación interinstitucional, planeación </t>
  </si>
  <si>
    <t>Informes de seguimiento resultantes del acompañamiento a socios estratégicos en la implementación de POSPR</t>
  </si>
  <si>
    <t>Informes de seguimiento financiero,  de metas y resultados e informes de seguridad y contexto, durante implementación de POSPR.</t>
  </si>
  <si>
    <t>Matriz de predios con validación de la información catastral</t>
  </si>
  <si>
    <t>Análisis fiso jurídicos</t>
  </si>
  <si>
    <t>Matriz predios levantados</t>
  </si>
  <si>
    <t xml:space="preserve">Informes de seguimiento y monitoreo a la ruta de OSPR-formulación y alistamiento POSPR:  sobre financiera, operativa, jurídica (resoluciones, lineamientos, derechos de petición, circulares y guías), contractual, lineamientos, articulación interinstitucional, planeación </t>
  </si>
  <si>
    <t>Consolidar POSPR</t>
  </si>
  <si>
    <t>20 de los cuales 10 son rezago</t>
  </si>
  <si>
    <t>Validar con las subdirecciones misionales el POSPR pre barrido de cada municipio, previo a la socialización institucional y comunitaria</t>
  </si>
  <si>
    <t>Acompañar la formulación de POSPR ejecutados por socios estratégicos</t>
  </si>
  <si>
    <t>Adjuntar al expediente la Resoluciones o memorandos informando sobre inclusión/no inclusión, notificar al ciudadano y pasar al área misional encargada de continuar con el proceso en los casos donde aplique la continuidad.</t>
  </si>
  <si>
    <t>Resoluciones o memorandos elaborados en el que informe sobre inclusión/no inclusión al Registro de Sujetos de Ordenamiento-RESO</t>
  </si>
  <si>
    <t>Revisión y análisis de Documentos aportados por el ciudadano y determinar el programa al cual el ciudadano está solicitando la inclusión al Registro de Sujetos de Ordenamiento-RESO</t>
  </si>
  <si>
    <t>Valor Subactividad inicial</t>
  </si>
  <si>
    <t>Meta PGN 2020</t>
  </si>
  <si>
    <t>Valor actividad  2021</t>
  </si>
  <si>
    <t>Atender espacios de diálogo y de  resolución de conflictos</t>
  </si>
  <si>
    <t xml:space="preserve">Valor Total 2021 </t>
  </si>
  <si>
    <t>Predios caracterizados</t>
  </si>
  <si>
    <t xml:space="preserve">Ejecutar las modalidades administración </t>
  </si>
  <si>
    <t>Incluir los predios en el inventario de tierras de la Nación y en el Fondo de Tierras.</t>
  </si>
  <si>
    <t>Expedir actos administrativos de decisión sobre las solicitudes de adjudicación de baldíos a Entidades de Derecho Público: autos de archivo o resolución de negación, de acuerdo a lo que corresponda.</t>
  </si>
  <si>
    <t>Fortalecimiento a comunidades rurales</t>
  </si>
  <si>
    <t>Fortalecimientos realizados (Informe)</t>
  </si>
  <si>
    <t>Atender los espacios de diálogo / fortalecimientos en el marco del proceso de formalización.</t>
  </si>
  <si>
    <t xml:space="preserve">Relatorías y/o actas de espacios de fortalecimiento </t>
  </si>
  <si>
    <t>Dirección General (Grupo de Diálogo Social y Resolución de Conflictos)</t>
  </si>
  <si>
    <t>Realizar acompañamiento a las mesas / espacios de diálogo y atención a conflictos territoriales</t>
  </si>
  <si>
    <t>Actas de mesas de diálogo con comunidades, Actas de mediación de conflictos y Fichas de caracterización de conflictos territoriales</t>
  </si>
  <si>
    <t>Familias beneficiadas con la adquisición de tierras(Resoluciones de materialización del subsidio con los predios pagados)</t>
  </si>
  <si>
    <t>Títulos formalizados sobre predios privados</t>
  </si>
  <si>
    <t>Hectáreas tituladas a través del fondo de Tierras</t>
  </si>
  <si>
    <t>Baldíos</t>
  </si>
  <si>
    <t>Hectáreas de baldíos adjudicadas de la DAT  - adjudicadas a través del fondo de tierras</t>
  </si>
  <si>
    <t>Hectáreas de baldíos registradas en Folio de matricula inmobiliaria FMI</t>
  </si>
  <si>
    <t xml:space="preserve">Títulos Registrados </t>
  </si>
  <si>
    <t xml:space="preserve">
Elaborar y/o ajustar los documentos técnicos de soporte para presentar las solicitudes de sustracción en ZRF(Zonas de Reserva Forestal y Sustracciones)</t>
  </si>
  <si>
    <t xml:space="preserve">
Realizar la validación técnica y jurídica de los estudios de las solicitudes de sustracción (Zonas de Reserva Forestal y Sustracciones)</t>
  </si>
  <si>
    <t>Realizar visitas de viabilidad técnica de las solicitudes realizadas (ZRC por constituir)</t>
  </si>
  <si>
    <t>Expedir acto administrativo de inicio de limitación (ZRC por constituir)</t>
  </si>
  <si>
    <t>Elaborar y socializar el diagnóstico socioeconómico y propuesta ambiental, productiva y social (ZRC por constituir) 
Producto: (Planes de Desarrollo elaborados y/o actualizados.)</t>
  </si>
  <si>
    <t>Hectáreas caracterizados</t>
  </si>
  <si>
    <t>Administrar el Fondo de Tierras de la Nación</t>
  </si>
  <si>
    <t>Títulos de adjudicación expedidos  a Entidades de Derecho Público (Resoluciones de adjudicación expedida a favor de Entidades de derecho publico EDP)</t>
  </si>
  <si>
    <t>Títulos de adjudicación registrados en Folio de matricula inmobiliaria FMI</t>
  </si>
  <si>
    <t>Hectáreas de baldíos adjudicadas - adjudicadas a través del fondo de tierras (Hectáreas de baldíos registradas en FMI)</t>
  </si>
  <si>
    <t>Realizar el levantamiento de los datos dirigidos a la caracterización física predial. Se incluye el valor del personal de los catastrales, agrónomos y topógrafos. Topografía.  (AGRONOMIA Y TOPOGRAFIA , DIAGNOSTICO, ALIMENTACIÓN SIT).</t>
  </si>
  <si>
    <t>Títulos que otorgan acceso a tierras por adjudicación de baldíos por demanda y descongestión a personas naturales registrados.</t>
  </si>
  <si>
    <t>Hectáreas de baldíos adjudicadas a Persona natural por demanda y descongestión registradas</t>
  </si>
  <si>
    <t>Hectáreas de baldíos adjudicadas y registradas a Persona natural por demanda y descongestión a través del fondo de tierras</t>
  </si>
  <si>
    <t>Respuestas a derechos de petición asociados a procedimientos de adjudicación de baldíos a persona natural y solicitudes relacionadas con procedimientos de revocatoria, bienes fiscales patrimoniales, restitución.</t>
  </si>
  <si>
    <t>Informes jurídicos asociados a procedimientos de adjudicación de baldíos a persona natural. (informes jurídicos a la Oficina asesora Jurídica OAJ)</t>
  </si>
  <si>
    <t>Verificación y/o revisión de los insumos  Jurídicos ,  Catastrales y agronómicos que componen el Informe Técnico Jurídico.(Adjudicación de Baldío a Persona Natural el Zonas Focalizadas)</t>
  </si>
  <si>
    <t>Verificación y/o revisión de los insumos  Jurídicos ,  Catastrales y agronómicos que componen el Informe Técnico Jurídico.</t>
  </si>
  <si>
    <t>Elaboración Actos Administrativos que den apertura , trámite y cierre a los procedimientos de adjudicación de BPN por reconocimiento y asignación de derechos en los municipios focalizado (Adjudicación de Baldío a Persona Natural el Zonas Focalizadas)</t>
  </si>
  <si>
    <t>Radicar la solicitud para el registro de las adjudicaciones de BPN ante la ORIP  en los municipios focalizados.(Adjudicación de Baldío a Persona Natural el Zonas Focalizadas)</t>
  </si>
  <si>
    <t>Títulos adjudicados y registrados</t>
  </si>
  <si>
    <t xml:space="preserve">Hectáreas ingresadas a través del fondo de tierras </t>
  </si>
  <si>
    <t>Efectuar seguimiento y monitoreo. ( procesos adjudicados BPN)(Adjudicación de Baldío a Persona Natural el Zonas Focalizadas)</t>
  </si>
  <si>
    <t>Realizar seguimiento y monitoreo. ( procesos adjudicados Baldíos persona natural BPN)</t>
  </si>
  <si>
    <t>Realizar el levantamiento de los datos dirigidos a la caracterización  física y agronómica del predio. (AGRONOMOS) (Adjudicación de Bines Fiscales Patrimoniales por Demanda: )</t>
  </si>
  <si>
    <t>Realizar el levantamiento de los datos dirigidos a la caracterización  física y agronómica del predio. (AGRONOMOS)</t>
  </si>
  <si>
    <t xml:space="preserve">
Solicitar el registro del acto administrativo de adjudicación de  bienes fiscales patrimoniales ante la ORIP. (EJECUTORIA) (Adjudicación de Bines Fiscales Patrimoniales por Demanda)</t>
  </si>
  <si>
    <t>Títulos adjudicados y registrados que otorgan acceso a tierras por demanda y descongestión- Bienes Fiscales Patrimoniales</t>
  </si>
  <si>
    <t>Hectáreas adjudicadas y registradas por demanda y descongestión- Bienes Fiscales Patrimoniales</t>
  </si>
  <si>
    <t>Mujeres beneficiadas con títulos  de adjudicación registrados por demanda y descongestión de Bienes Fiscales Patrimoniales.</t>
  </si>
  <si>
    <t>Hectáreas de bienes fiscales patrimoniales adjudicados y registrados por demanda y descongestión a través del fondo de tierras</t>
  </si>
  <si>
    <t>Familias Beneficiadas con la Adjudicación y registro de Bienes Fiscales Patrimoniales</t>
  </si>
  <si>
    <t>Hectáreas de bienes fiscales patrimoniales adjudicados y registrados de zonas focalizadas a través del fondo de tierras</t>
  </si>
  <si>
    <t>Cierre técnico y financiero de subsidios</t>
  </si>
  <si>
    <t>Informe de compra a asociaciones, Informe de compra a reincorporación, Informe de Adjudicaciones programas especiales</t>
  </si>
  <si>
    <t>Oficios de citaciones y de notificaciones recibidos por correo electrónico.
Citaciones a notificaciones personales para los ciudadanos que no autorizaron envió por correo electrónico de la resolución de inclusión/no inclusión al RESO.
Oficios de envió de resoluciones a las personas que autorizaron la notificación por medios electrónicos.</t>
  </si>
  <si>
    <t>Desarrollo de mesas técnicas en el marco del OSPR y desarrollo de capacitaciones rutas metodológicas POSPR</t>
  </si>
  <si>
    <t>Implementación del modelo de ordenamiento social de la propiedad rural a nivel nacional</t>
  </si>
  <si>
    <t>Notificar los actos administrativos de decisión de las solicitudes de adjudicación de bienes fiscales patrimoniales con su respectiva constancia ejecutoria.  (Adjudicación de Bienes Fiscales Patrimoniales en Zonas Focalizadas)</t>
  </si>
  <si>
    <t>Expedir el auto de inicio o de apertura, negación o archivo de las solicitudes de adjudicación de bienes fiscales patrimoniales (Adjudicación de Bienes Fiscales Patrimoniales en Zonas Focalizadas)</t>
  </si>
  <si>
    <t>Verificar aspectos jurídicos y técnicos  del predio objeto de solicitud, y expedir actos de trámite (Adjudicación de Baldíos a Persona Natura por Demanda)</t>
  </si>
  <si>
    <t>Realizar el levantamiento de los datos dirigidos a la caracterización física predial. Se incluye el valor del personal de los catastrales, agrónomos y topógrafos. Topografía.  (AGRONOMIA Y TOPOGRAFIA, DIAGNOSTICO, ALIMENTACIÓN SIT).(Adjudicación de Baldíos a Persona Natura por Demanda)</t>
  </si>
  <si>
    <t>Dirección de Acceso a Tierras 
Subdirección Administración de Tierras de la Nación</t>
  </si>
  <si>
    <t>Subdirección Administración de Tierras de la Nación</t>
  </si>
  <si>
    <t>Subdirección Administración de Tierras de la Nación
(De este concepto de gasto el valor de $100.000.000 corresponde a Diálogo Social)</t>
  </si>
  <si>
    <t>Subdirección de Acceso a Tierras por Demanda y Descongestión
(De este concepto de gasto el valor de $100.000.000 corresponde a Diálogo Social)</t>
  </si>
  <si>
    <t>Subdirección de Acceso a Tierras por Demanda y Descongestión</t>
  </si>
  <si>
    <t>Subdirección Acceso a Tierras en Zonas Focalizadas</t>
  </si>
  <si>
    <t>Subdirección Acceso a Tierras en Zonas Focalizadas
(De este concepto de gasto el valor de $100.000.000 corresponde a Diálogo Social)</t>
  </si>
  <si>
    <t>Dirección de Acceso a Tierras 
(De este concepto de gasto el valor de $100.000.000 corresponde a Diálogo Social)</t>
  </si>
  <si>
    <t xml:space="preserve">Dirección de Acceso a Tierras </t>
  </si>
  <si>
    <t xml:space="preserve">11.154
</t>
  </si>
  <si>
    <t xml:space="preserve">Dirección de Gestión del Ordenamiento Social de la Propiedad
Subdirección de Sistemas de Información de Tierras   </t>
  </si>
  <si>
    <t xml:space="preserve">Dirección de Gestión del Ordenamiento Social de la Propiedad
Subdirección de Planeación Operativa </t>
  </si>
  <si>
    <t xml:space="preserve">Subdirección de Planeación Operativa </t>
  </si>
  <si>
    <t>Dirección de Gestión del Ordenamiento Social de la Propiedad</t>
  </si>
  <si>
    <t>Estudios jurídicos, topográficos, agronómicos y de necesidad de la tierra para adquisición de tierras o mejoras elaborados</t>
  </si>
  <si>
    <t>Mejoramiento Capacidad de Gestión Administrativa de la Agencia Nacional de Tierras Nacional</t>
  </si>
  <si>
    <t>Mejorar la capacidad de la gestión administrativa de la Agencia Nacional de Tierras</t>
  </si>
  <si>
    <t xml:space="preserve">Desarrollar las tareas estratégicas que se requieran en la dirección general </t>
  </si>
  <si>
    <t>Informes de gestión institucional elaborados
*(documento con categoría de información publica reservada)</t>
  </si>
  <si>
    <t>Socializar con Áreas de interés la Guía para el cumplimiento de la Ley 1712 de 2014 (Ley de Transparencia y del Derecho de Acceso a la Información Pública) por parte de la ANT.</t>
  </si>
  <si>
    <t>Hacer seguimiento a los índices de Transparencia de la ANT a partir de los indicadores propuestos en el Instrumento de Política en materia de Transparencia.</t>
  </si>
  <si>
    <t>Capacitar a los equipos de trabajo de las Áreas de interés, para la prevención y lucha contra la corrupción.</t>
  </si>
  <si>
    <t>Realizar el saneamiento ambiental en las áreas de los archivos físicos de la ANT</t>
  </si>
  <si>
    <t>Realizar inventario del archivo central (CAN y Bodega Américas)</t>
  </si>
  <si>
    <t>Actualizar el Plan Estratégico de Tecnologías de la Información y las Comunicaciones - PETIC</t>
  </si>
  <si>
    <t>Informes de seguimiento PETI elaborados</t>
  </si>
  <si>
    <t>Informes de gestión y seguimiento elaborados</t>
  </si>
  <si>
    <t>Adquirir los servicios de fábrica de software para el fortalecimiento de la plataforma tecnológica en el marco del catastro multipropósito.</t>
  </si>
  <si>
    <t>Fecha inicio</t>
  </si>
  <si>
    <t>Informe de supervisión final elaborado</t>
  </si>
  <si>
    <t>Consolidación, actualización y reporte del Plan Anual de Adquisiciones de Bienes y Servicios de la Agencia</t>
  </si>
  <si>
    <t xml:space="preserve">Dirección de Gestión del Ordenamiento Social de la Propiedad
Subdirección de Sistemas de Información de Tierras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</si>
</sst>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240A]\ * #,##0.00_-;\-[$$-240A]\ * #,##0.00_-;_-[$$-240A]\ * &quot;-&quot;??_-;_-@_-"/>
    <numFmt numFmtId="165" formatCode="&quot;$&quot;\ #,##0"/>
    <numFmt numFmtId="166" formatCode="_-[$$-240A]\ * #,##0_-;\-[$$-240A]\ * #,##0_-;_-[$$-240A]\ * &quot;-&quot;??_-;_-@_-"/>
    <numFmt numFmtId="167" formatCode="#,##0_ ;\-#,##0\ "/>
    <numFmt numFmtId="168" formatCode="_-&quot;$&quot;* #,##0.00_-;\-&quot;$&quot;* #,##0.00_-;_-&quot;$&quot;* &quot;-&quot;??_-;_-@_-"/>
    <numFmt numFmtId="169" formatCode="dd/mm/yyyy;@"/>
    <numFmt numFmtId="170" formatCode="_-&quot;$&quot;\ * #,##0_-;\-&quot;$&quot;\ * #,##0_-;_-&quot;$&quot;\ * &quot;-&quot;??_-;_-@_-"/>
    <numFmt numFmtId="171" formatCode="0_);\(0\)"/>
    <numFmt numFmtId="173" formatCode="dd/mmm/yyyy"/>
    <numFmt numFmtId="174" formatCode="_-&quot;$&quot;\ * #,##0.000_-;\-&quot;$&quot;\ * #,##0.000_-;_-&quot;$&quot;\ * &quot;-&quot;_-;_-@_-"/>
    <numFmt numFmtId="175" formatCode="0.0000%"/>
    <numFmt numFmtId="176" formatCode="&quot;$&quot;#,##0.00;[Red]\-&quot;$&quot;#,##0.00"/>
    <numFmt numFmtId="177" formatCode="_-* #,##0_-;\-* #,##0_-;_-* &quot;-&quot;??_-;_-@_-"/>
    <numFmt numFmtId="178" formatCode="[$$-240A]\ #,##0.00"/>
    <numFmt numFmtId="179" formatCode="&quot;$&quot;\ #,##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000000"/>
      <name val="Arial Narrow"/>
      <family val="2"/>
    </font>
    <font>
      <sz val="10"/>
      <color theme="1"/>
      <name val="Arial Narrow"/>
      <family val="2"/>
    </font>
    <font>
      <sz val="11"/>
      <color theme="1"/>
      <name val="Arial Narrow"/>
      <family val="2"/>
    </font>
    <font>
      <sz val="11"/>
      <name val="Arial Narrow"/>
      <family val="2"/>
    </font>
    <font>
      <sz val="10"/>
      <name val="Arial Narrow"/>
      <family val="2"/>
    </font>
    <font>
      <b/>
      <sz val="12"/>
      <color theme="0"/>
      <name val="Arial"/>
      <family val="2"/>
    </font>
    <font>
      <b/>
      <sz val="12"/>
      <name val="Arial"/>
      <family val="2"/>
    </font>
    <font>
      <sz val="12"/>
      <name val="Arial"/>
      <family val="2"/>
    </font>
    <font>
      <sz val="11"/>
      <color rgb="FF006100"/>
      <name val="Calibri"/>
      <family val="2"/>
      <scheme val="minor"/>
    </font>
    <font>
      <sz val="11"/>
      <color rgb="FFFF0000"/>
      <name val="Arial Narrow"/>
      <family val="2"/>
    </font>
    <font>
      <b/>
      <sz val="10"/>
      <color theme="1"/>
      <name val="Arial Narrow"/>
      <family val="2"/>
    </font>
    <font>
      <b/>
      <sz val="10"/>
      <name val="Arial Narrow"/>
      <family val="2"/>
    </font>
    <font>
      <sz val="10"/>
      <color rgb="FF000000"/>
      <name val="Arial Narrow"/>
      <family val="2"/>
    </font>
    <font>
      <b/>
      <sz val="10"/>
      <color rgb="FFFF0000"/>
      <name val="Arial Narrow"/>
      <family val="2"/>
    </font>
    <font>
      <b/>
      <sz val="10"/>
      <color rgb="FFFFFFFF"/>
      <name val="Arial Narrow"/>
      <family val="2"/>
    </font>
    <font>
      <sz val="10"/>
      <color rgb="FFFF0000"/>
      <name val="Arial Narrow"/>
      <family val="2"/>
    </font>
    <font>
      <sz val="12"/>
      <color indexed="8"/>
      <name val="Arial"/>
      <family val="2"/>
    </font>
    <font>
      <sz val="12"/>
      <color theme="1"/>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4F81BD"/>
        <bgColor indexed="64"/>
      </patternFill>
    </fill>
    <fill>
      <patternFill patternType="solid">
        <fgColor theme="4" tint="0.39997558519241921"/>
        <bgColor indexed="64"/>
      </patternFill>
    </fill>
    <fill>
      <patternFill patternType="solid">
        <fgColor rgb="FF305496"/>
        <bgColor indexed="64"/>
      </patternFill>
    </fill>
    <fill>
      <patternFill patternType="solid">
        <fgColor rgb="FFC6EFCE"/>
      </patternFill>
    </fill>
    <fill>
      <patternFill patternType="solid">
        <fgColor rgb="FFFFFF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bgColor rgb="FF00000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top style="thin">
        <color theme="4" tint="0.39997558519241921"/>
      </top>
      <bottom style="thin">
        <color theme="4" tint="0.3999755851924192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2">
    <xf numFmtId="0" fontId="0" fillId="0" borderId="0"/>
    <xf numFmtId="42" fontId="1" fillId="0" borderId="0" applyFont="0" applyFill="0" applyBorder="0" applyAlignment="0" applyProtection="0"/>
    <xf numFmtId="0" fontId="3" fillId="0" borderId="0"/>
    <xf numFmtId="9" fontId="1" fillId="0" borderId="0" applyFont="0" applyFill="0" applyBorder="0" applyAlignment="0" applyProtection="0"/>
    <xf numFmtId="0" fontId="12" fillId="8" borderId="0" applyNumberFormat="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648">
    <xf numFmtId="0" fontId="0" fillId="0" borderId="0" xfId="0"/>
    <xf numFmtId="0" fontId="2" fillId="0" borderId="0" xfId="0" applyFont="1"/>
    <xf numFmtId="0" fontId="4" fillId="0" borderId="0" xfId="0" applyFont="1" applyAlignment="1">
      <alignment horizontal="left" vertical="center" readingOrder="1"/>
    </xf>
    <xf numFmtId="0" fontId="4" fillId="0" borderId="0" xfId="0" applyFont="1" applyAlignment="1">
      <alignment vertical="center" wrapText="1"/>
    </xf>
    <xf numFmtId="0" fontId="6" fillId="2" borderId="11"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wrapText="1"/>
    </xf>
    <xf numFmtId="0" fontId="0" fillId="0" borderId="0" xfId="0" applyBorder="1"/>
    <xf numFmtId="0" fontId="6" fillId="0" borderId="0" xfId="0" applyFont="1"/>
    <xf numFmtId="0" fontId="5" fillId="0" borderId="0" xfId="0" applyFont="1"/>
    <xf numFmtId="0" fontId="0" fillId="0" borderId="0" xfId="0" applyFill="1" applyBorder="1"/>
    <xf numFmtId="0" fontId="6" fillId="2" borderId="0" xfId="0" applyFont="1" applyFill="1" applyBorder="1"/>
    <xf numFmtId="0" fontId="13" fillId="2" borderId="11" xfId="0" applyFont="1" applyFill="1" applyBorder="1"/>
    <xf numFmtId="42" fontId="14" fillId="2" borderId="0" xfId="1" applyFont="1" applyFill="1" applyAlignment="1">
      <alignment vertical="center"/>
    </xf>
    <xf numFmtId="0" fontId="5" fillId="11" borderId="1" xfId="2" applyFont="1" applyFill="1" applyBorder="1" applyAlignment="1">
      <alignment horizontal="center" vertical="center" wrapText="1"/>
    </xf>
    <xf numFmtId="0" fontId="5" fillId="11" borderId="1"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0" xfId="2" applyFont="1" applyFill="1" applyBorder="1" applyAlignment="1">
      <alignment horizontal="center" vertical="center" wrapText="1"/>
    </xf>
    <xf numFmtId="14" fontId="5" fillId="2" borderId="0" xfId="2" applyNumberFormat="1" applyFont="1" applyFill="1" applyBorder="1" applyAlignment="1">
      <alignment horizontal="center" vertical="center" wrapText="1"/>
    </xf>
    <xf numFmtId="42" fontId="5" fillId="2" borderId="0" xfId="1" applyFont="1" applyFill="1" applyBorder="1" applyAlignment="1">
      <alignment horizontal="center" vertical="center" wrapText="1"/>
    </xf>
    <xf numFmtId="0" fontId="5" fillId="2" borderId="0" xfId="2" applyFont="1" applyFill="1" applyBorder="1" applyAlignment="1">
      <alignment vertical="center" wrapText="1"/>
    </xf>
    <xf numFmtId="0" fontId="5" fillId="2" borderId="0" xfId="2" applyFont="1" applyFill="1" applyAlignment="1">
      <alignment vertical="center"/>
    </xf>
    <xf numFmtId="0" fontId="5" fillId="2" borderId="0" xfId="2" applyFont="1" applyFill="1" applyAlignment="1">
      <alignmen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8" fillId="2" borderId="0" xfId="2" applyFont="1" applyFill="1" applyAlignment="1">
      <alignment horizontal="center" vertical="center" wrapText="1"/>
    </xf>
    <xf numFmtId="42" fontId="8" fillId="0" borderId="13" xfId="1" applyFont="1" applyFill="1" applyBorder="1" applyAlignment="1">
      <alignment horizontal="right" vertical="center" wrapText="1"/>
    </xf>
    <xf numFmtId="14" fontId="5" fillId="2" borderId="13" xfId="2" applyNumberFormat="1" applyFont="1" applyFill="1" applyBorder="1" applyAlignment="1">
      <alignment horizontal="center" vertical="center" wrapText="1"/>
    </xf>
    <xf numFmtId="9" fontId="8" fillId="2" borderId="13" xfId="2" applyNumberFormat="1" applyFont="1" applyFill="1" applyBorder="1" applyAlignment="1">
      <alignment horizontal="center" vertical="center" wrapText="1"/>
    </xf>
    <xf numFmtId="42" fontId="8" fillId="0" borderId="16" xfId="1" applyFont="1" applyFill="1" applyBorder="1" applyAlignment="1">
      <alignment horizontal="right" vertical="center" wrapText="1"/>
    </xf>
    <xf numFmtId="42" fontId="8" fillId="2" borderId="16" xfId="1" applyFont="1" applyFill="1" applyBorder="1" applyAlignment="1">
      <alignment horizontal="right" vertical="center" wrapText="1"/>
    </xf>
    <xf numFmtId="42" fontId="8" fillId="0" borderId="16" xfId="1" applyFont="1" applyFill="1" applyBorder="1" applyAlignment="1">
      <alignment vertical="center" wrapText="1"/>
    </xf>
    <xf numFmtId="42" fontId="8" fillId="0" borderId="19" xfId="1" applyFont="1" applyFill="1" applyBorder="1" applyAlignment="1">
      <alignment horizontal="right" vertical="center" wrapText="1"/>
    </xf>
    <xf numFmtId="42" fontId="15" fillId="2" borderId="0" xfId="1" applyFont="1" applyFill="1" applyAlignment="1">
      <alignment vertical="center"/>
    </xf>
    <xf numFmtId="42" fontId="8" fillId="2" borderId="13" xfId="1" applyFont="1" applyFill="1" applyBorder="1" applyAlignment="1">
      <alignment horizontal="center" vertical="center" wrapText="1"/>
    </xf>
    <xf numFmtId="9" fontId="8" fillId="2" borderId="13" xfId="3" applyFont="1" applyFill="1" applyBorder="1" applyAlignment="1">
      <alignment horizontal="center" vertical="center" wrapText="1"/>
    </xf>
    <xf numFmtId="1" fontId="8" fillId="2" borderId="16" xfId="6" applyNumberFormat="1" applyFont="1" applyFill="1" applyBorder="1" applyAlignment="1">
      <alignment horizontal="center" vertical="center" wrapText="1"/>
    </xf>
    <xf numFmtId="42" fontId="8" fillId="2" borderId="16" xfId="1" applyFont="1" applyFill="1" applyBorder="1" applyAlignment="1">
      <alignment vertical="center" wrapText="1"/>
    </xf>
    <xf numFmtId="0" fontId="5" fillId="2" borderId="18" xfId="2" applyFont="1" applyFill="1" applyBorder="1" applyAlignment="1">
      <alignment horizontal="center" vertical="center" wrapText="1"/>
    </xf>
    <xf numFmtId="166" fontId="5" fillId="2" borderId="0" xfId="2" applyNumberFormat="1" applyFont="1" applyFill="1" applyBorder="1" applyAlignment="1">
      <alignment horizontal="center" vertical="center" wrapText="1"/>
    </xf>
    <xf numFmtId="0" fontId="5" fillId="2" borderId="16" xfId="2" applyFont="1" applyFill="1" applyBorder="1" applyAlignment="1">
      <alignment horizontal="center" vertical="center"/>
    </xf>
    <xf numFmtId="14" fontId="5" fillId="0" borderId="16" xfId="2" applyNumberFormat="1" applyFont="1" applyFill="1" applyBorder="1" applyAlignment="1">
      <alignment horizontal="center" vertical="center" wrapText="1"/>
    </xf>
    <xf numFmtId="0" fontId="5" fillId="0" borderId="16" xfId="2" applyFont="1" applyFill="1" applyBorder="1" applyAlignment="1">
      <alignment vertical="center" wrapText="1"/>
    </xf>
    <xf numFmtId="0" fontId="5" fillId="0" borderId="16" xfId="2" applyFont="1" applyFill="1" applyBorder="1" applyAlignment="1">
      <alignment horizontal="center" vertical="center" wrapText="1"/>
    </xf>
    <xf numFmtId="42" fontId="5" fillId="0" borderId="16" xfId="1" applyFont="1" applyFill="1" applyBorder="1" applyAlignment="1">
      <alignment horizontal="center" vertical="center" wrapText="1"/>
    </xf>
    <xf numFmtId="0" fontId="5" fillId="0" borderId="13" xfId="2" applyFont="1" applyFill="1" applyBorder="1" applyAlignment="1">
      <alignment horizontal="center" vertical="center" wrapText="1"/>
    </xf>
    <xf numFmtId="42" fontId="5" fillId="2" borderId="16" xfId="1" applyFont="1" applyFill="1" applyBorder="1" applyAlignment="1">
      <alignment horizontal="center" vertical="center" wrapText="1"/>
    </xf>
    <xf numFmtId="42" fontId="14" fillId="2" borderId="0" xfId="1" applyFont="1" applyFill="1" applyBorder="1" applyAlignment="1">
      <alignment horizontal="center" vertical="center" wrapText="1"/>
    </xf>
    <xf numFmtId="166" fontId="14" fillId="2" borderId="0" xfId="2" applyNumberFormat="1" applyFont="1" applyFill="1" applyBorder="1" applyAlignment="1">
      <alignment horizontal="center" vertical="center" wrapText="1"/>
    </xf>
    <xf numFmtId="42" fontId="14" fillId="2" borderId="0" xfId="1" applyFont="1" applyFill="1" applyAlignment="1">
      <alignment vertical="center" wrapText="1"/>
    </xf>
    <xf numFmtId="0" fontId="9" fillId="7" borderId="1"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2" borderId="16" xfId="2" applyFont="1" applyFill="1" applyBorder="1" applyAlignment="1">
      <alignment horizontal="center" vertical="center" wrapText="1"/>
    </xf>
    <xf numFmtId="0" fontId="8" fillId="2" borderId="16" xfId="2" applyFont="1" applyFill="1" applyBorder="1" applyAlignment="1">
      <alignment horizontal="center" vertical="center" wrapText="1"/>
    </xf>
    <xf numFmtId="42" fontId="8" fillId="2" borderId="16" xfId="1" applyFont="1" applyFill="1" applyBorder="1" applyAlignment="1">
      <alignment horizontal="center" vertical="center" wrapText="1"/>
    </xf>
    <xf numFmtId="14" fontId="5" fillId="2" borderId="16" xfId="2" applyNumberFormat="1" applyFont="1" applyFill="1" applyBorder="1" applyAlignment="1">
      <alignment horizontal="center" vertical="center" wrapText="1"/>
    </xf>
    <xf numFmtId="0" fontId="5" fillId="0" borderId="16" xfId="2" applyFont="1" applyFill="1" applyBorder="1" applyAlignment="1">
      <alignment horizontal="center" vertical="center" wrapText="1"/>
    </xf>
    <xf numFmtId="14" fontId="5" fillId="2" borderId="16" xfId="2" applyNumberFormat="1" applyFont="1" applyFill="1" applyBorder="1" applyAlignment="1">
      <alignment horizontal="center" vertical="center"/>
    </xf>
    <xf numFmtId="0" fontId="8" fillId="0" borderId="16" xfId="2" applyFont="1" applyFill="1" applyBorder="1" applyAlignment="1">
      <alignment horizontal="center" vertical="center" wrapText="1"/>
    </xf>
    <xf numFmtId="14" fontId="5" fillId="0" borderId="16" xfId="2" applyNumberFormat="1" applyFont="1" applyFill="1" applyBorder="1" applyAlignment="1">
      <alignment horizontal="center" vertical="center" wrapText="1"/>
    </xf>
    <xf numFmtId="0" fontId="16" fillId="0" borderId="16" xfId="10" applyFont="1" applyBorder="1" applyAlignment="1">
      <alignment horizontal="left" vertical="center" wrapText="1"/>
    </xf>
    <xf numFmtId="0" fontId="5" fillId="2" borderId="19" xfId="2" applyFont="1" applyFill="1" applyBorder="1" applyAlignment="1">
      <alignment horizontal="center" vertical="center"/>
    </xf>
    <xf numFmtId="0" fontId="5" fillId="2" borderId="16" xfId="2" applyFont="1" applyFill="1" applyBorder="1" applyAlignment="1">
      <alignment horizontal="center" vertical="center"/>
    </xf>
    <xf numFmtId="0" fontId="8" fillId="2" borderId="19" xfId="2" applyFont="1" applyFill="1" applyBorder="1" applyAlignment="1">
      <alignment horizontal="center" vertical="center" wrapText="1"/>
    </xf>
    <xf numFmtId="3" fontId="5" fillId="2" borderId="16" xfId="2" applyNumberFormat="1" applyFont="1" applyFill="1" applyBorder="1" applyAlignment="1">
      <alignment horizontal="center" vertical="center" wrapText="1"/>
    </xf>
    <xf numFmtId="0" fontId="8" fillId="0" borderId="16" xfId="10" applyFont="1" applyBorder="1" applyAlignment="1">
      <alignment horizontal="left" vertical="center" wrapText="1"/>
    </xf>
    <xf numFmtId="42" fontId="8" fillId="0" borderId="19" xfId="1" applyFont="1" applyFill="1" applyBorder="1" applyAlignment="1">
      <alignment horizontal="center" vertical="center" wrapText="1"/>
    </xf>
    <xf numFmtId="42" fontId="8" fillId="0" borderId="16" xfId="1" applyFont="1" applyFill="1" applyBorder="1" applyAlignment="1">
      <alignment horizontal="center" vertical="center" wrapText="1"/>
    </xf>
    <xf numFmtId="0" fontId="8" fillId="0" borderId="16" xfId="10" applyFont="1" applyFill="1" applyBorder="1" applyAlignment="1">
      <alignment horizontal="left" vertical="center" wrapText="1"/>
    </xf>
    <xf numFmtId="0" fontId="5" fillId="2" borderId="13" xfId="2" applyFont="1" applyFill="1" applyBorder="1" applyAlignment="1">
      <alignment horizontal="center" vertical="center"/>
    </xf>
    <xf numFmtId="0" fontId="8" fillId="2" borderId="13"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9" xfId="2" applyFont="1" applyFill="1" applyBorder="1" applyAlignment="1">
      <alignment horizontal="center" vertical="center" wrapText="1"/>
    </xf>
    <xf numFmtId="1" fontId="8" fillId="2" borderId="16" xfId="2" applyNumberFormat="1" applyFont="1" applyFill="1" applyBorder="1" applyAlignment="1">
      <alignment horizontal="center" vertical="center" wrapText="1"/>
    </xf>
    <xf numFmtId="42" fontId="5" fillId="2" borderId="16" xfId="1" applyFont="1" applyFill="1" applyBorder="1" applyAlignment="1">
      <alignment horizontal="center" vertical="center" wrapText="1"/>
    </xf>
    <xf numFmtId="42" fontId="5" fillId="0" borderId="16" xfId="1" applyFont="1" applyFill="1" applyBorder="1" applyAlignment="1">
      <alignment horizontal="center" vertical="center" wrapText="1"/>
    </xf>
    <xf numFmtId="0" fontId="5" fillId="0" borderId="13" xfId="2" applyFont="1" applyFill="1" applyBorder="1" applyAlignment="1">
      <alignment horizontal="center" vertical="center" wrapText="1"/>
    </xf>
    <xf numFmtId="42" fontId="8" fillId="0" borderId="13" xfId="1" applyFont="1" applyFill="1" applyBorder="1" applyAlignment="1">
      <alignment horizontal="center" vertical="center" wrapText="1"/>
    </xf>
    <xf numFmtId="0" fontId="15" fillId="2" borderId="0" xfId="2" applyFont="1" applyFill="1" applyAlignment="1">
      <alignment horizontal="center" vertical="center"/>
    </xf>
    <xf numFmtId="0" fontId="15" fillId="0" borderId="0" xfId="2" applyFont="1" applyFill="1" applyAlignment="1">
      <alignment horizontal="center" vertical="center"/>
    </xf>
    <xf numFmtId="0" fontId="5" fillId="2" borderId="0" xfId="2" applyFont="1" applyFill="1" applyBorder="1" applyAlignment="1">
      <alignment vertical="center"/>
    </xf>
    <xf numFmtId="0" fontId="18" fillId="2" borderId="0" xfId="0" applyFont="1" applyFill="1" applyBorder="1" applyAlignment="1">
      <alignment horizontal="center" vertical="center"/>
    </xf>
    <xf numFmtId="0" fontId="15" fillId="0" borderId="0" xfId="2" applyFont="1" applyFill="1" applyBorder="1" applyAlignment="1">
      <alignment horizontal="center" vertical="center"/>
    </xf>
    <xf numFmtId="0" fontId="14" fillId="2" borderId="0" xfId="2" applyFont="1" applyFill="1" applyBorder="1" applyAlignment="1">
      <alignment horizontal="center" vertical="center"/>
    </xf>
    <xf numFmtId="0" fontId="5" fillId="2" borderId="0" xfId="2" applyFont="1" applyFill="1" applyBorder="1" applyAlignment="1">
      <alignment horizontal="left" vertical="center"/>
    </xf>
    <xf numFmtId="0" fontId="5" fillId="2" borderId="0" xfId="2" applyFont="1" applyFill="1" applyBorder="1" applyAlignment="1">
      <alignment horizontal="center" vertical="center"/>
    </xf>
    <xf numFmtId="0" fontId="5" fillId="0" borderId="0" xfId="2" applyFont="1" applyFill="1" applyBorder="1" applyAlignment="1">
      <alignment vertical="center" wrapText="1"/>
    </xf>
    <xf numFmtId="0" fontId="14" fillId="6"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42" fontId="5" fillId="2" borderId="0" xfId="1" applyFont="1" applyFill="1" applyAlignment="1">
      <alignment vertical="center"/>
    </xf>
    <xf numFmtId="42" fontId="5" fillId="0" borderId="0" xfId="2" applyNumberFormat="1" applyFont="1" applyFill="1" applyAlignment="1">
      <alignment vertical="center"/>
    </xf>
    <xf numFmtId="0" fontId="5" fillId="0" borderId="0" xfId="2" applyFont="1" applyFill="1" applyAlignment="1">
      <alignment horizontal="center" vertical="center"/>
    </xf>
    <xf numFmtId="174" fontId="5" fillId="0" borderId="0" xfId="1" applyNumberFormat="1" applyFont="1" applyFill="1" applyAlignment="1">
      <alignment horizontal="center" vertical="center"/>
    </xf>
    <xf numFmtId="0" fontId="5" fillId="0" borderId="0" xfId="2" applyFont="1" applyFill="1" applyAlignment="1">
      <alignment vertical="center"/>
    </xf>
    <xf numFmtId="42" fontId="5" fillId="0" borderId="0" xfId="1" applyFont="1" applyFill="1" applyAlignment="1">
      <alignment vertical="center"/>
    </xf>
    <xf numFmtId="42" fontId="5" fillId="0" borderId="0" xfId="0" applyNumberFormat="1" applyFont="1" applyFill="1"/>
    <xf numFmtId="0" fontId="5" fillId="0" borderId="0" xfId="0" applyFont="1" applyFill="1"/>
    <xf numFmtId="175" fontId="5" fillId="0" borderId="0" xfId="3" applyNumberFormat="1" applyFont="1" applyFill="1"/>
    <xf numFmtId="175" fontId="5" fillId="0" borderId="0" xfId="0" applyNumberFormat="1" applyFont="1" applyFill="1"/>
    <xf numFmtId="174" fontId="5" fillId="0" borderId="0" xfId="1" applyNumberFormat="1" applyFont="1" applyFill="1" applyAlignment="1">
      <alignment vertical="center"/>
    </xf>
    <xf numFmtId="164" fontId="5" fillId="0" borderId="0" xfId="2" applyNumberFormat="1" applyFont="1" applyFill="1" applyAlignment="1">
      <alignment vertical="center"/>
    </xf>
    <xf numFmtId="42" fontId="14" fillId="2" borderId="0" xfId="2" applyNumberFormat="1" applyFont="1" applyFill="1" applyAlignment="1">
      <alignment vertical="center"/>
    </xf>
    <xf numFmtId="0" fontId="5" fillId="0" borderId="0" xfId="2" applyFont="1" applyFill="1" applyAlignment="1">
      <alignment vertical="center" wrapText="1"/>
    </xf>
    <xf numFmtId="42" fontId="14" fillId="2" borderId="0" xfId="2" applyNumberFormat="1" applyFont="1" applyFill="1" applyAlignment="1">
      <alignment vertical="center" wrapText="1"/>
    </xf>
    <xf numFmtId="42" fontId="5" fillId="2" borderId="0" xfId="2" applyNumberFormat="1" applyFont="1" applyFill="1" applyAlignment="1">
      <alignment vertical="center" wrapText="1"/>
    </xf>
    <xf numFmtId="42" fontId="5" fillId="2" borderId="0" xfId="2" applyNumberFormat="1" applyFont="1" applyFill="1" applyAlignment="1">
      <alignment vertical="center"/>
    </xf>
    <xf numFmtId="3" fontId="5" fillId="0" borderId="16" xfId="2" applyNumberFormat="1" applyFont="1" applyFill="1" applyBorder="1" applyAlignment="1">
      <alignment horizontal="center" vertical="center" wrapText="1"/>
    </xf>
    <xf numFmtId="165" fontId="8" fillId="0" borderId="16" xfId="4" applyNumberFormat="1" applyFont="1" applyFill="1" applyBorder="1" applyAlignment="1">
      <alignment vertical="center" wrapText="1"/>
    </xf>
    <xf numFmtId="42" fontId="5" fillId="0" borderId="15" xfId="1" applyFont="1" applyFill="1" applyBorder="1" applyAlignment="1">
      <alignment vertical="center" wrapText="1"/>
    </xf>
    <xf numFmtId="0" fontId="5" fillId="0" borderId="16" xfId="2" applyFont="1" applyFill="1" applyBorder="1" applyAlignment="1">
      <alignment horizontal="left" vertical="center" wrapText="1"/>
    </xf>
    <xf numFmtId="42" fontId="5" fillId="0" borderId="15" xfId="1" applyFont="1" applyFill="1" applyBorder="1" applyAlignment="1">
      <alignment horizontal="center" vertical="center" wrapText="1"/>
    </xf>
    <xf numFmtId="0" fontId="8" fillId="0" borderId="13" xfId="2" applyFont="1" applyFill="1" applyBorder="1" applyAlignment="1">
      <alignment horizontal="center" vertical="center" wrapText="1"/>
    </xf>
    <xf numFmtId="42" fontId="5" fillId="0" borderId="18" xfId="1" applyFont="1" applyFill="1" applyBorder="1" applyAlignment="1">
      <alignment horizontal="center" vertical="center" wrapText="1"/>
    </xf>
    <xf numFmtId="0" fontId="5" fillId="0" borderId="19" xfId="2" applyFont="1" applyFill="1" applyBorder="1" applyAlignment="1">
      <alignment horizontal="center" vertical="center" wrapText="1"/>
    </xf>
    <xf numFmtId="3" fontId="5" fillId="0" borderId="19" xfId="2" applyNumberFormat="1" applyFont="1" applyFill="1" applyBorder="1" applyAlignment="1">
      <alignment horizontal="center" vertical="center"/>
    </xf>
    <xf numFmtId="14" fontId="5" fillId="0" borderId="19" xfId="2" applyNumberFormat="1" applyFont="1" applyFill="1" applyBorder="1" applyAlignment="1">
      <alignment horizontal="center" vertical="center" wrapText="1"/>
    </xf>
    <xf numFmtId="42" fontId="5" fillId="0" borderId="19" xfId="2" applyNumberFormat="1" applyFont="1" applyFill="1" applyBorder="1" applyAlignment="1">
      <alignment vertical="center"/>
    </xf>
    <xf numFmtId="164" fontId="5" fillId="0" borderId="19" xfId="2" applyNumberFormat="1" applyFont="1" applyFill="1" applyBorder="1" applyAlignment="1">
      <alignment horizontal="center" vertical="center" wrapText="1"/>
    </xf>
    <xf numFmtId="42" fontId="5" fillId="0" borderId="16" xfId="1" applyFont="1" applyFill="1" applyBorder="1" applyAlignment="1">
      <alignment vertical="center" wrapText="1"/>
    </xf>
    <xf numFmtId="164" fontId="5" fillId="0" borderId="16" xfId="2" applyNumberFormat="1" applyFont="1" applyFill="1" applyBorder="1" applyAlignment="1">
      <alignment horizontal="center" vertical="center" wrapText="1"/>
    </xf>
    <xf numFmtId="0" fontId="5" fillId="0" borderId="15" xfId="2" applyFont="1" applyFill="1" applyBorder="1" applyAlignment="1">
      <alignment horizontal="center" vertical="center" wrapText="1"/>
    </xf>
    <xf numFmtId="1" fontId="5" fillId="0" borderId="16" xfId="2" applyNumberFormat="1" applyFont="1" applyFill="1" applyBorder="1" applyAlignment="1">
      <alignment horizontal="center" vertical="center" wrapText="1"/>
    </xf>
    <xf numFmtId="0" fontId="5" fillId="0" borderId="17" xfId="2" applyFont="1" applyFill="1" applyBorder="1" applyAlignment="1">
      <alignment horizontal="justify" vertical="center" wrapText="1"/>
    </xf>
    <xf numFmtId="3" fontId="5" fillId="0" borderId="16" xfId="2" applyNumberFormat="1" applyFont="1" applyFill="1" applyBorder="1" applyAlignment="1">
      <alignment horizontal="center" vertical="center"/>
    </xf>
    <xf numFmtId="164" fontId="5" fillId="0" borderId="16" xfId="2" applyNumberFormat="1" applyFont="1" applyFill="1" applyBorder="1" applyAlignment="1">
      <alignment horizontal="center" vertical="center" wrapText="1"/>
    </xf>
    <xf numFmtId="0" fontId="8" fillId="0" borderId="17" xfId="4" applyFont="1" applyFill="1" applyBorder="1" applyAlignment="1">
      <alignment horizontal="justify" vertical="center" wrapText="1"/>
    </xf>
    <xf numFmtId="0" fontId="8" fillId="0" borderId="16" xfId="4" applyFont="1" applyFill="1" applyBorder="1" applyAlignment="1">
      <alignment horizontal="center" vertical="center" wrapText="1"/>
    </xf>
    <xf numFmtId="164" fontId="5" fillId="0" borderId="16" xfId="2" applyNumberFormat="1" applyFont="1" applyFill="1" applyBorder="1" applyAlignment="1">
      <alignment vertical="center" wrapText="1"/>
    </xf>
    <xf numFmtId="0" fontId="5" fillId="0" borderId="17" xfId="2" applyFont="1" applyFill="1" applyBorder="1" applyAlignment="1">
      <alignment horizontal="justify" vertical="center" wrapText="1"/>
    </xf>
    <xf numFmtId="0" fontId="5" fillId="0" borderId="14" xfId="2" applyFont="1" applyFill="1" applyBorder="1" applyAlignment="1">
      <alignment horizontal="justify" vertical="center" wrapText="1"/>
    </xf>
    <xf numFmtId="14" fontId="5" fillId="0" borderId="13" xfId="2" applyNumberFormat="1" applyFont="1" applyFill="1" applyBorder="1" applyAlignment="1">
      <alignment horizontal="center" vertical="center" wrapText="1"/>
    </xf>
    <xf numFmtId="164" fontId="5" fillId="0" borderId="13" xfId="2" applyNumberFormat="1" applyFont="1" applyFill="1" applyBorder="1" applyAlignment="1">
      <alignment vertical="center" wrapText="1"/>
    </xf>
    <xf numFmtId="164" fontId="5" fillId="0" borderId="13" xfId="2" applyNumberFormat="1"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20" xfId="2" applyFont="1" applyFill="1" applyBorder="1" applyAlignment="1">
      <alignment horizontal="justify" vertical="center" wrapText="1"/>
    </xf>
    <xf numFmtId="0" fontId="15" fillId="2" borderId="0" xfId="0" applyFont="1" applyFill="1" applyBorder="1" applyAlignment="1">
      <alignment horizontal="center" vertical="center" wrapText="1"/>
    </xf>
    <xf numFmtId="42" fontId="15" fillId="2" borderId="0" xfId="1" applyFont="1" applyFill="1" applyAlignment="1">
      <alignment horizontal="center" vertical="center"/>
    </xf>
    <xf numFmtId="166" fontId="5" fillId="2" borderId="0" xfId="2" applyNumberFormat="1" applyFont="1" applyFill="1" applyAlignment="1">
      <alignment vertical="center" wrapText="1"/>
    </xf>
    <xf numFmtId="0" fontId="8" fillId="2" borderId="0" xfId="2" applyFont="1" applyFill="1" applyAlignment="1">
      <alignment horizontal="center" vertical="center"/>
    </xf>
    <xf numFmtId="42" fontId="5" fillId="2" borderId="0" xfId="1" applyFont="1" applyFill="1" applyBorder="1" applyAlignment="1">
      <alignment horizontal="center" vertical="center"/>
    </xf>
    <xf numFmtId="166" fontId="5" fillId="2" borderId="0" xfId="2" applyNumberFormat="1" applyFont="1" applyFill="1" applyBorder="1" applyAlignment="1">
      <alignment vertical="center" wrapText="1"/>
    </xf>
    <xf numFmtId="0" fontId="5" fillId="2" borderId="0" xfId="2" applyFont="1" applyFill="1" applyAlignment="1">
      <alignment horizontal="center" vertical="center"/>
    </xf>
    <xf numFmtId="42" fontId="19" fillId="2" borderId="0" xfId="1" applyFont="1" applyFill="1" applyAlignment="1">
      <alignment vertical="center"/>
    </xf>
    <xf numFmtId="166" fontId="19" fillId="2" borderId="0" xfId="2" applyNumberFormat="1" applyFont="1" applyFill="1" applyAlignment="1">
      <alignment vertical="center" wrapText="1"/>
    </xf>
    <xf numFmtId="3" fontId="5" fillId="2" borderId="0" xfId="2" applyNumberFormat="1" applyFont="1" applyFill="1" applyAlignment="1">
      <alignment horizontal="center" vertical="center" wrapText="1"/>
    </xf>
    <xf numFmtId="176" fontId="16" fillId="10" borderId="0" xfId="0" applyNumberFormat="1" applyFont="1" applyFill="1" applyAlignment="1">
      <alignment vertical="center" wrapText="1"/>
    </xf>
    <xf numFmtId="0" fontId="14" fillId="2" borderId="0" xfId="2" applyFont="1" applyFill="1" applyAlignment="1">
      <alignment vertical="center"/>
    </xf>
    <xf numFmtId="3" fontId="14" fillId="2" borderId="1" xfId="2" applyNumberFormat="1" applyFont="1" applyFill="1" applyBorder="1" applyAlignment="1">
      <alignment horizontal="center" vertical="center" wrapText="1"/>
    </xf>
    <xf numFmtId="0" fontId="14" fillId="2" borderId="0" xfId="2" applyFont="1" applyFill="1" applyAlignment="1">
      <alignment horizontal="center" vertical="center"/>
    </xf>
    <xf numFmtId="3" fontId="14" fillId="11" borderId="1" xfId="2" applyNumberFormat="1" applyFont="1" applyFill="1" applyBorder="1" applyAlignment="1">
      <alignment horizontal="center" vertical="center" wrapText="1"/>
    </xf>
    <xf numFmtId="42" fontId="8" fillId="0" borderId="15" xfId="1" applyFont="1" applyFill="1" applyBorder="1" applyAlignment="1">
      <alignment horizontal="center" vertical="center" wrapText="1"/>
    </xf>
    <xf numFmtId="0" fontId="5" fillId="0" borderId="16" xfId="2" applyFont="1" applyFill="1" applyBorder="1" applyAlignment="1">
      <alignment horizontal="justify" vertical="center" wrapText="1"/>
    </xf>
    <xf numFmtId="42" fontId="8" fillId="0" borderId="15" xfId="1" applyFont="1" applyFill="1" applyBorder="1" applyAlignment="1">
      <alignment vertical="center" wrapText="1"/>
    </xf>
    <xf numFmtId="42" fontId="5" fillId="0" borderId="15" xfId="1" applyFont="1" applyFill="1" applyBorder="1" applyAlignment="1">
      <alignment vertical="center"/>
    </xf>
    <xf numFmtId="0" fontId="16" fillId="0" borderId="16" xfId="2" applyFont="1" applyFill="1" applyBorder="1" applyAlignment="1">
      <alignment horizontal="justify" vertical="center" wrapText="1"/>
    </xf>
    <xf numFmtId="0" fontId="5" fillId="2" borderId="16" xfId="2" applyFont="1" applyFill="1" applyBorder="1" applyAlignment="1">
      <alignment horizontal="justify" vertical="center" wrapText="1"/>
    </xf>
    <xf numFmtId="42" fontId="5" fillId="2" borderId="15" xfId="1" applyFont="1" applyFill="1" applyBorder="1" applyAlignment="1">
      <alignment vertical="center"/>
    </xf>
    <xf numFmtId="42" fontId="5" fillId="2" borderId="15" xfId="1" applyFont="1" applyFill="1" applyBorder="1" applyAlignment="1">
      <alignment vertical="center" wrapText="1"/>
    </xf>
    <xf numFmtId="0" fontId="8" fillId="2" borderId="16" xfId="2" applyFont="1" applyFill="1" applyBorder="1" applyAlignment="1">
      <alignment horizontal="justify" vertical="center" wrapText="1"/>
    </xf>
    <xf numFmtId="0" fontId="5" fillId="2" borderId="13" xfId="2" applyFont="1" applyFill="1" applyBorder="1" applyAlignment="1">
      <alignment horizontal="justify" vertical="center" wrapText="1"/>
    </xf>
    <xf numFmtId="0" fontId="5" fillId="2" borderId="20" xfId="2" applyFont="1" applyFill="1" applyBorder="1" applyAlignment="1">
      <alignment horizontal="center" vertical="center"/>
    </xf>
    <xf numFmtId="0" fontId="5" fillId="2" borderId="17" xfId="2" applyFont="1" applyFill="1" applyBorder="1" applyAlignment="1">
      <alignment horizontal="center" vertical="center"/>
    </xf>
    <xf numFmtId="42" fontId="5" fillId="2" borderId="15" xfId="1" applyFont="1" applyFill="1" applyBorder="1" applyAlignment="1">
      <alignment horizontal="center" vertical="center" wrapText="1"/>
    </xf>
    <xf numFmtId="42" fontId="5" fillId="2" borderId="16" xfId="1" applyFont="1" applyFill="1" applyBorder="1" applyAlignment="1">
      <alignment vertical="center" wrapText="1"/>
    </xf>
    <xf numFmtId="0" fontId="5" fillId="2" borderId="15" xfId="2" applyFont="1" applyFill="1" applyBorder="1" applyAlignment="1">
      <alignment horizontal="center" vertical="center"/>
    </xf>
    <xf numFmtId="0" fontId="5" fillId="2" borderId="14" xfId="2" applyFont="1" applyFill="1" applyBorder="1" applyAlignment="1">
      <alignment horizontal="center" vertical="center"/>
    </xf>
    <xf numFmtId="14" fontId="5" fillId="0" borderId="16" xfId="2" applyNumberFormat="1" applyFont="1" applyFill="1" applyBorder="1" applyAlignment="1">
      <alignment horizontal="center" vertical="center" wrapText="1"/>
    </xf>
    <xf numFmtId="0" fontId="5" fillId="0" borderId="15" xfId="2" applyFont="1" applyFill="1" applyBorder="1" applyAlignment="1">
      <alignment horizontal="center" vertical="center" wrapText="1"/>
    </xf>
    <xf numFmtId="0" fontId="8" fillId="0" borderId="16" xfId="4" applyFont="1" applyFill="1" applyBorder="1" applyAlignment="1">
      <alignment horizontal="center" vertical="center" wrapText="1"/>
    </xf>
    <xf numFmtId="14" fontId="8" fillId="0" borderId="16" xfId="4" applyNumberFormat="1" applyFont="1" applyFill="1" applyBorder="1" applyAlignment="1">
      <alignment horizontal="center" vertical="center" wrapText="1"/>
    </xf>
    <xf numFmtId="14" fontId="5" fillId="0" borderId="16" xfId="2" applyNumberFormat="1" applyFont="1" applyFill="1" applyBorder="1" applyAlignment="1">
      <alignment horizontal="center" vertical="center"/>
    </xf>
    <xf numFmtId="0" fontId="8" fillId="0" borderId="17" xfId="4" applyFont="1" applyFill="1" applyBorder="1" applyAlignment="1">
      <alignment horizontal="justify" vertical="center" wrapText="1"/>
    </xf>
    <xf numFmtId="0" fontId="5" fillId="0" borderId="16" xfId="2" applyFont="1" applyFill="1" applyBorder="1" applyAlignment="1">
      <alignment horizontal="center" vertical="center" wrapText="1"/>
    </xf>
    <xf numFmtId="3" fontId="5" fillId="0" borderId="16" xfId="2" applyNumberFormat="1" applyFont="1" applyFill="1" applyBorder="1" applyAlignment="1">
      <alignment horizontal="center" vertical="center"/>
    </xf>
    <xf numFmtId="164" fontId="5" fillId="0" borderId="16" xfId="2" applyNumberFormat="1" applyFont="1" applyFill="1" applyBorder="1" applyAlignment="1">
      <alignment horizontal="center" vertical="center" wrapText="1"/>
    </xf>
    <xf numFmtId="167" fontId="5" fillId="0" borderId="16" xfId="2" applyNumberFormat="1" applyFont="1" applyFill="1" applyBorder="1" applyAlignment="1">
      <alignment horizontal="center" vertical="center" wrapText="1"/>
    </xf>
    <xf numFmtId="1" fontId="5" fillId="0" borderId="16" xfId="2" applyNumberFormat="1" applyFont="1" applyFill="1" applyBorder="1" applyAlignment="1">
      <alignment horizontal="center" vertical="center" wrapText="1"/>
    </xf>
    <xf numFmtId="42" fontId="5" fillId="0" borderId="16" xfId="1" applyFont="1" applyFill="1" applyBorder="1" applyAlignment="1">
      <alignment horizontal="center" vertical="center" wrapText="1"/>
    </xf>
    <xf numFmtId="42" fontId="5" fillId="0" borderId="13" xfId="1" applyFont="1" applyFill="1" applyBorder="1" applyAlignment="1">
      <alignment horizontal="center" vertical="center" wrapText="1"/>
    </xf>
    <xf numFmtId="42" fontId="5" fillId="0" borderId="15" xfId="1" applyFont="1" applyFill="1" applyBorder="1" applyAlignment="1">
      <alignment horizontal="center" vertical="center" wrapText="1"/>
    </xf>
    <xf numFmtId="0" fontId="5" fillId="0" borderId="17" xfId="2" applyFont="1" applyFill="1" applyBorder="1" applyAlignment="1">
      <alignment horizontal="justify" vertical="center" wrapText="1"/>
    </xf>
    <xf numFmtId="42" fontId="5" fillId="0" borderId="12" xfId="1" applyFont="1" applyFill="1" applyBorder="1" applyAlignment="1">
      <alignment horizontal="center" vertical="center" wrapText="1"/>
    </xf>
    <xf numFmtId="0" fontId="5" fillId="0" borderId="16"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17"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5" fillId="0" borderId="16" xfId="2" applyFont="1" applyFill="1" applyBorder="1" applyAlignment="1">
      <alignment vertical="center" wrapText="1"/>
    </xf>
    <xf numFmtId="0" fontId="5" fillId="0" borderId="16"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5" fillId="0" borderId="20"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14" xfId="2" applyFont="1" applyFill="1" applyBorder="1" applyAlignment="1">
      <alignment horizontal="center" vertical="center"/>
    </xf>
    <xf numFmtId="0" fontId="14" fillId="3" borderId="1" xfId="2" applyFont="1" applyFill="1" applyBorder="1" applyAlignment="1">
      <alignment horizontal="center" vertical="center" wrapText="1"/>
    </xf>
    <xf numFmtId="0" fontId="5" fillId="2" borderId="0" xfId="2" applyFont="1" applyFill="1" applyAlignment="1">
      <alignment horizontal="center" vertical="center"/>
    </xf>
    <xf numFmtId="0" fontId="14" fillId="3" borderId="1" xfId="2" applyFont="1" applyFill="1" applyBorder="1" applyAlignment="1">
      <alignment horizontal="center" vertical="center"/>
    </xf>
    <xf numFmtId="3" fontId="14" fillId="3" borderId="1" xfId="2" applyNumberFormat="1" applyFont="1" applyFill="1" applyBorder="1" applyAlignment="1">
      <alignment horizontal="center" vertical="center" wrapText="1"/>
    </xf>
    <xf numFmtId="0" fontId="14" fillId="6" borderId="1" xfId="2" applyFont="1" applyFill="1" applyBorder="1" applyAlignment="1">
      <alignment horizontal="center" vertical="center" wrapText="1"/>
    </xf>
    <xf numFmtId="0" fontId="14" fillId="4"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6" borderId="1" xfId="2" applyFont="1" applyFill="1" applyBorder="1" applyAlignment="1">
      <alignment horizontal="center" vertical="center"/>
    </xf>
    <xf numFmtId="0" fontId="14" fillId="4" borderId="1" xfId="2" applyFont="1" applyFill="1" applyBorder="1" applyAlignment="1">
      <alignment horizontal="center" vertical="center"/>
    </xf>
    <xf numFmtId="0" fontId="18" fillId="5" borderId="5" xfId="0" applyFont="1" applyFill="1" applyBorder="1" applyAlignment="1">
      <alignment horizontal="left" vertical="center"/>
    </xf>
    <xf numFmtId="0" fontId="18" fillId="5" borderId="7" xfId="0" applyFont="1" applyFill="1" applyBorder="1" applyAlignment="1">
      <alignment horizontal="left" vertical="center"/>
    </xf>
    <xf numFmtId="0" fontId="14" fillId="6" borderId="7" xfId="2" applyFont="1" applyFill="1" applyBorder="1" applyAlignment="1">
      <alignment horizontal="center" vertical="center"/>
    </xf>
    <xf numFmtId="0" fontId="14" fillId="6" borderId="6" xfId="2" applyFont="1" applyFill="1" applyBorder="1" applyAlignment="1">
      <alignment horizontal="center" vertical="center"/>
    </xf>
    <xf numFmtId="42" fontId="5" fillId="0" borderId="18" xfId="1" applyFont="1" applyFill="1" applyBorder="1" applyAlignment="1">
      <alignment vertical="center" wrapText="1"/>
    </xf>
    <xf numFmtId="42" fontId="5" fillId="0" borderId="15" xfId="1" applyFont="1" applyFill="1" applyBorder="1" applyAlignment="1">
      <alignment vertical="center" wrapText="1"/>
    </xf>
    <xf numFmtId="165" fontId="8" fillId="0" borderId="16" xfId="4" applyNumberFormat="1" applyFont="1" applyFill="1" applyBorder="1" applyAlignment="1">
      <alignment horizontal="justify" vertical="center" wrapText="1"/>
    </xf>
    <xf numFmtId="0" fontId="5" fillId="0" borderId="20" xfId="2" applyFont="1" applyFill="1" applyBorder="1" applyAlignment="1">
      <alignment horizontal="center" vertical="center" wrapText="1"/>
    </xf>
    <xf numFmtId="0" fontId="5" fillId="0" borderId="19" xfId="2" applyFont="1" applyFill="1" applyBorder="1" applyAlignment="1">
      <alignment horizontal="center" vertical="center" wrapText="1"/>
    </xf>
    <xf numFmtId="3" fontId="5" fillId="0" borderId="19" xfId="2" applyNumberFormat="1" applyFont="1" applyFill="1" applyBorder="1" applyAlignment="1">
      <alignment horizontal="center" vertical="center" wrapText="1"/>
    </xf>
    <xf numFmtId="3" fontId="5" fillId="0" borderId="16" xfId="2" applyNumberFormat="1" applyFont="1" applyFill="1" applyBorder="1" applyAlignment="1">
      <alignment horizontal="center" vertical="center" wrapText="1"/>
    </xf>
    <xf numFmtId="42" fontId="5" fillId="0" borderId="19" xfId="1" applyFont="1" applyFill="1" applyBorder="1" applyAlignment="1">
      <alignment horizontal="center" vertical="center" wrapText="1"/>
    </xf>
    <xf numFmtId="165" fontId="8" fillId="0" borderId="19" xfId="4" applyNumberFormat="1" applyFont="1" applyFill="1" applyBorder="1" applyAlignment="1">
      <alignment vertical="center" wrapText="1"/>
    </xf>
    <xf numFmtId="165" fontId="8" fillId="0" borderId="16" xfId="4" applyNumberFormat="1" applyFont="1" applyFill="1" applyBorder="1" applyAlignment="1">
      <alignment vertical="center" wrapText="1"/>
    </xf>
    <xf numFmtId="42" fontId="5" fillId="0" borderId="18" xfId="1" applyFont="1" applyFill="1" applyBorder="1" applyAlignment="1">
      <alignment horizontal="center" vertical="center" wrapText="1"/>
    </xf>
    <xf numFmtId="0" fontId="5" fillId="0" borderId="18" xfId="2" applyFont="1" applyFill="1" applyBorder="1" applyAlignment="1">
      <alignment horizontal="center" vertical="center" wrapText="1"/>
    </xf>
    <xf numFmtId="9" fontId="5" fillId="0" borderId="16" xfId="3" applyFont="1" applyFill="1" applyBorder="1" applyAlignment="1">
      <alignment horizontal="center" vertical="center" wrapText="1"/>
    </xf>
    <xf numFmtId="0" fontId="5" fillId="2" borderId="16" xfId="2" applyFont="1" applyFill="1" applyBorder="1" applyAlignment="1">
      <alignment horizontal="center" vertical="center"/>
    </xf>
    <xf numFmtId="42" fontId="5" fillId="2" borderId="15" xfId="1" applyFont="1" applyFill="1" applyBorder="1" applyAlignment="1">
      <alignment horizontal="center" vertical="center" wrapText="1"/>
    </xf>
    <xf numFmtId="14" fontId="5" fillId="2" borderId="16" xfId="2" applyNumberFormat="1" applyFont="1" applyFill="1" applyBorder="1" applyAlignment="1">
      <alignment horizontal="center" vertical="center" wrapText="1"/>
    </xf>
    <xf numFmtId="42" fontId="5" fillId="2" borderId="15" xfId="1" applyFont="1" applyFill="1" applyBorder="1" applyAlignment="1">
      <alignment horizontal="center" vertical="center"/>
    </xf>
    <xf numFmtId="42" fontId="5" fillId="2" borderId="16" xfId="1" applyFont="1" applyFill="1" applyBorder="1" applyAlignment="1">
      <alignment horizontal="center" vertical="center" wrapText="1"/>
    </xf>
    <xf numFmtId="42" fontId="5" fillId="2" borderId="19" xfId="1" applyFont="1" applyFill="1" applyBorder="1" applyAlignment="1">
      <alignment horizontal="center" vertical="center" wrapText="1"/>
    </xf>
    <xf numFmtId="42" fontId="5" fillId="2" borderId="18" xfId="1" applyFont="1" applyFill="1" applyBorder="1" applyAlignment="1">
      <alignment horizontal="center" vertical="center" wrapText="1"/>
    </xf>
    <xf numFmtId="0" fontId="5" fillId="0" borderId="19" xfId="2" applyFont="1" applyFill="1" applyBorder="1" applyAlignment="1">
      <alignment horizontal="justify" vertical="center" wrapText="1"/>
    </xf>
    <xf numFmtId="0" fontId="5" fillId="0" borderId="16" xfId="2" applyFont="1" applyFill="1" applyBorder="1" applyAlignment="1">
      <alignment horizontal="justify" vertical="center" wrapText="1"/>
    </xf>
    <xf numFmtId="0" fontId="5" fillId="2" borderId="16" xfId="2" applyFont="1" applyFill="1" applyBorder="1" applyAlignment="1">
      <alignment horizontal="justify" vertical="center" wrapText="1"/>
    </xf>
    <xf numFmtId="0" fontId="5" fillId="2" borderId="16" xfId="2" applyFont="1" applyFill="1" applyBorder="1" applyAlignment="1">
      <alignment horizontal="center" vertical="center" wrapText="1"/>
    </xf>
    <xf numFmtId="0" fontId="5" fillId="2" borderId="17" xfId="2" applyFont="1" applyFill="1" applyBorder="1" applyAlignment="1">
      <alignment horizontal="center" vertical="center"/>
    </xf>
    <xf numFmtId="14" fontId="5" fillId="2" borderId="15" xfId="2" applyNumberFormat="1"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3" xfId="2" applyFont="1" applyFill="1" applyBorder="1" applyAlignment="1">
      <alignment horizontal="center" vertical="center"/>
    </xf>
    <xf numFmtId="42" fontId="5" fillId="2" borderId="13" xfId="1" applyFont="1" applyFill="1" applyBorder="1" applyAlignment="1">
      <alignment horizontal="center" vertical="center" wrapText="1"/>
    </xf>
    <xf numFmtId="0" fontId="15" fillId="4" borderId="1" xfId="2" applyFont="1" applyFill="1" applyBorder="1" applyAlignment="1">
      <alignment horizontal="center" vertical="center" wrapText="1"/>
    </xf>
    <xf numFmtId="166" fontId="14" fillId="3" borderId="1" xfId="2" applyNumberFormat="1" applyFont="1" applyFill="1" applyBorder="1" applyAlignment="1">
      <alignment horizontal="center" vertical="center" wrapText="1"/>
    </xf>
    <xf numFmtId="3" fontId="5" fillId="2" borderId="16" xfId="2" applyNumberFormat="1"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18" fillId="5" borderId="1" xfId="0" applyFont="1" applyFill="1" applyBorder="1" applyAlignment="1">
      <alignment horizontal="left" vertical="center"/>
    </xf>
    <xf numFmtId="167" fontId="5" fillId="2" borderId="16" xfId="1" applyNumberFormat="1" applyFont="1" applyFill="1" applyBorder="1" applyAlignment="1">
      <alignment horizontal="center" vertical="center" wrapText="1"/>
    </xf>
    <xf numFmtId="42" fontId="8" fillId="0" borderId="18" xfId="1" applyFont="1" applyFill="1" applyBorder="1" applyAlignment="1">
      <alignment horizontal="center" vertical="center" wrapText="1"/>
    </xf>
    <xf numFmtId="42" fontId="8" fillId="0" borderId="15" xfId="1" applyFont="1" applyFill="1" applyBorder="1" applyAlignment="1">
      <alignment horizontal="center" vertical="center" wrapText="1"/>
    </xf>
    <xf numFmtId="42" fontId="5" fillId="2" borderId="12" xfId="1" applyFont="1" applyFill="1" applyBorder="1" applyAlignment="1">
      <alignment horizontal="center" vertical="center" wrapText="1"/>
    </xf>
    <xf numFmtId="0" fontId="5" fillId="2" borderId="13" xfId="2" applyFont="1" applyFill="1" applyBorder="1" applyAlignment="1">
      <alignment horizontal="center" vertical="center" wrapText="1"/>
    </xf>
    <xf numFmtId="3" fontId="5" fillId="2" borderId="19" xfId="2" applyNumberFormat="1" applyFont="1" applyFill="1" applyBorder="1" applyAlignment="1">
      <alignment horizontal="center" vertical="center" wrapText="1"/>
    </xf>
    <xf numFmtId="0" fontId="5" fillId="2" borderId="20"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4" xfId="2" applyFont="1" applyFill="1" applyBorder="1" applyAlignment="1">
      <alignment horizontal="center" vertical="center"/>
    </xf>
    <xf numFmtId="14" fontId="5" fillId="2" borderId="17" xfId="2" applyNumberFormat="1" applyFont="1" applyFill="1" applyBorder="1" applyAlignment="1">
      <alignment horizontal="center" vertical="center" wrapText="1"/>
    </xf>
    <xf numFmtId="0" fontId="14" fillId="2" borderId="1" xfId="2"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14" fontId="11" fillId="2" borderId="5" xfId="0" applyNumberFormat="1" applyFont="1" applyFill="1" applyBorder="1" applyAlignment="1">
      <alignment horizontal="center" vertical="center" wrapText="1"/>
    </xf>
    <xf numFmtId="14" fontId="11" fillId="2" borderId="7" xfId="0" applyNumberFormat="1" applyFont="1" applyFill="1" applyBorder="1" applyAlignment="1">
      <alignment horizontal="center" vertical="center" wrapText="1"/>
    </xf>
    <xf numFmtId="14" fontId="11" fillId="2" borderId="6"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16" xfId="2" applyFont="1" applyFill="1" applyBorder="1" applyAlignment="1">
      <alignment horizontal="left" vertical="center" wrapText="1"/>
    </xf>
    <xf numFmtId="0" fontId="16" fillId="0" borderId="16" xfId="10" applyFont="1" applyBorder="1" applyAlignment="1">
      <alignment horizontal="left" vertical="center" wrapText="1"/>
    </xf>
    <xf numFmtId="0" fontId="5" fillId="2" borderId="16" xfId="2" applyFont="1" applyFill="1" applyBorder="1" applyAlignment="1">
      <alignment horizontal="left" vertical="center" wrapText="1"/>
    </xf>
    <xf numFmtId="1" fontId="8" fillId="2" borderId="16" xfId="2" applyNumberFormat="1" applyFont="1" applyFill="1" applyBorder="1" applyAlignment="1">
      <alignment horizontal="center" vertical="center" wrapText="1"/>
    </xf>
    <xf numFmtId="0" fontId="8" fillId="2" borderId="13" xfId="2" applyFont="1" applyFill="1" applyBorder="1" applyAlignment="1">
      <alignment horizontal="center" vertical="center" wrapText="1"/>
    </xf>
    <xf numFmtId="0" fontId="16" fillId="2" borderId="16" xfId="10" applyFont="1" applyFill="1" applyBorder="1" applyAlignment="1">
      <alignment horizontal="left" vertical="center" wrapText="1"/>
    </xf>
    <xf numFmtId="0" fontId="16" fillId="2" borderId="13" xfId="10" applyFont="1" applyFill="1" applyBorder="1" applyAlignment="1">
      <alignment horizontal="left" vertical="center" wrapText="1"/>
    </xf>
    <xf numFmtId="0" fontId="16" fillId="0" borderId="16" xfId="10" applyFont="1" applyFill="1" applyBorder="1" applyAlignment="1">
      <alignment horizontal="left" vertical="center" wrapText="1"/>
    </xf>
    <xf numFmtId="0" fontId="8" fillId="0" borderId="16" xfId="10" applyFont="1" applyBorder="1" applyAlignment="1">
      <alignment horizontal="left" vertical="center" wrapText="1"/>
    </xf>
    <xf numFmtId="0" fontId="8" fillId="0" borderId="16" xfId="10" applyFont="1" applyFill="1" applyBorder="1" applyAlignment="1">
      <alignment horizontal="left" vertical="center" wrapText="1"/>
    </xf>
    <xf numFmtId="0" fontId="8" fillId="2" borderId="19" xfId="2" applyFont="1" applyFill="1" applyBorder="1" applyAlignment="1">
      <alignment horizontal="left" vertical="center" wrapText="1"/>
    </xf>
    <xf numFmtId="42" fontId="8" fillId="2" borderId="16" xfId="1" applyFont="1" applyFill="1" applyBorder="1" applyAlignment="1">
      <alignment horizontal="center" vertical="center" wrapText="1"/>
    </xf>
    <xf numFmtId="0" fontId="8" fillId="2" borderId="19" xfId="2" applyFont="1" applyFill="1" applyBorder="1" applyAlignment="1">
      <alignment horizontal="center" vertical="center" wrapText="1"/>
    </xf>
    <xf numFmtId="42" fontId="8" fillId="2" borderId="19" xfId="1" applyFont="1" applyFill="1" applyBorder="1" applyAlignment="1">
      <alignment horizontal="center" vertical="center" wrapText="1"/>
    </xf>
    <xf numFmtId="42" fontId="8" fillId="0" borderId="16" xfId="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8" fillId="0" borderId="16" xfId="0" applyFont="1" applyBorder="1" applyAlignment="1">
      <alignment horizontal="center" vertical="center" wrapText="1"/>
    </xf>
    <xf numFmtId="14" fontId="5" fillId="2" borderId="16" xfId="2" applyNumberFormat="1" applyFont="1" applyFill="1" applyBorder="1" applyAlignment="1">
      <alignment horizontal="center" vertical="center"/>
    </xf>
    <xf numFmtId="0" fontId="8" fillId="2" borderId="16" xfId="2" applyFont="1" applyFill="1" applyBorder="1" applyAlignment="1">
      <alignment horizontal="center" vertical="center"/>
    </xf>
    <xf numFmtId="0" fontId="8" fillId="2" borderId="16" xfId="2" applyNumberFormat="1" applyFont="1" applyFill="1" applyBorder="1" applyAlignment="1">
      <alignment horizontal="center" vertical="center" wrapText="1"/>
    </xf>
    <xf numFmtId="0" fontId="8" fillId="2" borderId="13" xfId="2" applyFont="1" applyFill="1" applyBorder="1" applyAlignment="1">
      <alignment horizontal="center" vertical="center"/>
    </xf>
    <xf numFmtId="0" fontId="5" fillId="0" borderId="13" xfId="2" applyFont="1" applyFill="1" applyBorder="1" applyAlignment="1">
      <alignment horizontal="center" vertical="center" wrapText="1"/>
    </xf>
    <xf numFmtId="14" fontId="5" fillId="2" borderId="19" xfId="2" applyNumberFormat="1" applyFont="1" applyFill="1" applyBorder="1" applyAlignment="1">
      <alignment horizontal="center" vertical="center" wrapText="1"/>
    </xf>
    <xf numFmtId="0" fontId="5" fillId="2" borderId="32" xfId="2" applyFont="1" applyFill="1" applyBorder="1" applyAlignment="1">
      <alignment horizontal="center" vertical="center" wrapText="1"/>
    </xf>
    <xf numFmtId="164" fontId="5" fillId="2" borderId="16" xfId="2" applyNumberFormat="1" applyFont="1" applyFill="1" applyBorder="1" applyAlignment="1">
      <alignment horizontal="center" vertical="center" wrapText="1"/>
    </xf>
    <xf numFmtId="0" fontId="5" fillId="2" borderId="16" xfId="2" applyNumberFormat="1" applyFont="1" applyFill="1" applyBorder="1" applyAlignment="1">
      <alignment horizontal="center" vertical="center" wrapText="1"/>
    </xf>
    <xf numFmtId="1" fontId="5" fillId="2" borderId="16" xfId="2" applyNumberFormat="1" applyFont="1" applyFill="1" applyBorder="1" applyAlignment="1">
      <alignment horizontal="center" vertical="center" wrapText="1"/>
    </xf>
    <xf numFmtId="164" fontId="5" fillId="2" borderId="16" xfId="2" applyNumberFormat="1" applyFont="1" applyFill="1" applyBorder="1" applyAlignment="1">
      <alignment horizontal="center" vertical="center" wrapText="1"/>
    </xf>
    <xf numFmtId="1" fontId="5" fillId="2" borderId="16" xfId="2" applyNumberFormat="1" applyFont="1" applyFill="1" applyBorder="1" applyAlignment="1">
      <alignment horizontal="center" vertical="center" wrapText="1"/>
    </xf>
    <xf numFmtId="177" fontId="8" fillId="2" borderId="16" xfId="6" applyNumberFormat="1" applyFont="1" applyFill="1" applyBorder="1" applyAlignment="1">
      <alignment horizontal="center" vertical="center" wrapText="1"/>
    </xf>
    <xf numFmtId="177" fontId="8" fillId="2" borderId="16" xfId="6" applyNumberFormat="1" applyFont="1" applyFill="1" applyBorder="1" applyAlignment="1">
      <alignment horizontal="center" vertical="center" wrapText="1"/>
    </xf>
    <xf numFmtId="0" fontId="8" fillId="2" borderId="17" xfId="2" applyFont="1" applyFill="1" applyBorder="1" applyAlignment="1">
      <alignment horizontal="left" vertical="center" wrapText="1"/>
    </xf>
    <xf numFmtId="0" fontId="5" fillId="2" borderId="16" xfId="2" applyNumberFormat="1"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16" xfId="0" applyFont="1" applyFill="1" applyBorder="1" applyAlignment="1">
      <alignment horizontal="center" vertical="center" wrapText="1"/>
    </xf>
    <xf numFmtId="4" fontId="5" fillId="2" borderId="16" xfId="2" applyNumberFormat="1" applyFont="1" applyFill="1" applyBorder="1" applyAlignment="1">
      <alignment horizontal="center" vertical="center" wrapText="1"/>
    </xf>
    <xf numFmtId="0" fontId="8" fillId="2" borderId="17" xfId="2" applyFont="1" applyFill="1" applyBorder="1" applyAlignment="1">
      <alignment horizontal="left" vertical="center" wrapText="1"/>
    </xf>
    <xf numFmtId="9" fontId="5" fillId="2" borderId="16" xfId="2" applyNumberFormat="1" applyFont="1" applyFill="1" applyBorder="1" applyAlignment="1">
      <alignment horizontal="center" vertical="center" wrapText="1"/>
    </xf>
    <xf numFmtId="14" fontId="16" fillId="12" borderId="16" xfId="0" applyNumberFormat="1" applyFont="1" applyFill="1" applyBorder="1" applyAlignment="1">
      <alignment horizontal="center" vertical="center" wrapText="1"/>
    </xf>
    <xf numFmtId="164" fontId="5" fillId="2" borderId="13" xfId="2" applyNumberFormat="1" applyFont="1" applyFill="1" applyBorder="1" applyAlignment="1">
      <alignment horizontal="center" vertical="center" wrapText="1"/>
    </xf>
    <xf numFmtId="0" fontId="5" fillId="0" borderId="12" xfId="2" applyFont="1" applyFill="1" applyBorder="1" applyAlignment="1">
      <alignment horizontal="center" vertical="center" wrapText="1"/>
    </xf>
    <xf numFmtId="0" fontId="15" fillId="2" borderId="0" xfId="2" applyFont="1" applyFill="1" applyAlignment="1">
      <alignment vertical="center"/>
    </xf>
    <xf numFmtId="0" fontId="5" fillId="2" borderId="20" xfId="2" applyFont="1" applyFill="1" applyBorder="1" applyAlignment="1">
      <alignment horizontal="justify" vertical="center" wrapText="1"/>
    </xf>
    <xf numFmtId="0" fontId="5" fillId="2" borderId="17" xfId="2" applyFont="1" applyFill="1" applyBorder="1" applyAlignment="1">
      <alignment horizontal="justify" vertical="center" wrapText="1"/>
    </xf>
    <xf numFmtId="0" fontId="5" fillId="2" borderId="17" xfId="2" applyFont="1" applyFill="1" applyBorder="1" applyAlignment="1">
      <alignment horizontal="justify" vertical="center" wrapText="1"/>
    </xf>
    <xf numFmtId="0" fontId="8" fillId="2" borderId="17" xfId="2" applyFont="1" applyFill="1" applyBorder="1" applyAlignment="1">
      <alignment horizontal="justify" vertical="center" wrapText="1"/>
    </xf>
    <xf numFmtId="14" fontId="5" fillId="2" borderId="17" xfId="2" applyNumberFormat="1" applyFont="1" applyFill="1" applyBorder="1" applyAlignment="1">
      <alignment horizontal="justify" vertical="center" wrapText="1"/>
    </xf>
    <xf numFmtId="0" fontId="8" fillId="2" borderId="17" xfId="2" applyFont="1" applyFill="1" applyBorder="1" applyAlignment="1">
      <alignment horizontal="justify" vertical="center" wrapText="1"/>
    </xf>
    <xf numFmtId="0" fontId="16" fillId="12" borderId="17" xfId="0" applyFont="1" applyFill="1" applyBorder="1" applyAlignment="1">
      <alignment horizontal="justify" vertical="center" wrapText="1"/>
    </xf>
    <xf numFmtId="0" fontId="14" fillId="2" borderId="17" xfId="2" applyFont="1" applyFill="1" applyBorder="1" applyAlignment="1">
      <alignment horizontal="justify" vertical="center" wrapText="1"/>
    </xf>
    <xf numFmtId="0" fontId="5" fillId="2" borderId="14" xfId="2" applyFont="1" applyFill="1" applyBorder="1" applyAlignment="1">
      <alignment horizontal="justify" vertical="center" wrapText="1"/>
    </xf>
    <xf numFmtId="0" fontId="15" fillId="2" borderId="0" xfId="2" applyFont="1" applyFill="1" applyAlignment="1">
      <alignment horizontal="center" vertical="center" wrapText="1"/>
    </xf>
    <xf numFmtId="41" fontId="15" fillId="2" borderId="0" xfId="7" applyFont="1" applyFill="1" applyAlignment="1">
      <alignment horizontal="center" vertical="center" wrapText="1"/>
    </xf>
    <xf numFmtId="0" fontId="15" fillId="2" borderId="0" xfId="2" applyFont="1" applyFill="1" applyAlignment="1">
      <alignment horizontal="left" vertical="center" wrapText="1"/>
    </xf>
    <xf numFmtId="0" fontId="15" fillId="2" borderId="0" xfId="2" applyFont="1" applyFill="1" applyAlignment="1">
      <alignment vertical="center" wrapText="1"/>
    </xf>
    <xf numFmtId="165" fontId="5" fillId="2" borderId="0" xfId="2" applyNumberFormat="1" applyFont="1" applyFill="1" applyAlignment="1">
      <alignment horizontal="center" vertical="center" wrapText="1"/>
    </xf>
    <xf numFmtId="0" fontId="5" fillId="2" borderId="0" xfId="2" applyFont="1" applyFill="1" applyAlignment="1">
      <alignment horizontal="center" vertical="center" wrapText="1"/>
    </xf>
    <xf numFmtId="41" fontId="5" fillId="2" borderId="0" xfId="7" applyFont="1" applyFill="1" applyBorder="1" applyAlignment="1">
      <alignment horizontal="center" vertical="center" wrapText="1"/>
    </xf>
    <xf numFmtId="0" fontId="14" fillId="4" borderId="5"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2" xfId="2" applyFont="1" applyFill="1" applyBorder="1" applyAlignment="1">
      <alignment horizontal="center" vertical="center" wrapText="1"/>
    </xf>
    <xf numFmtId="0" fontId="14" fillId="6" borderId="2" xfId="2" applyFont="1" applyFill="1" applyBorder="1" applyAlignment="1">
      <alignment horizontal="center" vertical="center" wrapText="1"/>
    </xf>
    <xf numFmtId="0" fontId="8" fillId="2" borderId="0" xfId="2" applyFont="1" applyFill="1" applyBorder="1" applyAlignment="1">
      <alignment vertical="center"/>
    </xf>
    <xf numFmtId="0" fontId="8" fillId="2" borderId="10" xfId="2" applyFont="1" applyFill="1" applyBorder="1" applyAlignment="1">
      <alignment vertical="center"/>
    </xf>
    <xf numFmtId="0" fontId="8" fillId="0" borderId="0" xfId="2" applyFont="1" applyFill="1" applyBorder="1" applyAlignment="1">
      <alignment vertical="center"/>
    </xf>
    <xf numFmtId="41" fontId="5" fillId="2" borderId="0" xfId="7" applyFont="1" applyFill="1" applyAlignment="1">
      <alignment horizontal="center" vertical="center" wrapText="1"/>
    </xf>
    <xf numFmtId="179" fontId="5" fillId="2" borderId="0" xfId="2" applyNumberFormat="1" applyFont="1" applyFill="1" applyAlignment="1">
      <alignment horizontal="center" vertical="center" wrapText="1"/>
    </xf>
    <xf numFmtId="178" fontId="5" fillId="2" borderId="0" xfId="2" applyNumberFormat="1" applyFont="1" applyFill="1" applyAlignment="1">
      <alignment horizontal="center" vertical="center" wrapText="1"/>
    </xf>
    <xf numFmtId="0" fontId="15"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 fontId="8" fillId="2" borderId="5" xfId="0" applyNumberFormat="1" applyFont="1" applyFill="1" applyBorder="1" applyAlignment="1">
      <alignment horizontal="left" vertical="center" wrapText="1"/>
    </xf>
    <xf numFmtId="1" fontId="8" fillId="2" borderId="7" xfId="0" applyNumberFormat="1" applyFont="1" applyFill="1" applyBorder="1" applyAlignment="1">
      <alignment horizontal="left" vertical="center" wrapText="1"/>
    </xf>
    <xf numFmtId="1" fontId="8" fillId="2" borderId="6" xfId="0" applyNumberFormat="1" applyFont="1" applyFill="1" applyBorder="1" applyAlignment="1">
      <alignment horizontal="left" vertical="center" wrapText="1"/>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42" fontId="14" fillId="2" borderId="0" xfId="1" applyFont="1" applyFill="1" applyAlignment="1">
      <alignment horizontal="center" vertical="center" wrapText="1"/>
    </xf>
    <xf numFmtId="0" fontId="8" fillId="2" borderId="20"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9" borderId="16"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16" xfId="2" applyFont="1" applyFill="1" applyBorder="1" applyAlignment="1">
      <alignment horizontal="center" vertical="center"/>
    </xf>
    <xf numFmtId="0" fontId="8" fillId="0" borderId="16" xfId="2" applyFont="1" applyBorder="1" applyAlignment="1">
      <alignment horizontal="center" vertical="center" wrapText="1"/>
    </xf>
    <xf numFmtId="0" fontId="5" fillId="0" borderId="16" xfId="2" applyFont="1" applyBorder="1" applyAlignment="1">
      <alignment horizontal="center" vertical="center" wrapText="1"/>
    </xf>
    <xf numFmtId="0" fontId="8" fillId="2" borderId="14" xfId="2" applyFont="1" applyFill="1" applyBorder="1" applyAlignment="1">
      <alignment horizontal="center" vertical="center" wrapText="1"/>
    </xf>
    <xf numFmtId="42" fontId="8" fillId="0" borderId="12" xfId="1"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12" xfId="2" applyFont="1" applyFill="1" applyBorder="1" applyAlignment="1">
      <alignment horizontal="center" vertical="center" wrapText="1"/>
    </xf>
    <xf numFmtId="1" fontId="8" fillId="2" borderId="19" xfId="7" applyNumberFormat="1" applyFont="1" applyFill="1" applyBorder="1" applyAlignment="1">
      <alignment horizontal="center" vertical="center" wrapText="1"/>
    </xf>
    <xf numFmtId="1" fontId="8" fillId="2" borderId="16" xfId="7" applyNumberFormat="1" applyFont="1" applyFill="1" applyBorder="1" applyAlignment="1">
      <alignment horizontal="center" vertical="center" wrapText="1"/>
    </xf>
    <xf numFmtId="1" fontId="8" fillId="0" borderId="16" xfId="7" applyNumberFormat="1" applyFont="1" applyFill="1" applyBorder="1" applyAlignment="1">
      <alignment horizontal="center" vertical="center" wrapText="1"/>
    </xf>
    <xf numFmtId="1" fontId="8" fillId="2" borderId="13" xfId="7" applyNumberFormat="1" applyFont="1" applyFill="1" applyBorder="1" applyAlignment="1">
      <alignment horizontal="center" vertical="center" wrapText="1"/>
    </xf>
    <xf numFmtId="0" fontId="8" fillId="0" borderId="19" xfId="2" applyFont="1" applyFill="1" applyBorder="1" applyAlignment="1">
      <alignment horizontal="justify" vertical="center" wrapText="1"/>
    </xf>
    <xf numFmtId="0" fontId="8" fillId="0" borderId="16" xfId="2" applyFont="1" applyFill="1" applyBorder="1" applyAlignment="1">
      <alignment horizontal="justify" vertical="center" wrapText="1"/>
    </xf>
    <xf numFmtId="0" fontId="8" fillId="2" borderId="16" xfId="2" applyFont="1" applyFill="1" applyBorder="1" applyAlignment="1">
      <alignment horizontal="justify" vertical="center" wrapText="1"/>
    </xf>
    <xf numFmtId="0" fontId="8" fillId="0" borderId="16" xfId="2" applyFont="1" applyFill="1" applyBorder="1" applyAlignment="1">
      <alignment horizontal="justify" vertical="center" wrapText="1"/>
    </xf>
    <xf numFmtId="0" fontId="8" fillId="0" borderId="16" xfId="2" applyFont="1" applyBorder="1" applyAlignment="1">
      <alignment horizontal="justify" vertical="center" wrapText="1"/>
    </xf>
    <xf numFmtId="0" fontId="5" fillId="0" borderId="16" xfId="2" applyFont="1" applyBorder="1" applyAlignment="1">
      <alignment horizontal="justify" vertical="center" wrapText="1"/>
    </xf>
    <xf numFmtId="0" fontId="8" fillId="2" borderId="13" xfId="2" applyFont="1" applyFill="1" applyBorder="1" applyAlignment="1">
      <alignment horizontal="justify" vertical="center" wrapText="1"/>
    </xf>
    <xf numFmtId="49" fontId="8" fillId="2" borderId="20" xfId="2" applyNumberFormat="1" applyFont="1" applyFill="1" applyBorder="1" applyAlignment="1">
      <alignment horizontal="justify" vertical="center" wrapText="1"/>
    </xf>
    <xf numFmtId="3" fontId="8" fillId="0" borderId="19" xfId="2" applyNumberFormat="1" applyFont="1" applyFill="1" applyBorder="1" applyAlignment="1">
      <alignment horizontal="center" vertical="center" wrapText="1"/>
    </xf>
    <xf numFmtId="14" fontId="8" fillId="0" borderId="19" xfId="2" applyNumberFormat="1" applyFont="1" applyFill="1" applyBorder="1" applyAlignment="1">
      <alignment horizontal="center" vertical="center" wrapText="1"/>
    </xf>
    <xf numFmtId="0" fontId="8" fillId="0" borderId="19" xfId="2" applyFont="1" applyFill="1" applyBorder="1" applyAlignment="1">
      <alignment horizontal="center" vertical="center" wrapText="1"/>
    </xf>
    <xf numFmtId="49" fontId="8" fillId="2" borderId="17" xfId="2" applyNumberFormat="1" applyFont="1" applyFill="1" applyBorder="1" applyAlignment="1">
      <alignment horizontal="justify" vertical="center" wrapText="1"/>
    </xf>
    <xf numFmtId="14" fontId="8" fillId="0" borderId="16" xfId="2" applyNumberFormat="1" applyFont="1" applyFill="1" applyBorder="1" applyAlignment="1">
      <alignment horizontal="center" vertical="center" wrapText="1"/>
    </xf>
    <xf numFmtId="0" fontId="8" fillId="0" borderId="16" xfId="2" applyFont="1" applyBorder="1" applyAlignment="1">
      <alignment horizontal="center" vertical="center" wrapText="1"/>
    </xf>
    <xf numFmtId="0" fontId="8" fillId="0" borderId="15" xfId="2" applyFont="1" applyFill="1" applyBorder="1" applyAlignment="1">
      <alignment horizontal="center" vertical="center" wrapText="1"/>
    </xf>
    <xf numFmtId="3" fontId="8" fillId="0" borderId="16" xfId="2" applyNumberFormat="1" applyFont="1" applyFill="1" applyBorder="1" applyAlignment="1">
      <alignment horizontal="center" vertical="center" wrapText="1"/>
    </xf>
    <xf numFmtId="14" fontId="8" fillId="2" borderId="16" xfId="2" applyNumberFormat="1" applyFont="1" applyFill="1" applyBorder="1" applyAlignment="1">
      <alignment horizontal="center" vertical="center" wrapText="1"/>
    </xf>
    <xf numFmtId="0" fontId="8" fillId="0" borderId="17" xfId="2" applyFont="1" applyFill="1" applyBorder="1" applyAlignment="1">
      <alignment horizontal="justify" vertical="center" wrapText="1"/>
    </xf>
    <xf numFmtId="49" fontId="8" fillId="0" borderId="16" xfId="2" applyNumberFormat="1" applyFont="1" applyFill="1" applyBorder="1" applyAlignment="1">
      <alignment horizontal="center" vertical="center" wrapText="1"/>
    </xf>
    <xf numFmtId="0" fontId="8" fillId="0" borderId="17" xfId="2" applyFont="1" applyFill="1" applyBorder="1" applyAlignment="1">
      <alignment horizontal="justify" vertical="center" wrapText="1"/>
    </xf>
    <xf numFmtId="14" fontId="8" fillId="0" borderId="16" xfId="2" applyNumberFormat="1" applyFont="1" applyFill="1" applyBorder="1" applyAlignment="1">
      <alignment horizontal="center" vertical="center" wrapText="1"/>
    </xf>
    <xf numFmtId="0" fontId="8" fillId="0" borderId="15" xfId="2" applyFont="1" applyFill="1" applyBorder="1" applyAlignment="1">
      <alignment horizontal="center" vertical="center" wrapText="1"/>
    </xf>
    <xf numFmtId="14" fontId="8" fillId="2" borderId="16" xfId="2" applyNumberFormat="1" applyFont="1" applyFill="1" applyBorder="1" applyAlignment="1">
      <alignment horizontal="center" vertical="center" wrapText="1"/>
    </xf>
    <xf numFmtId="9" fontId="8" fillId="0" borderId="16" xfId="2" applyNumberFormat="1" applyFont="1" applyFill="1" applyBorder="1" applyAlignment="1">
      <alignment horizontal="center" vertical="center" wrapText="1"/>
    </xf>
    <xf numFmtId="0" fontId="8" fillId="2" borderId="14" xfId="2" applyFont="1" applyFill="1" applyBorder="1" applyAlignment="1">
      <alignment horizontal="justify" vertical="center" wrapText="1"/>
    </xf>
    <xf numFmtId="14" fontId="8" fillId="2" borderId="13" xfId="2" applyNumberFormat="1" applyFont="1" applyFill="1" applyBorder="1" applyAlignment="1">
      <alignment horizontal="center" vertical="center" wrapText="1"/>
    </xf>
    <xf numFmtId="1" fontId="8" fillId="2" borderId="0" xfId="0" applyNumberFormat="1" applyFont="1" applyFill="1" applyBorder="1" applyAlignment="1">
      <alignment horizontal="center" vertical="center" wrapText="1"/>
    </xf>
    <xf numFmtId="0" fontId="8" fillId="2" borderId="0" xfId="0" applyFont="1" applyFill="1" applyBorder="1" applyAlignment="1">
      <alignment vertical="center"/>
    </xf>
    <xf numFmtId="1" fontId="8" fillId="2" borderId="0" xfId="0" applyNumberFormat="1" applyFont="1" applyFill="1" applyBorder="1" applyAlignment="1">
      <alignment vertical="center"/>
    </xf>
    <xf numFmtId="0" fontId="15" fillId="2" borderId="0" xfId="2" applyFont="1" applyFill="1" applyAlignment="1">
      <alignment horizontal="left" vertical="center"/>
    </xf>
    <xf numFmtId="0" fontId="8" fillId="2" borderId="0" xfId="2" applyFont="1" applyFill="1" applyAlignment="1">
      <alignment vertical="center" wrapText="1"/>
    </xf>
    <xf numFmtId="0" fontId="15" fillId="4" borderId="1" xfId="2" applyFont="1" applyFill="1" applyBorder="1" applyAlignment="1">
      <alignment horizontal="center" vertical="center"/>
    </xf>
    <xf numFmtId="0" fontId="15" fillId="6" borderId="1" xfId="2" applyFont="1" applyFill="1" applyBorder="1" applyAlignment="1">
      <alignment horizontal="center" vertical="center"/>
    </xf>
    <xf numFmtId="0" fontId="15" fillId="3" borderId="1" xfId="2" applyFont="1" applyFill="1" applyBorder="1" applyAlignment="1">
      <alignment horizontal="center" vertical="center"/>
    </xf>
    <xf numFmtId="0" fontId="15" fillId="6" borderId="1" xfId="2" applyFont="1" applyFill="1" applyBorder="1" applyAlignment="1">
      <alignment horizontal="center" vertical="center" wrapText="1"/>
    </xf>
    <xf numFmtId="0" fontId="15" fillId="3" borderId="1" xfId="2" applyFont="1" applyFill="1" applyBorder="1" applyAlignment="1">
      <alignment horizontal="center" vertical="center" wrapText="1"/>
    </xf>
    <xf numFmtId="3" fontId="15" fillId="3" borderId="1" xfId="2" applyNumberFormat="1"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2" xfId="2" applyFont="1" applyFill="1" applyBorder="1" applyAlignment="1">
      <alignment horizontal="center" vertical="center"/>
    </xf>
    <xf numFmtId="0" fontId="15" fillId="6" borderId="2" xfId="2" applyFont="1" applyFill="1" applyBorder="1" applyAlignment="1">
      <alignment horizontal="center" vertical="center" wrapText="1"/>
    </xf>
    <xf numFmtId="0" fontId="15" fillId="6" borderId="2" xfId="2" applyFont="1" applyFill="1" applyBorder="1" applyAlignment="1">
      <alignment horizontal="center" vertical="center"/>
    </xf>
    <xf numFmtId="0" fontId="5" fillId="2" borderId="0" xfId="2" applyFont="1" applyFill="1" applyAlignment="1">
      <alignment horizontal="left" vertical="center"/>
    </xf>
    <xf numFmtId="41" fontId="8" fillId="2" borderId="0" xfId="7" applyFont="1" applyFill="1" applyAlignment="1">
      <alignment vertical="center" wrapText="1"/>
    </xf>
    <xf numFmtId="0" fontId="15" fillId="2" borderId="1" xfId="0" applyFont="1" applyFill="1" applyBorder="1" applyAlignment="1">
      <alignment horizontal="center" vertical="center"/>
    </xf>
    <xf numFmtId="1"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2" borderId="0" xfId="2" applyFont="1" applyFill="1" applyAlignment="1">
      <alignment vertical="center"/>
    </xf>
    <xf numFmtId="42" fontId="8" fillId="0" borderId="28" xfId="1" applyFont="1" applyFill="1" applyBorder="1" applyAlignment="1">
      <alignment horizontal="center" vertical="center" wrapText="1"/>
    </xf>
    <xf numFmtId="42" fontId="8" fillId="0" borderId="26" xfId="1" applyFont="1" applyFill="1" applyBorder="1" applyAlignment="1">
      <alignment horizontal="center" vertical="center" wrapText="1"/>
    </xf>
    <xf numFmtId="42" fontId="8" fillId="2" borderId="26" xfId="1" applyFont="1" applyFill="1" applyBorder="1" applyAlignment="1">
      <alignment horizontal="center" vertical="center" wrapText="1"/>
    </xf>
    <xf numFmtId="42" fontId="8" fillId="2" borderId="26" xfId="1" applyFont="1" applyFill="1" applyBorder="1" applyAlignment="1">
      <alignment vertical="center" wrapText="1"/>
    </xf>
    <xf numFmtId="42" fontId="8" fillId="2" borderId="26" xfId="1" applyFont="1" applyFill="1" applyBorder="1" applyAlignment="1">
      <alignment horizontal="center" vertical="center"/>
    </xf>
    <xf numFmtId="42" fontId="8" fillId="2" borderId="26" xfId="1" applyFont="1" applyFill="1" applyBorder="1" applyAlignment="1">
      <alignment horizontal="center" vertical="center"/>
    </xf>
    <xf numFmtId="42" fontId="8" fillId="2" borderId="26" xfId="1" applyFont="1" applyFill="1" applyBorder="1" applyAlignment="1">
      <alignment horizontal="left" vertical="center"/>
    </xf>
    <xf numFmtId="42" fontId="8" fillId="0" borderId="26" xfId="1" applyFont="1" applyFill="1" applyBorder="1" applyAlignment="1">
      <alignment horizontal="center" vertical="center"/>
    </xf>
    <xf numFmtId="42" fontId="8" fillId="0" borderId="26" xfId="1" applyFont="1" applyFill="1" applyBorder="1" applyAlignment="1">
      <alignment horizontal="center" vertical="center"/>
    </xf>
    <xf numFmtId="42" fontId="8" fillId="2" borderId="24" xfId="1" applyFont="1" applyFill="1" applyBorder="1" applyAlignment="1">
      <alignment horizontal="center" vertical="center"/>
    </xf>
    <xf numFmtId="0" fontId="5" fillId="0" borderId="15" xfId="2" applyFont="1" applyFill="1" applyBorder="1" applyAlignment="1">
      <alignment horizontal="center" vertical="center"/>
    </xf>
    <xf numFmtId="0" fontId="5" fillId="0" borderId="12" xfId="2" applyFont="1" applyFill="1" applyBorder="1" applyAlignment="1">
      <alignment horizontal="center" vertical="center"/>
    </xf>
    <xf numFmtId="0" fontId="5" fillId="2" borderId="27" xfId="2" applyFont="1" applyFill="1" applyBorder="1" applyAlignment="1">
      <alignment horizontal="justify" vertical="center" wrapText="1"/>
    </xf>
    <xf numFmtId="0" fontId="8" fillId="2" borderId="19" xfId="2" applyNumberFormat="1" applyFont="1" applyFill="1" applyBorder="1" applyAlignment="1">
      <alignment horizontal="center" vertical="center" wrapText="1"/>
    </xf>
    <xf numFmtId="164" fontId="8" fillId="2" borderId="19" xfId="2" applyNumberFormat="1" applyFont="1" applyFill="1" applyBorder="1" applyAlignment="1">
      <alignment horizontal="center" vertical="center" wrapText="1"/>
    </xf>
    <xf numFmtId="0" fontId="5" fillId="2" borderId="18" xfId="2" applyFont="1" applyFill="1" applyBorder="1" applyAlignment="1">
      <alignment horizontal="center" vertical="center" wrapText="1"/>
    </xf>
    <xf numFmtId="164" fontId="8" fillId="2" borderId="16" xfId="2" applyNumberFormat="1" applyFont="1" applyFill="1" applyBorder="1" applyAlignment="1">
      <alignment horizontal="center" vertical="center" wrapText="1"/>
    </xf>
    <xf numFmtId="0" fontId="5" fillId="2" borderId="15" xfId="2" applyFont="1" applyFill="1" applyBorder="1" applyAlignment="1">
      <alignment horizontal="center" vertical="center" wrapText="1"/>
    </xf>
    <xf numFmtId="164" fontId="8" fillId="2" borderId="16" xfId="2" applyNumberFormat="1" applyFont="1" applyFill="1" applyBorder="1" applyAlignment="1">
      <alignment horizontal="center" vertical="center" wrapText="1"/>
    </xf>
    <xf numFmtId="0" fontId="5" fillId="2" borderId="15" xfId="2" applyFont="1" applyFill="1" applyBorder="1" applyAlignment="1">
      <alignment horizontal="center" vertical="center" wrapText="1"/>
    </xf>
    <xf numFmtId="164" fontId="8" fillId="2" borderId="13" xfId="2" applyNumberFormat="1" applyFont="1" applyFill="1" applyBorder="1" applyAlignment="1">
      <alignment horizontal="center" vertical="center" wrapText="1"/>
    </xf>
    <xf numFmtId="0" fontId="5" fillId="2" borderId="12" xfId="2" applyFont="1" applyFill="1" applyBorder="1" applyAlignment="1">
      <alignment horizontal="center" vertical="center" wrapText="1"/>
    </xf>
    <xf numFmtId="0" fontId="15" fillId="3" borderId="2" xfId="2" applyFont="1" applyFill="1" applyBorder="1" applyAlignment="1">
      <alignment horizontal="center" vertical="center" wrapText="1"/>
    </xf>
    <xf numFmtId="3" fontId="15" fillId="3" borderId="2" xfId="2" applyNumberFormat="1" applyFont="1" applyFill="1" applyBorder="1" applyAlignment="1">
      <alignment horizontal="center" vertical="center" wrapText="1"/>
    </xf>
    <xf numFmtId="0" fontId="15" fillId="3" borderId="3" xfId="2" applyFont="1" applyFill="1" applyBorder="1" applyAlignment="1">
      <alignment horizontal="center" vertical="center" wrapText="1"/>
    </xf>
    <xf numFmtId="0" fontId="8" fillId="2" borderId="0" xfId="2" applyFont="1" applyFill="1" applyAlignment="1">
      <alignment vertical="center"/>
    </xf>
    <xf numFmtId="41" fontId="5" fillId="2" borderId="0" xfId="7" applyFont="1" applyFill="1" applyAlignment="1">
      <alignment vertical="center" wrapText="1"/>
    </xf>
    <xf numFmtId="42" fontId="8" fillId="2" borderId="0" xfId="2" applyNumberFormat="1" applyFont="1" applyFill="1" applyAlignment="1">
      <alignment vertical="center"/>
    </xf>
    <xf numFmtId="0" fontId="20" fillId="0" borderId="9" xfId="0" applyFont="1" applyFill="1" applyBorder="1" applyAlignment="1">
      <alignment horizontal="center"/>
    </xf>
    <xf numFmtId="0" fontId="20" fillId="0" borderId="23" xfId="0" applyFont="1" applyFill="1" applyBorder="1" applyAlignment="1">
      <alignment horizontal="center"/>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1" fillId="2" borderId="0" xfId="2" applyFont="1" applyFill="1" applyAlignment="1">
      <alignment vertical="center"/>
    </xf>
    <xf numFmtId="0" fontId="20" fillId="0" borderId="10" xfId="0" applyFont="1" applyFill="1" applyBorder="1" applyAlignment="1">
      <alignment horizontal="center"/>
    </xf>
    <xf numFmtId="0" fontId="20" fillId="0" borderId="22" xfId="0" applyFont="1" applyFill="1" applyBorder="1" applyAlignment="1">
      <alignment horizontal="center"/>
    </xf>
    <xf numFmtId="0" fontId="20" fillId="2" borderId="0" xfId="0" applyFont="1" applyFill="1" applyBorder="1" applyAlignment="1">
      <alignment horizontal="center" vertical="center"/>
    </xf>
    <xf numFmtId="0" fontId="20" fillId="0" borderId="8" xfId="0" applyFont="1" applyFill="1" applyBorder="1" applyAlignment="1">
      <alignment horizontal="center"/>
    </xf>
    <xf numFmtId="0" fontId="20" fillId="0" borderId="21" xfId="0" applyFont="1" applyFill="1" applyBorder="1" applyAlignment="1">
      <alignment horizontal="center"/>
    </xf>
    <xf numFmtId="14" fontId="20" fillId="2" borderId="0" xfId="0" applyNumberFormat="1"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42" fontId="8" fillId="2" borderId="15" xfId="1" applyFont="1" applyFill="1" applyBorder="1" applyAlignment="1">
      <alignment horizontal="center" vertical="center" wrapText="1"/>
    </xf>
    <xf numFmtId="42" fontId="8" fillId="0" borderId="12" xfId="1" applyFont="1" applyFill="1" applyBorder="1" applyAlignment="1">
      <alignment horizontal="center" vertical="center" wrapText="1"/>
    </xf>
    <xf numFmtId="0" fontId="8" fillId="0" borderId="19" xfId="11" applyFont="1" applyFill="1" applyBorder="1" applyAlignment="1">
      <alignment horizontal="justify" vertical="center" wrapText="1"/>
    </xf>
    <xf numFmtId="0" fontId="8" fillId="0" borderId="16" xfId="11" applyFont="1" applyFill="1" applyBorder="1" applyAlignment="1">
      <alignment horizontal="justify" vertical="center" wrapText="1"/>
    </xf>
    <xf numFmtId="0" fontId="8" fillId="0" borderId="16" xfId="11" applyFont="1" applyFill="1" applyBorder="1" applyAlignment="1">
      <alignment horizontal="justify" vertical="center" wrapText="1"/>
    </xf>
    <xf numFmtId="0" fontId="8" fillId="0" borderId="16" xfId="10" applyFont="1" applyBorder="1" applyAlignment="1">
      <alignment horizontal="justify" vertical="center" wrapText="1"/>
    </xf>
    <xf numFmtId="0" fontId="8" fillId="2" borderId="16" xfId="11" applyFont="1" applyFill="1" applyBorder="1" applyAlignment="1">
      <alignment horizontal="justify" vertical="center" wrapText="1"/>
    </xf>
    <xf numFmtId="0" fontId="8" fillId="2" borderId="13" xfId="11" applyFont="1" applyFill="1" applyBorder="1" applyAlignment="1">
      <alignment horizontal="justify" vertical="center" wrapText="1"/>
    </xf>
    <xf numFmtId="42" fontId="5" fillId="2" borderId="0" xfId="1" applyFont="1" applyFill="1" applyAlignment="1">
      <alignment vertical="center" wrapText="1"/>
    </xf>
    <xf numFmtId="0" fontId="8" fillId="2" borderId="27" xfId="2" applyFont="1" applyFill="1" applyBorder="1" applyAlignment="1">
      <alignment horizontal="justify" vertical="center" wrapText="1"/>
    </xf>
    <xf numFmtId="0" fontId="8" fillId="2" borderId="20" xfId="2" applyFont="1" applyFill="1" applyBorder="1" applyAlignment="1">
      <alignment horizontal="justify" vertical="center" wrapText="1"/>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168" fontId="16" fillId="2" borderId="20"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8" fillId="0" borderId="20" xfId="2" applyFont="1" applyBorder="1" applyAlignment="1">
      <alignment vertical="center" wrapText="1"/>
    </xf>
    <xf numFmtId="164" fontId="8" fillId="0" borderId="19" xfId="2" applyNumberFormat="1" applyFont="1" applyFill="1" applyBorder="1" applyAlignment="1">
      <alignment horizontal="center" vertical="center" wrapText="1"/>
    </xf>
    <xf numFmtId="0" fontId="5" fillId="0" borderId="18" xfId="2" applyFont="1" applyFill="1" applyBorder="1" applyAlignment="1">
      <alignment horizontal="center" vertical="center"/>
    </xf>
    <xf numFmtId="168" fontId="16" fillId="2" borderId="17"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9" fontId="8" fillId="0" borderId="16" xfId="3" applyFont="1" applyFill="1" applyBorder="1" applyAlignment="1">
      <alignment horizontal="center" vertical="center" wrapText="1"/>
    </xf>
    <xf numFmtId="169" fontId="8" fillId="0" borderId="16" xfId="2" applyNumberFormat="1" applyFont="1" applyFill="1" applyBorder="1" applyAlignment="1">
      <alignment horizontal="center" vertical="center" wrapText="1"/>
    </xf>
    <xf numFmtId="164" fontId="8" fillId="0" borderId="16" xfId="2" applyNumberFormat="1" applyFont="1" applyFill="1" applyBorder="1" applyAlignment="1">
      <alignment horizontal="center" vertical="center" wrapText="1"/>
    </xf>
    <xf numFmtId="164" fontId="8" fillId="0" borderId="15" xfId="2" applyNumberFormat="1" applyFont="1" applyFill="1" applyBorder="1" applyAlignment="1">
      <alignment horizontal="center" vertical="center" wrapText="1"/>
    </xf>
    <xf numFmtId="169" fontId="8" fillId="0" borderId="16" xfId="2" applyNumberFormat="1" applyFont="1" applyBorder="1" applyAlignment="1">
      <alignment horizontal="center" vertical="center" wrapText="1"/>
    </xf>
    <xf numFmtId="164" fontId="8" fillId="0" borderId="16" xfId="2" applyNumberFormat="1" applyFont="1" applyBorder="1" applyAlignment="1">
      <alignment horizontal="center" vertical="center" wrapText="1"/>
    </xf>
    <xf numFmtId="164" fontId="8" fillId="0" borderId="15" xfId="2" applyNumberFormat="1" applyFont="1" applyBorder="1" applyAlignment="1">
      <alignment horizontal="center" vertical="center" wrapText="1"/>
    </xf>
    <xf numFmtId="9" fontId="8" fillId="0" borderId="16" xfId="2" applyNumberFormat="1" applyFont="1" applyBorder="1" applyAlignment="1">
      <alignment horizontal="center" vertical="center" wrapText="1"/>
    </xf>
    <xf numFmtId="1" fontId="8" fillId="0" borderId="16" xfId="7" applyNumberFormat="1" applyFont="1" applyFill="1" applyBorder="1" applyAlignment="1">
      <alignment horizontal="center" vertical="center" wrapText="1"/>
    </xf>
    <xf numFmtId="171" fontId="5" fillId="2" borderId="16" xfId="6" applyNumberFormat="1" applyFont="1" applyFill="1" applyBorder="1" applyAlignment="1">
      <alignment horizontal="center" vertical="center" wrapText="1"/>
    </xf>
    <xf numFmtId="169" fontId="5" fillId="2" borderId="16" xfId="2" applyNumberFormat="1" applyFont="1" applyFill="1" applyBorder="1" applyAlignment="1">
      <alignment horizontal="center" vertical="center" wrapText="1"/>
    </xf>
    <xf numFmtId="164" fontId="8" fillId="0" borderId="16" xfId="2" applyNumberFormat="1" applyFont="1" applyFill="1" applyBorder="1" applyAlignment="1">
      <alignment horizontal="center" vertical="center" wrapText="1"/>
    </xf>
    <xf numFmtId="171" fontId="5" fillId="2" borderId="16" xfId="2"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6" xfId="2" applyNumberFormat="1" applyFont="1" applyFill="1" applyBorder="1" applyAlignment="1">
      <alignment horizontal="center" vertical="center" wrapText="1"/>
    </xf>
    <xf numFmtId="170" fontId="5" fillId="2" borderId="16" xfId="8"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wrapText="1"/>
    </xf>
    <xf numFmtId="168" fontId="16" fillId="2" borderId="14"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1" fontId="5" fillId="2" borderId="13"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8" fillId="0" borderId="13" xfId="2" applyFont="1" applyBorder="1" applyAlignment="1">
      <alignment horizontal="center" vertical="center" wrapText="1"/>
    </xf>
    <xf numFmtId="169" fontId="5" fillId="2" borderId="13" xfId="2" applyNumberFormat="1" applyFont="1" applyFill="1" applyBorder="1" applyAlignment="1">
      <alignment horizontal="center" vertical="center" wrapText="1"/>
    </xf>
    <xf numFmtId="0" fontId="8" fillId="0" borderId="13" xfId="2" applyFont="1" applyBorder="1" applyAlignment="1">
      <alignment horizontal="center" vertical="center" wrapText="1"/>
    </xf>
    <xf numFmtId="164" fontId="5" fillId="0" borderId="13" xfId="2" applyNumberFormat="1" applyFont="1" applyFill="1" applyBorder="1" applyAlignment="1">
      <alignment horizontal="center" vertical="center" wrapText="1"/>
    </xf>
    <xf numFmtId="42" fontId="14" fillId="0" borderId="0" xfId="1" applyFont="1" applyFill="1" applyAlignment="1">
      <alignment vertical="center" wrapText="1"/>
    </xf>
    <xf numFmtId="0" fontId="6" fillId="2" borderId="0" xfId="2" applyFont="1" applyFill="1" applyAlignment="1">
      <alignment vertical="center" wrapText="1"/>
    </xf>
    <xf numFmtId="0" fontId="6" fillId="2" borderId="0" xfId="2" applyFont="1" applyFill="1" applyAlignment="1">
      <alignment horizontal="center" vertical="center" wrapText="1"/>
    </xf>
    <xf numFmtId="0" fontId="6" fillId="2" borderId="0" xfId="2" applyFont="1" applyFill="1" applyAlignment="1">
      <alignment horizontal="center" vertical="center"/>
    </xf>
    <xf numFmtId="164" fontId="6" fillId="2" borderId="0" xfId="2" applyNumberFormat="1" applyFont="1" applyFill="1" applyAlignment="1">
      <alignment vertical="center" wrapText="1"/>
    </xf>
    <xf numFmtId="0" fontId="5" fillId="0" borderId="18" xfId="2" applyFont="1" applyFill="1" applyBorder="1" applyAlignment="1">
      <alignment horizontal="center" vertical="center"/>
    </xf>
    <xf numFmtId="0" fontId="8" fillId="0" borderId="20" xfId="2" applyFont="1" applyBorder="1" applyAlignment="1">
      <alignment horizontal="justify" vertical="center" wrapText="1"/>
    </xf>
    <xf numFmtId="0" fontId="8" fillId="0" borderId="17" xfId="2" applyFont="1" applyBorder="1" applyAlignment="1">
      <alignment horizontal="justify" vertical="center" wrapText="1"/>
    </xf>
    <xf numFmtId="0" fontId="8" fillId="0" borderId="14" xfId="2" applyFont="1" applyBorder="1" applyAlignment="1">
      <alignment horizontal="justify" vertical="center" wrapText="1"/>
    </xf>
    <xf numFmtId="42" fontId="14" fillId="0" borderId="0" xfId="1" applyFont="1" applyFill="1" applyAlignment="1">
      <alignment vertical="center"/>
    </xf>
    <xf numFmtId="14" fontId="5" fillId="2" borderId="19" xfId="2" applyNumberFormat="1" applyFont="1" applyFill="1" applyBorder="1" applyAlignment="1">
      <alignment horizontal="center" vertical="center"/>
    </xf>
    <xf numFmtId="14" fontId="8" fillId="0" borderId="16" xfId="2" applyNumberFormat="1" applyFont="1" applyBorder="1" applyAlignment="1">
      <alignment horizontal="center" vertical="center" wrapText="1"/>
    </xf>
    <xf numFmtId="14" fontId="5" fillId="0" borderId="16" xfId="0" applyNumberFormat="1" applyFont="1" applyFill="1" applyBorder="1" applyAlignment="1">
      <alignment horizontal="center" vertical="center" wrapText="1"/>
    </xf>
    <xf numFmtId="14" fontId="8" fillId="0" borderId="13" xfId="2" applyNumberFormat="1" applyFont="1" applyBorder="1" applyAlignment="1">
      <alignment horizontal="center" vertical="center" wrapText="1"/>
    </xf>
    <xf numFmtId="42" fontId="5" fillId="2" borderId="19" xfId="1" applyFont="1" applyFill="1" applyBorder="1" applyAlignment="1">
      <alignment horizontal="center" vertical="center"/>
    </xf>
    <xf numFmtId="42" fontId="5" fillId="2" borderId="16" xfId="1" applyFont="1" applyFill="1" applyBorder="1" applyAlignment="1">
      <alignment horizontal="center" vertical="center"/>
    </xf>
    <xf numFmtId="0" fontId="15" fillId="2" borderId="0" xfId="0" applyFont="1" applyFill="1" applyAlignment="1">
      <alignment vertical="center"/>
    </xf>
    <xf numFmtId="0" fontId="18" fillId="2" borderId="0" xfId="0" applyFont="1" applyFill="1" applyAlignment="1">
      <alignment horizontal="center" vertical="center"/>
    </xf>
    <xf numFmtId="0" fontId="15" fillId="2" borderId="0" xfId="0" applyFont="1" applyFill="1" applyAlignment="1">
      <alignment horizontal="center" vertical="center"/>
    </xf>
    <xf numFmtId="0" fontId="14" fillId="4" borderId="2" xfId="2" applyFont="1" applyFill="1" applyBorder="1" applyAlignment="1">
      <alignment horizontal="center" vertical="center"/>
    </xf>
    <xf numFmtId="0" fontId="14" fillId="6" borderId="2" xfId="2" applyFont="1" applyFill="1" applyBorder="1" applyAlignment="1">
      <alignment horizontal="center" vertical="center"/>
    </xf>
    <xf numFmtId="0" fontId="15" fillId="3" borderId="2" xfId="2" applyFont="1" applyFill="1" applyBorder="1" applyAlignment="1">
      <alignment horizontal="center" vertical="center" wrapText="1"/>
    </xf>
    <xf numFmtId="3" fontId="15" fillId="3" borderId="2" xfId="2"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19" xfId="2" applyFont="1" applyFill="1" applyBorder="1" applyAlignment="1">
      <alignment horizontal="justify" vertical="center" wrapText="1"/>
    </xf>
    <xf numFmtId="42" fontId="8" fillId="0" borderId="18" xfId="1" applyFont="1" applyFill="1" applyBorder="1" applyAlignment="1">
      <alignment vertical="center" wrapText="1"/>
    </xf>
    <xf numFmtId="0" fontId="5" fillId="2" borderId="29" xfId="2" applyFont="1" applyFill="1" applyBorder="1" applyAlignment="1">
      <alignment horizontal="center" vertical="center"/>
    </xf>
    <xf numFmtId="0" fontId="5" fillId="2" borderId="28" xfId="2" applyFont="1" applyFill="1" applyBorder="1" applyAlignment="1">
      <alignment horizontal="center" vertical="center"/>
    </xf>
    <xf numFmtId="0" fontId="8" fillId="0" borderId="19" xfId="2" applyFont="1" applyBorder="1" applyAlignment="1">
      <alignment horizontal="center" vertical="center" wrapText="1"/>
    </xf>
    <xf numFmtId="14" fontId="8" fillId="0" borderId="19" xfId="2" applyNumberFormat="1" applyFont="1" applyBorder="1" applyAlignment="1">
      <alignment horizontal="center" vertical="center" wrapText="1"/>
    </xf>
    <xf numFmtId="164" fontId="5" fillId="0" borderId="19" xfId="2" applyNumberFormat="1" applyFont="1" applyBorder="1" applyAlignment="1">
      <alignment horizontal="center" vertical="center" wrapText="1"/>
    </xf>
    <xf numFmtId="42" fontId="5" fillId="0" borderId="19" xfId="1" applyFont="1" applyFill="1" applyBorder="1" applyAlignment="1">
      <alignment vertical="center" wrapText="1"/>
    </xf>
    <xf numFmtId="0" fontId="5" fillId="0" borderId="17" xfId="0" applyFont="1" applyBorder="1" applyAlignment="1">
      <alignment horizontal="center" vertical="center" wrapText="1"/>
    </xf>
    <xf numFmtId="0" fontId="5" fillId="2" borderId="27" xfId="2" applyFont="1" applyFill="1" applyBorder="1" applyAlignment="1">
      <alignment horizontal="center" vertical="center"/>
    </xf>
    <xf numFmtId="0" fontId="5" fillId="2" borderId="26" xfId="2" applyFont="1" applyFill="1" applyBorder="1" applyAlignment="1">
      <alignment horizontal="center" vertical="center"/>
    </xf>
    <xf numFmtId="0" fontId="8" fillId="0" borderId="17" xfId="2" applyFont="1" applyBorder="1" applyAlignment="1">
      <alignment vertical="center" wrapText="1"/>
    </xf>
    <xf numFmtId="1" fontId="8" fillId="0" borderId="16" xfId="2" applyNumberFormat="1" applyFont="1" applyBorder="1" applyAlignment="1">
      <alignment horizontal="center" vertical="center" wrapText="1"/>
    </xf>
    <xf numFmtId="14" fontId="8" fillId="0" borderId="16" xfId="2" applyNumberFormat="1" applyFont="1" applyBorder="1" applyAlignment="1">
      <alignment horizontal="center" vertical="center" wrapText="1"/>
    </xf>
    <xf numFmtId="0" fontId="5" fillId="0" borderId="16" xfId="2" applyFont="1" applyBorder="1" applyAlignment="1">
      <alignment horizontal="center" vertical="center" wrapText="1"/>
    </xf>
    <xf numFmtId="164" fontId="5" fillId="0" borderId="16" xfId="2"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2" applyFont="1" applyFill="1" applyBorder="1" applyAlignment="1">
      <alignment horizontal="justify" vertical="center" wrapText="1"/>
    </xf>
    <xf numFmtId="42" fontId="8" fillId="0" borderId="12" xfId="1" applyFont="1" applyFill="1" applyBorder="1" applyAlignment="1">
      <alignment vertical="center" wrapText="1"/>
    </xf>
    <xf numFmtId="0" fontId="5" fillId="2" borderId="25" xfId="2" applyFont="1" applyFill="1" applyBorder="1" applyAlignment="1">
      <alignment horizontal="center" vertical="center"/>
    </xf>
    <xf numFmtId="0" fontId="5" fillId="2" borderId="24" xfId="2" applyFont="1" applyFill="1" applyBorder="1" applyAlignment="1">
      <alignment horizontal="center" vertical="center"/>
    </xf>
    <xf numFmtId="0" fontId="8" fillId="0" borderId="14" xfId="2" applyFont="1" applyBorder="1" applyAlignment="1">
      <alignment vertical="center" wrapText="1"/>
    </xf>
    <xf numFmtId="1" fontId="8" fillId="0" borderId="13" xfId="2" applyNumberFormat="1" applyFont="1" applyBorder="1" applyAlignment="1">
      <alignment horizontal="center" vertical="center" wrapText="1"/>
    </xf>
    <xf numFmtId="14" fontId="8" fillId="0" borderId="13" xfId="2" applyNumberFormat="1" applyFont="1" applyBorder="1" applyAlignment="1">
      <alignment horizontal="center" vertical="center" wrapText="1"/>
    </xf>
    <xf numFmtId="0" fontId="5" fillId="0" borderId="13" xfId="2" applyFont="1" applyBorder="1" applyAlignment="1">
      <alignment horizontal="center" vertical="center" wrapText="1"/>
    </xf>
    <xf numFmtId="164" fontId="5" fillId="0" borderId="13" xfId="2" applyNumberFormat="1" applyFont="1" applyBorder="1" applyAlignment="1">
      <alignment horizontal="center" vertical="center" wrapText="1"/>
    </xf>
    <xf numFmtId="0" fontId="5" fillId="2" borderId="12" xfId="2" applyFont="1" applyFill="1" applyBorder="1" applyAlignment="1">
      <alignment horizontal="center" vertical="center" wrapText="1"/>
    </xf>
    <xf numFmtId="42" fontId="15" fillId="2" borderId="0" xfId="1" applyFont="1" applyFill="1" applyAlignment="1">
      <alignment vertical="center" wrapText="1"/>
    </xf>
    <xf numFmtId="3" fontId="14" fillId="2" borderId="0" xfId="2" applyNumberFormat="1" applyFont="1" applyFill="1" applyAlignment="1">
      <alignment vertical="center"/>
    </xf>
    <xf numFmtId="0" fontId="14" fillId="2" borderId="0" xfId="2" applyFont="1" applyFill="1" applyAlignment="1">
      <alignment vertical="center" wrapText="1"/>
    </xf>
    <xf numFmtId="0" fontId="20" fillId="0" borderId="9" xfId="0" applyFont="1" applyBorder="1" applyAlignment="1">
      <alignment horizontal="center"/>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20" fillId="0" borderId="10" xfId="0" applyFont="1" applyBorder="1" applyAlignment="1">
      <alignment horizontal="center"/>
    </xf>
    <xf numFmtId="0" fontId="20" fillId="2" borderId="0" xfId="0" applyFont="1" applyFill="1" applyAlignment="1">
      <alignment horizontal="center" vertical="center"/>
    </xf>
    <xf numFmtId="0" fontId="20" fillId="0" borderId="8" xfId="0" applyFont="1" applyBorder="1" applyAlignment="1">
      <alignment horizontal="center"/>
    </xf>
    <xf numFmtId="14" fontId="20" fillId="2" borderId="0" xfId="0" applyNumberFormat="1" applyFont="1" applyFill="1" applyAlignment="1">
      <alignment horizontal="center" vertical="center"/>
    </xf>
    <xf numFmtId="42" fontId="5" fillId="2" borderId="18" xfId="1" applyFont="1" applyFill="1" applyBorder="1" applyAlignment="1">
      <alignment vertical="center" wrapText="1"/>
    </xf>
    <xf numFmtId="0" fontId="8" fillId="2" borderId="20" xfId="2" applyFont="1" applyFill="1" applyBorder="1" applyAlignment="1">
      <alignment horizontal="left" vertical="center" wrapText="1"/>
    </xf>
    <xf numFmtId="3" fontId="8" fillId="0" borderId="19" xfId="2" applyNumberFormat="1" applyFont="1" applyBorder="1" applyAlignment="1">
      <alignment horizontal="center" vertical="center" wrapText="1"/>
    </xf>
    <xf numFmtId="14" fontId="8" fillId="2" borderId="19" xfId="2" applyNumberFormat="1" applyFont="1" applyFill="1" applyBorder="1" applyAlignment="1">
      <alignment horizontal="center" vertical="center" wrapText="1"/>
    </xf>
    <xf numFmtId="164" fontId="5" fillId="2" borderId="19" xfId="2" applyNumberFormat="1" applyFont="1" applyFill="1" applyBorder="1" applyAlignment="1">
      <alignment horizontal="center" vertical="center" wrapText="1"/>
    </xf>
    <xf numFmtId="3" fontId="8" fillId="0" borderId="16" xfId="2" applyNumberFormat="1" applyFont="1" applyBorder="1" applyAlignment="1">
      <alignment horizontal="center" vertical="center" wrapText="1"/>
    </xf>
    <xf numFmtId="0" fontId="8" fillId="0" borderId="17" xfId="2" applyFont="1" applyFill="1" applyBorder="1" applyAlignment="1">
      <alignment horizontal="left" vertical="center" wrapText="1"/>
    </xf>
    <xf numFmtId="3" fontId="5" fillId="2" borderId="31" xfId="2" applyNumberFormat="1" applyFont="1" applyFill="1" applyBorder="1" applyAlignment="1">
      <alignment horizontal="center" vertical="center" wrapText="1"/>
    </xf>
    <xf numFmtId="1" fontId="8" fillId="0" borderId="16" xfId="2" applyNumberFormat="1" applyFont="1" applyFill="1" applyBorder="1" applyAlignment="1">
      <alignment horizontal="center" vertical="center" wrapText="1"/>
    </xf>
    <xf numFmtId="3" fontId="5" fillId="2" borderId="30" xfId="2" applyNumberFormat="1" applyFont="1" applyFill="1" applyBorder="1" applyAlignment="1">
      <alignment horizontal="center" vertical="center" wrapText="1"/>
    </xf>
    <xf numFmtId="0" fontId="8" fillId="2" borderId="17" xfId="2" applyFont="1" applyFill="1" applyBorder="1" applyAlignment="1">
      <alignment vertical="center" wrapText="1"/>
    </xf>
    <xf numFmtId="9" fontId="8" fillId="2" borderId="16" xfId="2" applyNumberFormat="1" applyFont="1" applyFill="1" applyBorder="1" applyAlignment="1">
      <alignment horizontal="center" vertical="center" wrapText="1"/>
    </xf>
    <xf numFmtId="42" fontId="8" fillId="2" borderId="15" xfId="1" applyFont="1" applyFill="1" applyBorder="1" applyAlignment="1">
      <alignment vertical="center" wrapText="1"/>
    </xf>
    <xf numFmtId="3" fontId="5" fillId="2" borderId="32" xfId="2" applyNumberFormat="1" applyFont="1" applyFill="1" applyBorder="1" applyAlignment="1">
      <alignment horizontal="center" vertical="center" wrapText="1"/>
    </xf>
    <xf numFmtId="42" fontId="8" fillId="2" borderId="12" xfId="1" applyFont="1" applyFill="1" applyBorder="1" applyAlignment="1">
      <alignment vertical="center" wrapText="1"/>
    </xf>
    <xf numFmtId="0" fontId="8" fillId="2" borderId="14" xfId="2" applyFont="1" applyFill="1" applyBorder="1" applyAlignment="1">
      <alignment vertical="center" wrapText="1"/>
    </xf>
    <xf numFmtId="1" fontId="8" fillId="2" borderId="13" xfId="2" applyNumberFormat="1" applyFont="1" applyFill="1" applyBorder="1" applyAlignment="1">
      <alignment horizontal="center" vertical="center" wrapText="1"/>
    </xf>
    <xf numFmtId="42" fontId="8" fillId="0" borderId="13" xfId="1" applyFont="1" applyFill="1" applyBorder="1" applyAlignment="1">
      <alignment vertical="center" wrapText="1"/>
    </xf>
    <xf numFmtId="164" fontId="5" fillId="2" borderId="13" xfId="2" applyNumberFormat="1" applyFont="1" applyFill="1" applyBorder="1" applyAlignment="1">
      <alignment horizontal="center" vertical="center" wrapText="1"/>
    </xf>
    <xf numFmtId="42" fontId="15" fillId="2" borderId="0" xfId="1" applyFont="1" applyFill="1" applyBorder="1" applyAlignment="1">
      <alignment vertical="center"/>
    </xf>
    <xf numFmtId="3" fontId="14" fillId="2" borderId="0" xfId="2" applyNumberFormat="1" applyFont="1" applyFill="1" applyBorder="1" applyAlignment="1">
      <alignment vertical="center"/>
    </xf>
    <xf numFmtId="164" fontId="14" fillId="2" borderId="0" xfId="2" applyNumberFormat="1" applyFont="1" applyFill="1" applyAlignment="1">
      <alignment vertical="center" wrapText="1"/>
    </xf>
    <xf numFmtId="0" fontId="14" fillId="2" borderId="0" xfId="2" applyFont="1" applyFill="1" applyBorder="1" applyAlignment="1">
      <alignment vertical="center"/>
    </xf>
    <xf numFmtId="0" fontId="5" fillId="2" borderId="18" xfId="2" applyFont="1" applyFill="1" applyBorder="1" applyAlignment="1">
      <alignment horizontal="center" vertical="center"/>
    </xf>
    <xf numFmtId="0" fontId="5" fillId="2" borderId="12" xfId="2" applyFont="1" applyFill="1" applyBorder="1" applyAlignment="1">
      <alignment horizontal="center" vertical="center"/>
    </xf>
    <xf numFmtId="173" fontId="15" fillId="2" borderId="0" xfId="2" applyNumberFormat="1" applyFont="1" applyFill="1" applyAlignment="1">
      <alignment horizontal="center" vertical="center"/>
    </xf>
    <xf numFmtId="170" fontId="5" fillId="2" borderId="0" xfId="8" applyNumberFormat="1" applyFont="1" applyFill="1" applyAlignment="1">
      <alignment horizontal="center" vertical="center" wrapText="1"/>
    </xf>
    <xf numFmtId="173" fontId="5" fillId="2" borderId="0" xfId="2" applyNumberFormat="1" applyFont="1" applyFill="1" applyAlignment="1">
      <alignment horizontal="center" vertical="center" wrapText="1"/>
    </xf>
    <xf numFmtId="173" fontId="14" fillId="3" borderId="1" xfId="2" applyNumberFormat="1" applyFont="1" applyFill="1" applyBorder="1" applyAlignment="1">
      <alignment horizontal="center" vertical="center" wrapText="1"/>
    </xf>
    <xf numFmtId="170" fontId="14" fillId="3" borderId="1" xfId="8" applyNumberFormat="1" applyFont="1" applyFill="1" applyBorder="1" applyAlignment="1">
      <alignment horizontal="center" vertical="center" wrapText="1"/>
    </xf>
    <xf numFmtId="170" fontId="5" fillId="2" borderId="0" xfId="2" applyNumberFormat="1" applyFont="1" applyFill="1" applyAlignment="1">
      <alignment vertical="center"/>
    </xf>
    <xf numFmtId="170" fontId="14" fillId="2" borderId="0" xfId="8" applyNumberFormat="1" applyFont="1" applyFill="1" applyAlignment="1">
      <alignment horizontal="center" vertical="center" wrapText="1"/>
    </xf>
    <xf numFmtId="0" fontId="20" fillId="0" borderId="9" xfId="0" applyFont="1" applyBorder="1" applyAlignment="1">
      <alignment horizontal="center" vertical="center"/>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0" borderId="22" xfId="0" applyFont="1" applyBorder="1" applyAlignment="1">
      <alignment horizontal="center" vertical="center"/>
    </xf>
    <xf numFmtId="0" fontId="20" fillId="0" borderId="8" xfId="0" applyFont="1" applyBorder="1" applyAlignment="1">
      <alignment horizontal="center" vertical="center"/>
    </xf>
    <xf numFmtId="0" fontId="20" fillId="0" borderId="21" xfId="0" applyFont="1" applyBorder="1" applyAlignment="1">
      <alignment horizontal="center" vertical="center"/>
    </xf>
    <xf numFmtId="42" fontId="5" fillId="2" borderId="18" xfId="1" applyFont="1" applyFill="1" applyBorder="1" applyAlignment="1">
      <alignment vertical="center"/>
    </xf>
    <xf numFmtId="9" fontId="5" fillId="2" borderId="16" xfId="2" applyNumberFormat="1" applyFont="1" applyFill="1" applyBorder="1" applyAlignment="1">
      <alignment horizontal="center" vertical="center"/>
    </xf>
    <xf numFmtId="42" fontId="5" fillId="2" borderId="15" xfId="1" applyFont="1" applyFill="1" applyBorder="1" applyAlignment="1">
      <alignment vertical="center"/>
    </xf>
    <xf numFmtId="0" fontId="5" fillId="0" borderId="17" xfId="2" applyFont="1" applyFill="1" applyBorder="1" applyAlignment="1">
      <alignment horizontal="left" vertical="center" wrapText="1"/>
    </xf>
    <xf numFmtId="9" fontId="5" fillId="2" borderId="16" xfId="3" applyFont="1" applyFill="1" applyBorder="1" applyAlignment="1">
      <alignment horizontal="center" vertical="center"/>
    </xf>
    <xf numFmtId="9" fontId="5" fillId="2" borderId="13" xfId="3" applyFont="1" applyFill="1" applyBorder="1" applyAlignment="1">
      <alignment horizontal="center" vertical="center"/>
    </xf>
    <xf numFmtId="0" fontId="5" fillId="2" borderId="13" xfId="2" applyFont="1" applyFill="1" applyBorder="1" applyAlignment="1">
      <alignment horizontal="justify" vertical="center" wrapText="1"/>
    </xf>
    <xf numFmtId="42" fontId="5" fillId="2" borderId="12" xfId="1" applyFont="1" applyFill="1" applyBorder="1" applyAlignment="1">
      <alignment horizontal="center" vertical="center"/>
    </xf>
    <xf numFmtId="0" fontId="5" fillId="2" borderId="0" xfId="2" applyFont="1" applyFill="1" applyAlignment="1">
      <alignment horizontal="justify" vertical="center" wrapText="1"/>
    </xf>
    <xf numFmtId="0" fontId="8" fillId="0" borderId="20" xfId="2" applyFont="1" applyFill="1" applyBorder="1" applyAlignment="1">
      <alignment horizontal="justify" vertical="center" wrapText="1"/>
    </xf>
    <xf numFmtId="170" fontId="5" fillId="2" borderId="19" xfId="8" applyNumberFormat="1" applyFont="1" applyFill="1" applyBorder="1" applyAlignment="1">
      <alignment horizontal="center" vertical="center" wrapText="1"/>
    </xf>
    <xf numFmtId="170" fontId="5" fillId="0" borderId="16" xfId="8" applyNumberFormat="1" applyFont="1" applyFill="1" applyBorder="1" applyAlignment="1">
      <alignment horizontal="center" vertical="center" wrapText="1"/>
    </xf>
    <xf numFmtId="170" fontId="5" fillId="0" borderId="16" xfId="8" applyNumberFormat="1" applyFont="1" applyFill="1" applyBorder="1" applyAlignment="1">
      <alignment horizontal="center" vertical="center" wrapText="1"/>
    </xf>
    <xf numFmtId="170" fontId="5" fillId="2" borderId="16" xfId="8" applyNumberFormat="1" applyFont="1" applyFill="1" applyBorder="1" applyAlignment="1">
      <alignment horizontal="center" vertical="center" wrapText="1"/>
    </xf>
    <xf numFmtId="0" fontId="8" fillId="0" borderId="14" xfId="2" applyFont="1" applyFill="1" applyBorder="1" applyAlignment="1">
      <alignment horizontal="justify" vertical="center" wrapText="1"/>
    </xf>
    <xf numFmtId="42" fontId="5" fillId="2" borderId="13" xfId="1" applyFont="1" applyFill="1" applyBorder="1" applyAlignment="1">
      <alignment horizontal="center" vertical="center"/>
    </xf>
    <xf numFmtId="0" fontId="14" fillId="6" borderId="2" xfId="2" applyFont="1" applyFill="1" applyBorder="1" applyAlignment="1">
      <alignment horizontal="center" vertical="center"/>
    </xf>
    <xf numFmtId="0" fontId="14" fillId="6" borderId="3" xfId="2" applyFont="1" applyFill="1" applyBorder="1" applyAlignment="1">
      <alignment horizontal="center" vertical="center"/>
    </xf>
    <xf numFmtId="3" fontId="14" fillId="3" borderId="2" xfId="2" applyNumberFormat="1" applyFont="1" applyFill="1" applyBorder="1" applyAlignment="1">
      <alignment horizontal="center" vertical="center" wrapText="1"/>
    </xf>
    <xf numFmtId="169" fontId="8" fillId="0" borderId="19" xfId="2" applyNumberFormat="1" applyFont="1" applyBorder="1" applyAlignment="1">
      <alignment horizontal="center" vertical="center" wrapText="1"/>
    </xf>
    <xf numFmtId="169" fontId="8" fillId="2" borderId="16" xfId="2" applyNumberFormat="1" applyFont="1" applyFill="1" applyBorder="1" applyAlignment="1">
      <alignment horizontal="center" vertical="center" wrapText="1"/>
    </xf>
    <xf numFmtId="0" fontId="8" fillId="0" borderId="15" xfId="2" applyFont="1" applyBorder="1" applyAlignment="1">
      <alignment horizontal="center" vertical="center" wrapText="1"/>
    </xf>
    <xf numFmtId="9" fontId="5" fillId="2" borderId="16" xfId="3" applyFont="1" applyFill="1" applyBorder="1" applyAlignment="1">
      <alignment horizontal="center" vertical="center" wrapText="1"/>
    </xf>
    <xf numFmtId="0" fontId="21" fillId="2" borderId="2" xfId="2" applyFont="1" applyFill="1" applyBorder="1" applyAlignment="1">
      <alignment horizontal="center" vertical="center"/>
    </xf>
    <xf numFmtId="0" fontId="21" fillId="2" borderId="3" xfId="2" applyFont="1" applyFill="1" applyBorder="1" applyAlignment="1">
      <alignment horizontal="center" vertical="center"/>
    </xf>
    <xf numFmtId="0" fontId="21" fillId="2" borderId="4" xfId="2" applyFont="1" applyFill="1" applyBorder="1" applyAlignment="1">
      <alignment horizontal="center" vertical="center"/>
    </xf>
    <xf numFmtId="0" fontId="8" fillId="0" borderId="27" xfId="2" applyFont="1" applyBorder="1" applyAlignment="1">
      <alignment horizontal="justify" vertical="center" wrapText="1"/>
    </xf>
    <xf numFmtId="0" fontId="5" fillId="2" borderId="33" xfId="2" applyFont="1" applyFill="1" applyBorder="1" applyAlignment="1">
      <alignment horizontal="center" vertical="center"/>
    </xf>
    <xf numFmtId="0" fontId="5" fillId="2" borderId="34" xfId="2" applyFont="1" applyFill="1" applyBorder="1" applyAlignment="1">
      <alignment horizontal="center" vertical="center"/>
    </xf>
    <xf numFmtId="42" fontId="8" fillId="0" borderId="34" xfId="1" applyFont="1" applyFill="1" applyBorder="1" applyAlignment="1">
      <alignment horizontal="center" vertical="center" wrapText="1"/>
    </xf>
    <xf numFmtId="0" fontId="8" fillId="2" borderId="34" xfId="2" applyFont="1" applyFill="1" applyBorder="1" applyAlignment="1">
      <alignment horizontal="center" vertical="center" wrapText="1"/>
    </xf>
    <xf numFmtId="0" fontId="8" fillId="2" borderId="34" xfId="2" applyFont="1" applyFill="1" applyBorder="1" applyAlignment="1">
      <alignment horizontal="center" vertical="center"/>
    </xf>
    <xf numFmtId="0" fontId="5" fillId="2" borderId="34" xfId="2" applyFont="1" applyFill="1" applyBorder="1" applyAlignment="1">
      <alignment horizontal="center" vertical="center" wrapText="1"/>
    </xf>
    <xf numFmtId="0" fontId="5" fillId="2" borderId="35" xfId="2" applyFont="1" applyFill="1" applyBorder="1" applyAlignment="1">
      <alignment horizontal="center" vertical="center"/>
    </xf>
    <xf numFmtId="0" fontId="8" fillId="0" borderId="29" xfId="2" applyFont="1" applyBorder="1" applyAlignment="1">
      <alignment horizontal="justify" vertical="center" wrapText="1"/>
    </xf>
    <xf numFmtId="0" fontId="8" fillId="0" borderId="27" xfId="2" applyFont="1" applyBorder="1" applyAlignment="1">
      <alignment horizontal="justify" vertical="center" wrapText="1"/>
    </xf>
    <xf numFmtId="0" fontId="8" fillId="0" borderId="27" xfId="2" applyFont="1" applyFill="1" applyBorder="1" applyAlignment="1">
      <alignment horizontal="justify" vertical="center" wrapText="1"/>
    </xf>
    <xf numFmtId="0" fontId="5" fillId="2" borderId="25" xfId="2" applyFont="1" applyFill="1" applyBorder="1" applyAlignment="1">
      <alignment horizontal="justify" vertical="center" wrapText="1"/>
    </xf>
  </cellXfs>
  <cellStyles count="12">
    <cellStyle name="Bueno" xfId="4" builtinId="26"/>
    <cellStyle name="Millares" xfId="6" builtinId="3"/>
    <cellStyle name="Millares [0]" xfId="7" builtinId="6"/>
    <cellStyle name="Moneda" xfId="8" builtinId="4"/>
    <cellStyle name="Moneda [0]" xfId="1" builtinId="7"/>
    <cellStyle name="Moneda 2" xfId="5"/>
    <cellStyle name="Moneda 2 11" xfId="9"/>
    <cellStyle name="Normal" xfId="0" builtinId="0"/>
    <cellStyle name="Normal 4" xfId="10"/>
    <cellStyle name="Normal 4 2" xfId="2"/>
    <cellStyle name="Normal 4 6 2 2 2" xfId="11"/>
    <cellStyle name="Porcentaje" xfId="3"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97581</xdr:colOff>
      <xdr:row>0</xdr:row>
      <xdr:rowOff>28576</xdr:rowOff>
    </xdr:from>
    <xdr:ext cx="1477347" cy="875637"/>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81" y="28576"/>
          <a:ext cx="1477347" cy="875637"/>
        </a:xfrm>
        <a:prstGeom prst="rect">
          <a:avLst/>
        </a:prstGeom>
      </xdr:spPr>
    </xdr:pic>
    <xdr:clientData/>
  </xdr:oneCellAnchor>
  <xdr:oneCellAnchor>
    <xdr:from>
      <xdr:col>23</xdr:col>
      <xdr:colOff>1273782</xdr:colOff>
      <xdr:row>59</xdr:row>
      <xdr:rowOff>28575</xdr:rowOff>
    </xdr:from>
    <xdr:ext cx="2490775" cy="576329"/>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3230157" y="28870275"/>
          <a:ext cx="2490775" cy="576329"/>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352643</xdr:colOff>
      <xdr:row>0</xdr:row>
      <xdr:rowOff>0</xdr:rowOff>
    </xdr:from>
    <xdr:ext cx="1914308" cy="1078706"/>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643" y="0"/>
          <a:ext cx="1914308" cy="1078706"/>
        </a:xfrm>
        <a:prstGeom prst="rect">
          <a:avLst/>
        </a:prstGeom>
      </xdr:spPr>
    </xdr:pic>
    <xdr:clientData/>
  </xdr:oneCellAnchor>
  <xdr:oneCellAnchor>
    <xdr:from>
      <xdr:col>8</xdr:col>
      <xdr:colOff>1096736</xdr:colOff>
      <xdr:row>39</xdr:row>
      <xdr:rowOff>617764</xdr:rowOff>
    </xdr:from>
    <xdr:ext cx="2664278" cy="715736"/>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36661" y="20715514"/>
          <a:ext cx="2664278" cy="7157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125186</xdr:colOff>
      <xdr:row>0</xdr:row>
      <xdr:rowOff>20412</xdr:rowOff>
    </xdr:from>
    <xdr:ext cx="1477347" cy="879992"/>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86" y="20412"/>
          <a:ext cx="1477347" cy="879992"/>
        </a:xfrm>
        <a:prstGeom prst="rect">
          <a:avLst/>
        </a:prstGeom>
      </xdr:spPr>
    </xdr:pic>
    <xdr:clientData/>
  </xdr:oneCellAnchor>
  <xdr:oneCellAnchor>
    <xdr:from>
      <xdr:col>24</xdr:col>
      <xdr:colOff>1085746</xdr:colOff>
      <xdr:row>99</xdr:row>
      <xdr:rowOff>24223</xdr:rowOff>
    </xdr:from>
    <xdr:ext cx="2465807" cy="568850"/>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9357196" y="66851623"/>
          <a:ext cx="2465807" cy="568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1152525</xdr:colOff>
      <xdr:row>48</xdr:row>
      <xdr:rowOff>22225</xdr:rowOff>
    </xdr:from>
    <xdr:ext cx="2383702" cy="564283"/>
    <xdr:pic>
      <xdr:nvPicPr>
        <xdr:cNvPr id="4" name="Imagen 3">
          <a:extLst>
            <a:ext uri="{FF2B5EF4-FFF2-40B4-BE49-F238E27FC236}">
              <a16:creationId xmlns:a16="http://schemas.microsoft.com/office/drawing/2014/main" id="{81F2831D-899D-4A33-9273-54BAE9B30833}"/>
            </a:ext>
            <a:ext uri="{147F2762-F138-4A5C-976F-8EAC2B608ADB}">
              <a16:predDERef xmlns:a16="http://schemas.microsoft.com/office/drawing/2014/main" pred="{A76071F8-0049-4661-9750-91DAC4344C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15" b="11035"/>
        <a:stretch/>
      </xdr:blipFill>
      <xdr:spPr>
        <a:xfrm>
          <a:off x="36080700" y="26692225"/>
          <a:ext cx="2383702" cy="564283"/>
        </a:xfrm>
        <a:prstGeom prst="rect">
          <a:avLst/>
        </a:prstGeom>
      </xdr:spPr>
    </xdr:pic>
    <xdr:clientData/>
  </xdr:oneCellAnchor>
  <xdr:oneCellAnchor>
    <xdr:from>
      <xdr:col>0</xdr:col>
      <xdr:colOff>172811</xdr:colOff>
      <xdr:row>0</xdr:row>
      <xdr:rowOff>28575</xdr:rowOff>
    </xdr:from>
    <xdr:ext cx="1477347" cy="879992"/>
    <xdr:pic>
      <xdr:nvPicPr>
        <xdr:cNvPr id="5" name="Imagen 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811" y="28575"/>
          <a:ext cx="1477347" cy="8799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616960</xdr:colOff>
      <xdr:row>0</xdr:row>
      <xdr:rowOff>0</xdr:rowOff>
    </xdr:from>
    <xdr:ext cx="1440440" cy="1047750"/>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340" y="0"/>
          <a:ext cx="1440440" cy="1047750"/>
        </a:xfrm>
        <a:prstGeom prst="rect">
          <a:avLst/>
        </a:prstGeom>
      </xdr:spPr>
    </xdr:pic>
    <xdr:clientData/>
  </xdr:oneCellAnchor>
  <xdr:oneCellAnchor>
    <xdr:from>
      <xdr:col>23</xdr:col>
      <xdr:colOff>411099</xdr:colOff>
      <xdr:row>64</xdr:row>
      <xdr:rowOff>344151</xdr:rowOff>
    </xdr:from>
    <xdr:ext cx="2443751" cy="587483"/>
    <xdr:pic>
      <xdr:nvPicPr>
        <xdr:cNvPr id="3" name="Imagen 2">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14431899" y="11888451"/>
          <a:ext cx="2443751" cy="587483"/>
        </a:xfrm>
        <a:prstGeom prst="rect">
          <a:avLst/>
        </a:prstGeom>
      </xdr:spPr>
    </xdr:pic>
    <xdr:clientData/>
  </xdr:oneCellAnchor>
  <xdr:oneCellAnchor>
    <xdr:from>
      <xdr:col>23</xdr:col>
      <xdr:colOff>597693</xdr:colOff>
      <xdr:row>28</xdr:row>
      <xdr:rowOff>55563</xdr:rowOff>
    </xdr:from>
    <xdr:ext cx="2324100" cy="504825"/>
    <xdr:pic>
      <xdr:nvPicPr>
        <xdr:cNvPr id="4" name="Imagen 3">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1911131" y="14878844"/>
          <a:ext cx="2324100" cy="5048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578860</xdr:colOff>
      <xdr:row>0</xdr:row>
      <xdr:rowOff>0</xdr:rowOff>
    </xdr:from>
    <xdr:ext cx="1440439" cy="885825"/>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860" y="0"/>
          <a:ext cx="1440439" cy="885825"/>
        </a:xfrm>
        <a:prstGeom prst="rect">
          <a:avLst/>
        </a:prstGeom>
      </xdr:spPr>
    </xdr:pic>
    <xdr:clientData/>
  </xdr:oneCellAnchor>
  <xdr:oneCellAnchor>
    <xdr:from>
      <xdr:col>23</xdr:col>
      <xdr:colOff>774984</xdr:colOff>
      <xdr:row>90</xdr:row>
      <xdr:rowOff>31769</xdr:rowOff>
    </xdr:from>
    <xdr:ext cx="2276191" cy="479406"/>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2559909" y="32073869"/>
          <a:ext cx="2276191" cy="47940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531235</xdr:colOff>
      <xdr:row>0</xdr:row>
      <xdr:rowOff>28575</xdr:rowOff>
    </xdr:from>
    <xdr:ext cx="1383289" cy="866775"/>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235" y="28575"/>
          <a:ext cx="1383289" cy="866775"/>
        </a:xfrm>
        <a:prstGeom prst="rect">
          <a:avLst/>
        </a:prstGeom>
      </xdr:spPr>
    </xdr:pic>
    <xdr:clientData/>
  </xdr:oneCellAnchor>
  <xdr:oneCellAnchor>
    <xdr:from>
      <xdr:col>23</xdr:col>
      <xdr:colOff>876300</xdr:colOff>
      <xdr:row>58</xdr:row>
      <xdr:rowOff>15875</xdr:rowOff>
    </xdr:from>
    <xdr:ext cx="2276191" cy="479406"/>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1765875" y="17103725"/>
          <a:ext cx="2276191" cy="47940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521710</xdr:colOff>
      <xdr:row>0</xdr:row>
      <xdr:rowOff>48403</xdr:rowOff>
    </xdr:from>
    <xdr:ext cx="1520450" cy="805037"/>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710" y="48403"/>
          <a:ext cx="1520450" cy="805037"/>
        </a:xfrm>
        <a:prstGeom prst="rect">
          <a:avLst/>
        </a:prstGeom>
      </xdr:spPr>
    </xdr:pic>
    <xdr:clientData/>
  </xdr:oneCellAnchor>
  <xdr:oneCellAnchor>
    <xdr:from>
      <xdr:col>23</xdr:col>
      <xdr:colOff>387967</xdr:colOff>
      <xdr:row>79</xdr:row>
      <xdr:rowOff>23130</xdr:rowOff>
    </xdr:from>
    <xdr:ext cx="2481851" cy="510269"/>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2096692" y="30636480"/>
          <a:ext cx="2481851" cy="51026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167368</xdr:colOff>
      <xdr:row>0</xdr:row>
      <xdr:rowOff>54428</xdr:rowOff>
    </xdr:from>
    <xdr:ext cx="1288596" cy="884463"/>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368" y="54428"/>
          <a:ext cx="1288596" cy="884463"/>
        </a:xfrm>
        <a:prstGeom prst="rect">
          <a:avLst/>
        </a:prstGeom>
      </xdr:spPr>
    </xdr:pic>
    <xdr:clientData/>
  </xdr:oneCellAnchor>
  <xdr:oneCellAnchor>
    <xdr:from>
      <xdr:col>23</xdr:col>
      <xdr:colOff>175881</xdr:colOff>
      <xdr:row>16</xdr:row>
      <xdr:rowOff>12247</xdr:rowOff>
    </xdr:from>
    <xdr:ext cx="2319669" cy="492578"/>
    <xdr:pic>
      <xdr:nvPicPr>
        <xdr:cNvPr id="3" name="Imagen 2">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28465131" y="6393997"/>
          <a:ext cx="2319669" cy="49257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172811</xdr:colOff>
      <xdr:row>0</xdr:row>
      <xdr:rowOff>0</xdr:rowOff>
    </xdr:from>
    <xdr:ext cx="1274989" cy="876300"/>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811" y="0"/>
          <a:ext cx="1274989" cy="876300"/>
        </a:xfrm>
        <a:prstGeom prst="rect">
          <a:avLst/>
        </a:prstGeom>
      </xdr:spPr>
    </xdr:pic>
    <xdr:clientData/>
  </xdr:oneCellAnchor>
  <xdr:oneCellAnchor>
    <xdr:from>
      <xdr:col>23</xdr:col>
      <xdr:colOff>742950</xdr:colOff>
      <xdr:row>24</xdr:row>
      <xdr:rowOff>12915</xdr:rowOff>
    </xdr:from>
    <xdr:ext cx="2331402" cy="501435"/>
    <xdr:pic>
      <xdr:nvPicPr>
        <xdr:cNvPr id="3" name="Imagen 2">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28603575" y="8890215"/>
          <a:ext cx="2331402" cy="5014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detierras-my.sharepoint.com/A/Cofinanciacion/FICHAS%20Y%20FORMATOS/UNITARIOS%20GENERA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Outlook\B00EKN5J\PLAN_DE_ACCION_2021_COM%20INDIGENAS_13122020%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Outlook\B00EKN5J\PLAN_DE_ACCION_2021_COM%20NEGRAS_16122020%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ecretar&#237;a%20General/FORMULACI&#211;N%20PLAN%20DE%20ACCI&#211;N%202021%20-%20Oficina%20Jur&#237;dic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ecretar&#237;a%20General/FORMULACI&#211;N%20PLAN%20DE%20ACCI&#211;N%202021%20%20-%20Oficina%20Inspector%20Gesti&#243;n%20Tierra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ecretar&#237;a%20General/FORMULACI&#211;N%20PLAN%20DE%20ACCI&#211;N%202021%20-%20Oficina%20de%20Control%20Intern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ecretar&#237;a%20General/FORMULACI&#211;N%20PLAN%20DE%20ACCION%202021%20-%20Comunicacion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marcela.blanco\Downloads\PLAN%20DE%20ACCI&#211;N%20-%20Direcci&#243;n%20General%20-%20Comunicaciones%2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talidelavega\Documents\Natali%202020%20\articulado%202020%20\Vias%20MANI%20CRA%203%20-%20PROYEC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genciadetierras-my.sharepoint.com/Users/usuario/Documents/Armando%202011/Consultoria/Cofinanciacion/FICHAS%20Y%20FORMATOS/UNITARIOS%20GENERA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genciadetierras-my.sharepoint.com/A/Documents%20and%20Settings/Construcciones/Mis%20documentos/JAVIER%20VERGARA/CONTRATOS%20DE%20OBRA%202001/CONTRATO%20N&#176;%20254-01/liquida/TILO/DOC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exa\Downloads\FORMATO_PLAN%20DE%20ACCION_202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ORMATO_PLAN%20DE%20ACCION_2021%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o\Downloads\SSJ-%20Cadena%20de%20Valo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Outlook\B00EKN5J\DEST-F-003-Forma-PARA-FORMULACI&#211;N-DE-PLAN-DE-ACCI&#211;N%20FINAL%20FINAL%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Outlook\B00EKN5J\Plan%20de%20Acci&#243;n%202021%20final%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Resumen"/>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Resumen"/>
    </sheetNames>
    <sheetDataSet>
      <sheetData sheetId="0"/>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 val="PLAN DE ACCIÓN POLÍTICAS INSTIT"/>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 val="PLAN DE ACCIÓN POLÍTICAS INSTIT"/>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 val="PLAN DE ACCIÓN POLÍTICAS INSTIT"/>
    </sheetNames>
    <sheetDataSet>
      <sheetData sheetId="0"/>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 val="PLAN DE ACCIÓN POLÍTICAS INSTIT"/>
    </sheetNames>
    <sheetDataSet>
      <sheetData sheetId="0"/>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 val="PLAN DE ACCIÓN POLÍTICAS INSTI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row r="4">
          <cell r="A4" t="str">
            <v>CODIGO</v>
          </cell>
          <cell r="B4" t="str">
            <v>EQUIPOS</v>
          </cell>
          <cell r="C4" t="str">
            <v>TIPO</v>
          </cell>
          <cell r="D4" t="str">
            <v>TARIFA/HORA</v>
          </cell>
          <cell r="E4" t="str">
            <v>RENDIMIENTO</v>
          </cell>
        </row>
        <row r="5">
          <cell r="A5">
            <v>1</v>
          </cell>
          <cell r="B5" t="str">
            <v>RETROCARGADOR</v>
          </cell>
          <cell r="C5" t="str">
            <v>JD-510</v>
          </cell>
          <cell r="D5">
            <v>35000</v>
          </cell>
        </row>
        <row r="6">
          <cell r="A6">
            <v>2</v>
          </cell>
          <cell r="B6" t="str">
            <v>MOTONIVELADORA</v>
          </cell>
          <cell r="C6" t="str">
            <v xml:space="preserve">CAT </v>
          </cell>
          <cell r="D6">
            <v>45000</v>
          </cell>
        </row>
        <row r="7">
          <cell r="A7">
            <v>3</v>
          </cell>
          <cell r="B7" t="str">
            <v>VIBROCOMPACTADOR</v>
          </cell>
          <cell r="C7" t="str">
            <v xml:space="preserve">CAT </v>
          </cell>
          <cell r="D7">
            <v>45000</v>
          </cell>
        </row>
        <row r="8">
          <cell r="A8">
            <v>4</v>
          </cell>
          <cell r="B8" t="str">
            <v>RETROEXCAVADORA</v>
          </cell>
          <cell r="C8" t="str">
            <v xml:space="preserve">CAT </v>
          </cell>
          <cell r="D8">
            <v>60000</v>
          </cell>
        </row>
        <row r="9">
          <cell r="A9">
            <v>5</v>
          </cell>
          <cell r="B9" t="str">
            <v>BULLDOZER</v>
          </cell>
          <cell r="C9" t="str">
            <v>D6D</v>
          </cell>
          <cell r="D9">
            <v>45000</v>
          </cell>
        </row>
        <row r="10">
          <cell r="A10">
            <v>6</v>
          </cell>
          <cell r="B10" t="str">
            <v>VOLQUETA</v>
          </cell>
          <cell r="C10" t="str">
            <v>5m3</v>
          </cell>
          <cell r="D10">
            <v>22500</v>
          </cell>
        </row>
        <row r="11">
          <cell r="A11">
            <v>7</v>
          </cell>
          <cell r="B11" t="str">
            <v>MOTOBOMBA</v>
          </cell>
          <cell r="D11">
            <v>4000</v>
          </cell>
        </row>
        <row r="12">
          <cell r="A12">
            <v>8</v>
          </cell>
          <cell r="B12" t="str">
            <v>HERRAMIENTA 1O% M.O</v>
          </cell>
        </row>
        <row r="13">
          <cell r="A13">
            <v>9</v>
          </cell>
          <cell r="B13" t="str">
            <v xml:space="preserve">CARROTANQUE </v>
          </cell>
          <cell r="C13" t="str">
            <v>2500 GL</v>
          </cell>
          <cell r="D13">
            <v>22500</v>
          </cell>
        </row>
        <row r="14">
          <cell r="A14">
            <v>10</v>
          </cell>
          <cell r="B14" t="str">
            <v>FINISHER</v>
          </cell>
          <cell r="C14" t="str">
            <v xml:space="preserve">CAT </v>
          </cell>
          <cell r="D14">
            <v>80000</v>
          </cell>
        </row>
        <row r="15">
          <cell r="A15">
            <v>11</v>
          </cell>
          <cell r="B15" t="str">
            <v>TRITURADORA</v>
          </cell>
          <cell r="C15" t="str">
            <v xml:space="preserve">CAT </v>
          </cell>
          <cell r="D15">
            <v>100000</v>
          </cell>
        </row>
        <row r="16">
          <cell r="A16">
            <v>12</v>
          </cell>
          <cell r="B16" t="str">
            <v>CARGADOR</v>
          </cell>
          <cell r="C16" t="str">
            <v xml:space="preserve">CAT </v>
          </cell>
          <cell r="D16">
            <v>45000</v>
          </cell>
        </row>
        <row r="17">
          <cell r="A17">
            <v>13</v>
          </cell>
          <cell r="B17" t="str">
            <v>COMPACTADOR</v>
          </cell>
          <cell r="C17" t="str">
            <v xml:space="preserve">CAT </v>
          </cell>
          <cell r="D17">
            <v>45000</v>
          </cell>
        </row>
        <row r="18">
          <cell r="A18">
            <v>14</v>
          </cell>
          <cell r="B18" t="str">
            <v>IRRIGADOR</v>
          </cell>
          <cell r="C18" t="str">
            <v>600M2/h</v>
          </cell>
          <cell r="D18">
            <v>45000</v>
          </cell>
        </row>
        <row r="19">
          <cell r="A19">
            <v>15</v>
          </cell>
          <cell r="B19" t="str">
            <v>RANA</v>
          </cell>
          <cell r="C19" t="str">
            <v>5 HP</v>
          </cell>
          <cell r="D19">
            <v>5375</v>
          </cell>
        </row>
        <row r="20">
          <cell r="A20">
            <v>16</v>
          </cell>
          <cell r="B20" t="str">
            <v xml:space="preserve">MEZCLADORA </v>
          </cell>
          <cell r="C20" t="str">
            <v>1.5 Bultos</v>
          </cell>
          <cell r="D20">
            <v>6125</v>
          </cell>
        </row>
        <row r="21">
          <cell r="A21">
            <v>17</v>
          </cell>
          <cell r="B21" t="str">
            <v>MAQUINA DEMARCADORA</v>
          </cell>
          <cell r="C21" t="str">
            <v>CHORRO</v>
          </cell>
          <cell r="D21">
            <v>40000</v>
          </cell>
        </row>
        <row r="23">
          <cell r="A23" t="str">
            <v>CODIGO</v>
          </cell>
          <cell r="B23" t="str">
            <v>MATERIALES</v>
          </cell>
          <cell r="C23" t="str">
            <v>UNIDAD</v>
          </cell>
          <cell r="D23" t="str">
            <v>TARIFA</v>
          </cell>
        </row>
        <row r="24">
          <cell r="A24">
            <v>18</v>
          </cell>
          <cell r="B24" t="str">
            <v>LAMINA GALVANIZADA</v>
          </cell>
          <cell r="C24" t="str">
            <v>M2</v>
          </cell>
          <cell r="D24">
            <v>30000</v>
          </cell>
        </row>
        <row r="25">
          <cell r="A25">
            <v>19</v>
          </cell>
          <cell r="B25" t="str">
            <v>SOPORTES</v>
          </cell>
          <cell r="C25" t="str">
            <v>UNI.</v>
          </cell>
          <cell r="D25">
            <v>120000</v>
          </cell>
        </row>
        <row r="26">
          <cell r="A26">
            <v>20</v>
          </cell>
          <cell r="B26" t="str">
            <v>PINTURA</v>
          </cell>
          <cell r="C26" t="str">
            <v>GALON</v>
          </cell>
          <cell r="D26">
            <v>25000</v>
          </cell>
        </row>
        <row r="27">
          <cell r="A27">
            <v>21</v>
          </cell>
          <cell r="B27" t="str">
            <v>ARTE</v>
          </cell>
          <cell r="C27" t="str">
            <v>GLOBAL</v>
          </cell>
          <cell r="D27">
            <v>300000</v>
          </cell>
        </row>
        <row r="28">
          <cell r="A28">
            <v>22</v>
          </cell>
          <cell r="B28" t="str">
            <v>INSTALACION</v>
          </cell>
          <cell r="C28" t="str">
            <v>GLOBAL</v>
          </cell>
          <cell r="D28">
            <v>250000</v>
          </cell>
        </row>
        <row r="29">
          <cell r="A29">
            <v>23</v>
          </cell>
          <cell r="B29" t="str">
            <v>FABRICACION</v>
          </cell>
          <cell r="C29" t="str">
            <v>BLOBAL</v>
          </cell>
          <cell r="D29">
            <v>250000</v>
          </cell>
        </row>
        <row r="30">
          <cell r="A30">
            <v>24</v>
          </cell>
          <cell r="B30" t="str">
            <v>EQUIPO DE TOPOGRAFIA</v>
          </cell>
          <cell r="C30" t="str">
            <v>KEM</v>
          </cell>
          <cell r="D30">
            <v>7500</v>
          </cell>
        </row>
        <row r="31">
          <cell r="A31">
            <v>25</v>
          </cell>
          <cell r="B31" t="str">
            <v xml:space="preserve">ESTACAS </v>
          </cell>
          <cell r="C31" t="str">
            <v>GLOBAL</v>
          </cell>
          <cell r="D31">
            <v>20000</v>
          </cell>
        </row>
        <row r="32">
          <cell r="A32">
            <v>26</v>
          </cell>
          <cell r="B32" t="str">
            <v>CARTERAS</v>
          </cell>
          <cell r="C32" t="str">
            <v>GLOBAL</v>
          </cell>
          <cell r="D32">
            <v>30000</v>
          </cell>
        </row>
        <row r="33">
          <cell r="A33">
            <v>27</v>
          </cell>
          <cell r="B33" t="str">
            <v>PAPELERIA</v>
          </cell>
          <cell r="C33" t="str">
            <v>GLOBAL</v>
          </cell>
          <cell r="D33">
            <v>10000</v>
          </cell>
        </row>
        <row r="34">
          <cell r="A34">
            <v>28</v>
          </cell>
          <cell r="B34" t="str">
            <v>1 TOPOGRAFO</v>
          </cell>
          <cell r="C34">
            <v>35000</v>
          </cell>
          <cell r="D34">
            <v>92</v>
          </cell>
        </row>
        <row r="35">
          <cell r="A35">
            <v>29</v>
          </cell>
          <cell r="B35" t="str">
            <v>CADENERO</v>
          </cell>
          <cell r="C35">
            <v>15000</v>
          </cell>
          <cell r="D35">
            <v>92</v>
          </cell>
        </row>
        <row r="36">
          <cell r="A36">
            <v>30</v>
          </cell>
          <cell r="B36" t="str">
            <v>PORTAMIRA</v>
          </cell>
          <cell r="C36">
            <v>10000</v>
          </cell>
          <cell r="D36">
            <v>92</v>
          </cell>
        </row>
        <row r="37">
          <cell r="A37">
            <v>31</v>
          </cell>
          <cell r="B37" t="str">
            <v>1 AYUDANTE</v>
          </cell>
          <cell r="C37">
            <v>10000</v>
          </cell>
          <cell r="D37">
            <v>92</v>
          </cell>
        </row>
        <row r="38">
          <cell r="A38">
            <v>32</v>
          </cell>
          <cell r="B38" t="str">
            <v>HOYADORA</v>
          </cell>
          <cell r="C38" t="str">
            <v>GLOBAL</v>
          </cell>
          <cell r="D38">
            <v>10000</v>
          </cell>
        </row>
        <row r="39">
          <cell r="A39">
            <v>33</v>
          </cell>
          <cell r="B39" t="str">
            <v>POSTES EN CONCRETO 1.80 M.</v>
          </cell>
          <cell r="C39" t="str">
            <v>UNI.</v>
          </cell>
          <cell r="D39">
            <v>12000</v>
          </cell>
        </row>
        <row r="40">
          <cell r="A40">
            <v>34</v>
          </cell>
          <cell r="B40" t="str">
            <v>ALAMBRE</v>
          </cell>
          <cell r="C40" t="str">
            <v>ML</v>
          </cell>
          <cell r="D40">
            <v>100</v>
          </cell>
        </row>
        <row r="41">
          <cell r="A41">
            <v>35</v>
          </cell>
          <cell r="B41" t="str">
            <v>AMARRE</v>
          </cell>
          <cell r="C41" t="str">
            <v>GLOBAL</v>
          </cell>
          <cell r="D41">
            <v>20</v>
          </cell>
        </row>
        <row r="42">
          <cell r="A42">
            <v>36</v>
          </cell>
          <cell r="B42" t="str">
            <v>4 AYUDANTES</v>
          </cell>
          <cell r="C42">
            <v>40000</v>
          </cell>
          <cell r="D42">
            <v>92</v>
          </cell>
        </row>
        <row r="43">
          <cell r="A43">
            <v>37</v>
          </cell>
          <cell r="B43" t="str">
            <v>DERECHO DE EXPLOTACION</v>
          </cell>
          <cell r="C43" t="str">
            <v>M3</v>
          </cell>
          <cell r="D43">
            <v>22500</v>
          </cell>
        </row>
        <row r="44">
          <cell r="A44">
            <v>38</v>
          </cell>
          <cell r="B44" t="str">
            <v>MATERIAL DE TERRENOS</v>
          </cell>
          <cell r="C44">
            <v>1.25</v>
          </cell>
        </row>
        <row r="45">
          <cell r="A45">
            <v>39</v>
          </cell>
          <cell r="B45" t="str">
            <v>MATERIAL DE ALUVION</v>
          </cell>
          <cell r="C45" t="str">
            <v>M3</v>
          </cell>
          <cell r="D45">
            <v>7000</v>
          </cell>
        </row>
        <row r="46">
          <cell r="A46">
            <v>40</v>
          </cell>
          <cell r="B46" t="str">
            <v>Desp. POR COMPACTACION25%</v>
          </cell>
          <cell r="D46">
            <v>1750</v>
          </cell>
        </row>
        <row r="47">
          <cell r="A47">
            <v>41</v>
          </cell>
          <cell r="B47" t="str">
            <v>CLASIFICACION DE MATERIAL</v>
          </cell>
          <cell r="C47" t="str">
            <v>M3</v>
          </cell>
          <cell r="D47">
            <v>6000</v>
          </cell>
        </row>
        <row r="48">
          <cell r="A48">
            <v>42</v>
          </cell>
          <cell r="B48" t="str">
            <v>DESPERDICIO 5%</v>
          </cell>
          <cell r="D48">
            <v>350</v>
          </cell>
        </row>
        <row r="49">
          <cell r="A49">
            <v>43</v>
          </cell>
          <cell r="B49" t="str">
            <v>3 AYUDANTES</v>
          </cell>
          <cell r="C49">
            <v>30000</v>
          </cell>
          <cell r="D49">
            <v>92</v>
          </cell>
        </row>
        <row r="50">
          <cell r="A50">
            <v>44</v>
          </cell>
          <cell r="B50" t="str">
            <v>1 JEFE DE PLANTA</v>
          </cell>
          <cell r="C50">
            <v>25000</v>
          </cell>
          <cell r="D50">
            <v>92</v>
          </cell>
        </row>
        <row r="51">
          <cell r="A51">
            <v>45</v>
          </cell>
          <cell r="B51" t="str">
            <v>1 AUXILIAR</v>
          </cell>
          <cell r="C51">
            <v>20000</v>
          </cell>
          <cell r="D51">
            <v>92</v>
          </cell>
        </row>
        <row r="52">
          <cell r="A52">
            <v>46</v>
          </cell>
          <cell r="B52" t="str">
            <v>TRITURADO</v>
          </cell>
          <cell r="C52" t="str">
            <v>M3</v>
          </cell>
          <cell r="D52">
            <v>26998</v>
          </cell>
        </row>
        <row r="53">
          <cell r="A53">
            <v>47</v>
          </cell>
          <cell r="B53" t="str">
            <v>PLANTA DE ASFALTO</v>
          </cell>
          <cell r="C53" t="str">
            <v>CAT</v>
          </cell>
          <cell r="D53">
            <v>180000</v>
          </cell>
        </row>
        <row r="54">
          <cell r="A54">
            <v>48</v>
          </cell>
          <cell r="B54" t="str">
            <v>MATERIAL BASE</v>
          </cell>
          <cell r="C54" t="str">
            <v>M3</v>
          </cell>
          <cell r="D54">
            <v>26998</v>
          </cell>
        </row>
        <row r="55">
          <cell r="A55">
            <v>49</v>
          </cell>
          <cell r="B55" t="str">
            <v>1 OPERADOR</v>
          </cell>
          <cell r="C55">
            <v>20000</v>
          </cell>
          <cell r="D55">
            <v>92</v>
          </cell>
        </row>
        <row r="56">
          <cell r="A56">
            <v>50</v>
          </cell>
          <cell r="B56" t="str">
            <v>MEZCLA ASFALTICA</v>
          </cell>
          <cell r="C56" t="str">
            <v>M3</v>
          </cell>
          <cell r="D56">
            <v>129028</v>
          </cell>
        </row>
        <row r="57">
          <cell r="A57">
            <v>51</v>
          </cell>
          <cell r="B57" t="str">
            <v>MATERIAL DE LIGA</v>
          </cell>
          <cell r="C57" t="str">
            <v>LT</v>
          </cell>
          <cell r="D57">
            <v>260</v>
          </cell>
        </row>
        <row r="58">
          <cell r="A58">
            <v>52</v>
          </cell>
          <cell r="B58" t="str">
            <v>1 CAPATAZ</v>
          </cell>
          <cell r="C58">
            <v>25000</v>
          </cell>
          <cell r="D58">
            <v>92</v>
          </cell>
        </row>
        <row r="59">
          <cell r="A59">
            <v>53</v>
          </cell>
          <cell r="B59" t="str">
            <v>5 AYUDANTES</v>
          </cell>
          <cell r="C59">
            <v>50000</v>
          </cell>
          <cell r="D59">
            <v>92</v>
          </cell>
        </row>
        <row r="60">
          <cell r="A60">
            <v>54</v>
          </cell>
          <cell r="B60" t="str">
            <v>BASE Y SUBBASE</v>
          </cell>
          <cell r="C60">
            <v>1.25</v>
          </cell>
          <cell r="D60">
            <v>515</v>
          </cell>
        </row>
        <row r="61">
          <cell r="A61">
            <v>55</v>
          </cell>
          <cell r="B61" t="str">
            <v>IMPRIMANTE MC-70</v>
          </cell>
          <cell r="C61" t="str">
            <v>LT</v>
          </cell>
          <cell r="D61">
            <v>350</v>
          </cell>
        </row>
        <row r="62">
          <cell r="A62">
            <v>56</v>
          </cell>
          <cell r="B62" t="str">
            <v>SELECCIÓN</v>
          </cell>
          <cell r="C62" t="str">
            <v>M3</v>
          </cell>
          <cell r="D62">
            <v>2000</v>
          </cell>
        </row>
        <row r="63">
          <cell r="A63">
            <v>57</v>
          </cell>
          <cell r="B63" t="str">
            <v xml:space="preserve">TUBO 36" </v>
          </cell>
          <cell r="C63" t="str">
            <v>ML</v>
          </cell>
          <cell r="D63">
            <v>95000</v>
          </cell>
        </row>
        <row r="64">
          <cell r="A64">
            <v>58</v>
          </cell>
          <cell r="B64" t="str">
            <v>MORTERO 1:4</v>
          </cell>
          <cell r="C64" t="str">
            <v>GLOBAL</v>
          </cell>
          <cell r="D64">
            <v>8000</v>
          </cell>
        </row>
        <row r="65">
          <cell r="A65">
            <v>59</v>
          </cell>
          <cell r="B65" t="str">
            <v>2 AYUDANTES</v>
          </cell>
          <cell r="C65">
            <v>20000</v>
          </cell>
          <cell r="D65">
            <v>92</v>
          </cell>
        </row>
        <row r="66">
          <cell r="A66">
            <v>60</v>
          </cell>
          <cell r="B66" t="str">
            <v>1 OFICIAL</v>
          </cell>
          <cell r="C66">
            <v>15000</v>
          </cell>
          <cell r="D66">
            <v>92</v>
          </cell>
        </row>
        <row r="67">
          <cell r="A67">
            <v>61</v>
          </cell>
          <cell r="B67" t="str">
            <v>CEMENTO</v>
          </cell>
          <cell r="C67" t="str">
            <v>KG</v>
          </cell>
          <cell r="D67">
            <v>200</v>
          </cell>
        </row>
        <row r="68">
          <cell r="A68">
            <v>62</v>
          </cell>
          <cell r="B68" t="str">
            <v>ARENA</v>
          </cell>
          <cell r="C68" t="str">
            <v>M3</v>
          </cell>
          <cell r="D68">
            <v>20000</v>
          </cell>
        </row>
        <row r="69">
          <cell r="A69">
            <v>63</v>
          </cell>
          <cell r="B69" t="str">
            <v>GRAVILLA</v>
          </cell>
          <cell r="C69" t="str">
            <v>M3</v>
          </cell>
          <cell r="D69">
            <v>20000</v>
          </cell>
        </row>
        <row r="70">
          <cell r="A70">
            <v>64</v>
          </cell>
          <cell r="B70" t="str">
            <v>AGUA</v>
          </cell>
          <cell r="C70" t="str">
            <v>LT</v>
          </cell>
          <cell r="D70">
            <v>80</v>
          </cell>
        </row>
        <row r="71">
          <cell r="A71">
            <v>65</v>
          </cell>
          <cell r="B71" t="str">
            <v>FORMALETA Y CODALES</v>
          </cell>
          <cell r="C71" t="str">
            <v>GLOBAL</v>
          </cell>
          <cell r="D71">
            <v>40000</v>
          </cell>
        </row>
        <row r="72">
          <cell r="A72">
            <v>66</v>
          </cell>
          <cell r="B72" t="str">
            <v>CONCRETO CLASE F</v>
          </cell>
          <cell r="C72" t="str">
            <v>M3</v>
          </cell>
          <cell r="D72">
            <v>117951</v>
          </cell>
        </row>
        <row r="73">
          <cell r="A73">
            <v>67</v>
          </cell>
          <cell r="B73" t="str">
            <v>PIEDRA RAJON</v>
          </cell>
          <cell r="C73" t="str">
            <v>M3</v>
          </cell>
          <cell r="D73">
            <v>25000</v>
          </cell>
        </row>
        <row r="74">
          <cell r="A74">
            <v>68</v>
          </cell>
          <cell r="B74" t="str">
            <v>FORMALETA</v>
          </cell>
          <cell r="C74" t="str">
            <v>GLOBAL</v>
          </cell>
          <cell r="D74">
            <v>20000</v>
          </cell>
        </row>
        <row r="75">
          <cell r="A75">
            <v>69</v>
          </cell>
          <cell r="B75" t="str">
            <v xml:space="preserve">PUNTILLA 2" </v>
          </cell>
          <cell r="C75" t="str">
            <v>LB</v>
          </cell>
          <cell r="D75">
            <v>800</v>
          </cell>
        </row>
        <row r="76">
          <cell r="A76">
            <v>70</v>
          </cell>
          <cell r="B76" t="str">
            <v>CONCRETO CLASE D</v>
          </cell>
          <cell r="C76" t="str">
            <v>M3</v>
          </cell>
          <cell r="D76">
            <v>134651</v>
          </cell>
        </row>
        <row r="77">
          <cell r="A77">
            <v>71</v>
          </cell>
          <cell r="B77" t="str">
            <v>CIZALLA</v>
          </cell>
          <cell r="C77" t="str">
            <v>GLOBAL</v>
          </cell>
          <cell r="D77">
            <v>2000</v>
          </cell>
        </row>
        <row r="78">
          <cell r="A78">
            <v>72</v>
          </cell>
          <cell r="B78" t="str">
            <v>ACERO PDR-60</v>
          </cell>
          <cell r="C78" t="str">
            <v>KG</v>
          </cell>
          <cell r="D78">
            <v>850</v>
          </cell>
        </row>
        <row r="79">
          <cell r="A79">
            <v>73</v>
          </cell>
          <cell r="B79" t="str">
            <v xml:space="preserve"> ALAMBRE NEGRO</v>
          </cell>
          <cell r="C79" t="str">
            <v>KG</v>
          </cell>
          <cell r="D79">
            <v>1000</v>
          </cell>
        </row>
        <row r="80">
          <cell r="A80">
            <v>74</v>
          </cell>
          <cell r="B80" t="str">
            <v>1 AYU. FIGURAC.</v>
          </cell>
          <cell r="C80">
            <v>10000</v>
          </cell>
          <cell r="D80">
            <v>92</v>
          </cell>
        </row>
        <row r="81">
          <cell r="A81">
            <v>75</v>
          </cell>
          <cell r="B81" t="str">
            <v>1 AYU. AMARRE</v>
          </cell>
          <cell r="C81">
            <v>10000</v>
          </cell>
          <cell r="D81">
            <v>92</v>
          </cell>
        </row>
        <row r="82">
          <cell r="A82">
            <v>76</v>
          </cell>
          <cell r="B82" t="str">
            <v>ACERO A-37</v>
          </cell>
          <cell r="C82" t="str">
            <v>KG</v>
          </cell>
          <cell r="D82">
            <v>800</v>
          </cell>
        </row>
        <row r="83">
          <cell r="A83">
            <v>77</v>
          </cell>
          <cell r="B83" t="str">
            <v>FORMALETA GAVION</v>
          </cell>
          <cell r="C83" t="str">
            <v>GLOBAL</v>
          </cell>
          <cell r="D83">
            <v>2000</v>
          </cell>
        </row>
        <row r="84">
          <cell r="A84">
            <v>78</v>
          </cell>
          <cell r="B84" t="str">
            <v>MALLA</v>
          </cell>
          <cell r="C84" t="str">
            <v>M3</v>
          </cell>
          <cell r="D84">
            <v>26000</v>
          </cell>
        </row>
        <row r="85">
          <cell r="A85">
            <v>79</v>
          </cell>
          <cell r="B85" t="str">
            <v>ALAMBRE GALVANIZADO</v>
          </cell>
          <cell r="C85" t="str">
            <v>KG</v>
          </cell>
          <cell r="D85">
            <v>1400</v>
          </cell>
        </row>
        <row r="86">
          <cell r="A86">
            <v>80</v>
          </cell>
          <cell r="B86" t="str">
            <v>PINTURA ACRILICA</v>
          </cell>
          <cell r="C86" t="str">
            <v>GALON</v>
          </cell>
          <cell r="D86">
            <v>30000</v>
          </cell>
        </row>
        <row r="87">
          <cell r="A87">
            <v>81</v>
          </cell>
          <cell r="B87" t="str">
            <v>THINER</v>
          </cell>
          <cell r="C87" t="str">
            <v>GALON</v>
          </cell>
          <cell r="D87">
            <v>15000</v>
          </cell>
        </row>
        <row r="88">
          <cell r="A88">
            <v>82</v>
          </cell>
          <cell r="B88" t="str">
            <v>ESTOPA</v>
          </cell>
          <cell r="C88" t="str">
            <v>KG</v>
          </cell>
          <cell r="D88">
            <v>1400</v>
          </cell>
        </row>
        <row r="89">
          <cell r="A89">
            <v>83</v>
          </cell>
          <cell r="B89" t="str">
            <v>1 CONDUCTOR</v>
          </cell>
          <cell r="C89">
            <v>18000</v>
          </cell>
          <cell r="D89">
            <v>92</v>
          </cell>
        </row>
        <row r="90">
          <cell r="A90">
            <v>84</v>
          </cell>
          <cell r="B90" t="str">
            <v>CINTA REFRECTIVA</v>
          </cell>
          <cell r="C90" t="str">
            <v>M2</v>
          </cell>
          <cell r="D90">
            <v>30000</v>
          </cell>
        </row>
        <row r="91">
          <cell r="A91">
            <v>85</v>
          </cell>
          <cell r="B91" t="str">
            <v>ANGULO 2" x 2" 1/16</v>
          </cell>
          <cell r="C91" t="str">
            <v>ML</v>
          </cell>
          <cell r="D91">
            <v>8000</v>
          </cell>
        </row>
        <row r="92">
          <cell r="A92">
            <v>86</v>
          </cell>
          <cell r="B92" t="str">
            <v xml:space="preserve">LAMINA GALVANIZADA Cal. 16" </v>
          </cell>
          <cell r="C92" t="str">
            <v>M2</v>
          </cell>
          <cell r="D92">
            <v>12000</v>
          </cell>
        </row>
        <row r="93">
          <cell r="A93">
            <v>87</v>
          </cell>
          <cell r="B93" t="str">
            <v>TERMINALES</v>
          </cell>
          <cell r="C93" t="str">
            <v>UNI.</v>
          </cell>
          <cell r="D93">
            <v>30000</v>
          </cell>
        </row>
        <row r="94">
          <cell r="A94">
            <v>88</v>
          </cell>
          <cell r="B94" t="str">
            <v>POSTES</v>
          </cell>
          <cell r="C94" t="str">
            <v>UNI.</v>
          </cell>
          <cell r="D94">
            <v>45000</v>
          </cell>
        </row>
        <row r="95">
          <cell r="A95">
            <v>89</v>
          </cell>
          <cell r="B95" t="str">
            <v>VIGA LAMINA GALVANIZADA</v>
          </cell>
          <cell r="C95" t="str">
            <v>ML</v>
          </cell>
          <cell r="D95">
            <v>22500</v>
          </cell>
        </row>
        <row r="96">
          <cell r="A96">
            <v>90</v>
          </cell>
          <cell r="B96" t="str">
            <v>TORNILLOS GALVANIZADOS</v>
          </cell>
          <cell r="C96" t="str">
            <v>UNI.</v>
          </cell>
          <cell r="D96">
            <v>150</v>
          </cell>
        </row>
        <row r="97">
          <cell r="A97">
            <v>91</v>
          </cell>
          <cell r="B97" t="str">
            <v>ADECUACION DE TERRENO</v>
          </cell>
          <cell r="C97" t="str">
            <v>GLOBAL</v>
          </cell>
          <cell r="D97">
            <v>700</v>
          </cell>
        </row>
        <row r="98">
          <cell r="A98">
            <v>92</v>
          </cell>
          <cell r="B98" t="str">
            <v>CESPEDON</v>
          </cell>
          <cell r="C98" t="str">
            <v>M2</v>
          </cell>
          <cell r="D98">
            <v>1000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INVERSIÓN"/>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ÓN POLÍTICAS INSTIT"/>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ADENA DE VALOR 25022020"/>
      <sheetName val="PLAN DE ACCIÓN INVERSIÓN DAT"/>
      <sheetName val="RESUMEN TITULOS"/>
      <sheetName val="PLAN DE ACCIÓN POLÍTICAS INSTIT"/>
    </sheetNames>
    <sheetDataSet>
      <sheetData sheetId="0"/>
      <sheetData sheetId="1">
        <row r="154">
          <cell r="C154" t="str">
            <v>Decisiones administrativas sobre limitaciones a la propiedad adoptadas</v>
          </cell>
        </row>
        <row r="162">
          <cell r="C162" t="str">
            <v>Familias beneficiadas con la adjudicación de baldíos (170400700)</v>
          </cell>
        </row>
        <row r="201">
          <cell r="C201" t="str">
            <v>Predos adquiridos (170400900)</v>
          </cell>
        </row>
        <row r="218">
          <cell r="C218" t="str">
            <v>Predios adjudicados (170401200)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65"/>
  <sheetViews>
    <sheetView topLeftCell="A25" workbookViewId="0">
      <selection activeCell="B40" sqref="B40"/>
    </sheetView>
  </sheetViews>
  <sheetFormatPr baseColWidth="10" defaultColWidth="11.42578125" defaultRowHeight="15" x14ac:dyDescent="0.25"/>
  <cols>
    <col min="1" max="1" width="30.7109375" customWidth="1"/>
    <col min="2" max="2" width="72.42578125" customWidth="1"/>
  </cols>
  <sheetData>
    <row r="3" spans="1:2" x14ac:dyDescent="0.25">
      <c r="A3" s="1" t="s">
        <v>62</v>
      </c>
      <c r="B3" s="9" t="s">
        <v>10</v>
      </c>
    </row>
    <row r="4" spans="1:2" x14ac:dyDescent="0.25">
      <c r="B4" s="9" t="s">
        <v>11</v>
      </c>
    </row>
    <row r="5" spans="1:2" x14ac:dyDescent="0.25">
      <c r="B5" s="9" t="s">
        <v>12</v>
      </c>
    </row>
    <row r="8" spans="1:2" ht="16.5" x14ac:dyDescent="0.3">
      <c r="A8" s="1" t="s">
        <v>61</v>
      </c>
      <c r="B8" s="8" t="s">
        <v>13</v>
      </c>
    </row>
    <row r="9" spans="1:2" ht="16.5" x14ac:dyDescent="0.3">
      <c r="B9" s="8" t="s">
        <v>14</v>
      </c>
    </row>
    <row r="10" spans="1:2" ht="16.5" x14ac:dyDescent="0.3">
      <c r="B10" s="8" t="s">
        <v>15</v>
      </c>
    </row>
    <row r="11" spans="1:2" ht="16.5" x14ac:dyDescent="0.3">
      <c r="B11" s="8" t="s">
        <v>16</v>
      </c>
    </row>
    <row r="12" spans="1:2" ht="16.5" x14ac:dyDescent="0.3">
      <c r="B12" s="8" t="s">
        <v>17</v>
      </c>
    </row>
    <row r="13" spans="1:2" ht="16.5" x14ac:dyDescent="0.3">
      <c r="B13" s="8" t="s">
        <v>18</v>
      </c>
    </row>
    <row r="16" spans="1:2" ht="16.5" x14ac:dyDescent="0.25">
      <c r="A16" s="1" t="s">
        <v>33</v>
      </c>
      <c r="B16" s="3" t="s">
        <v>34</v>
      </c>
    </row>
    <row r="17" spans="1:3" ht="16.5" x14ac:dyDescent="0.25">
      <c r="B17" s="3" t="s">
        <v>35</v>
      </c>
    </row>
    <row r="18" spans="1:3" ht="16.5" x14ac:dyDescent="0.25">
      <c r="B18" s="3" t="s">
        <v>36</v>
      </c>
    </row>
    <row r="19" spans="1:3" ht="16.5" x14ac:dyDescent="0.25">
      <c r="B19" s="3" t="s">
        <v>21</v>
      </c>
    </row>
    <row r="20" spans="1:3" ht="16.5" x14ac:dyDescent="0.25">
      <c r="B20" s="3" t="s">
        <v>37</v>
      </c>
    </row>
    <row r="23" spans="1:3" ht="16.5" x14ac:dyDescent="0.25">
      <c r="A23" s="1" t="s">
        <v>7</v>
      </c>
      <c r="B23" s="2" t="s">
        <v>30</v>
      </c>
    </row>
    <row r="24" spans="1:3" ht="16.5" x14ac:dyDescent="0.25">
      <c r="B24" s="2" t="s">
        <v>31</v>
      </c>
    </row>
    <row r="25" spans="1:3" ht="16.5" x14ac:dyDescent="0.25">
      <c r="B25" s="2" t="s">
        <v>32</v>
      </c>
    </row>
    <row r="26" spans="1:3" ht="16.5" x14ac:dyDescent="0.25">
      <c r="B26" s="2" t="s">
        <v>87</v>
      </c>
    </row>
    <row r="27" spans="1:3" ht="16.5" x14ac:dyDescent="0.25">
      <c r="B27" s="2" t="s">
        <v>86</v>
      </c>
    </row>
    <row r="30" spans="1:3" ht="16.5" x14ac:dyDescent="0.3">
      <c r="A30" s="1" t="s">
        <v>9</v>
      </c>
      <c r="B30" s="4" t="s">
        <v>43</v>
      </c>
    </row>
    <row r="31" spans="1:3" ht="16.5" x14ac:dyDescent="0.3">
      <c r="B31" s="4" t="s">
        <v>44</v>
      </c>
      <c r="C31" t="s">
        <v>123</v>
      </c>
    </row>
    <row r="32" spans="1:3" ht="16.5" x14ac:dyDescent="0.3">
      <c r="B32" s="4" t="s">
        <v>45</v>
      </c>
    </row>
    <row r="33" spans="1:2" ht="16.5" x14ac:dyDescent="0.3">
      <c r="B33" s="12" t="s">
        <v>38</v>
      </c>
    </row>
    <row r="34" spans="1:2" ht="16.5" x14ac:dyDescent="0.3">
      <c r="B34" s="4" t="s">
        <v>39</v>
      </c>
    </row>
    <row r="35" spans="1:2" ht="16.5" x14ac:dyDescent="0.3">
      <c r="B35" s="4" t="s">
        <v>46</v>
      </c>
    </row>
    <row r="36" spans="1:2" ht="16.5" x14ac:dyDescent="0.3">
      <c r="B36" s="12" t="s">
        <v>40</v>
      </c>
    </row>
    <row r="37" spans="1:2" ht="16.5" x14ac:dyDescent="0.3">
      <c r="B37" s="4" t="s">
        <v>41</v>
      </c>
    </row>
    <row r="38" spans="1:2" ht="16.5" x14ac:dyDescent="0.3">
      <c r="B38" s="4" t="s">
        <v>47</v>
      </c>
    </row>
    <row r="39" spans="1:2" ht="16.5" x14ac:dyDescent="0.3">
      <c r="B39" s="4" t="s">
        <v>48</v>
      </c>
    </row>
    <row r="40" spans="1:2" ht="16.5" x14ac:dyDescent="0.3">
      <c r="B40" s="12" t="s">
        <v>42</v>
      </c>
    </row>
    <row r="41" spans="1:2" ht="16.5" x14ac:dyDescent="0.3">
      <c r="B41" s="11" t="s">
        <v>86</v>
      </c>
    </row>
    <row r="44" spans="1:2" ht="16.5" x14ac:dyDescent="0.25">
      <c r="A44" s="1" t="s">
        <v>8</v>
      </c>
      <c r="B44" s="5" t="s">
        <v>49</v>
      </c>
    </row>
    <row r="45" spans="1:2" ht="16.5" x14ac:dyDescent="0.3">
      <c r="B45" s="6" t="s">
        <v>50</v>
      </c>
    </row>
    <row r="46" spans="1:2" ht="16.5" x14ac:dyDescent="0.3">
      <c r="B46" s="6" t="s">
        <v>51</v>
      </c>
    </row>
    <row r="47" spans="1:2" ht="16.5" x14ac:dyDescent="0.3">
      <c r="B47" s="6" t="s">
        <v>52</v>
      </c>
    </row>
    <row r="48" spans="1:2" ht="16.5" x14ac:dyDescent="0.3">
      <c r="B48" s="6" t="s">
        <v>53</v>
      </c>
    </row>
    <row r="49" spans="1:2" ht="16.5" x14ac:dyDescent="0.3">
      <c r="B49" s="6" t="s">
        <v>54</v>
      </c>
    </row>
    <row r="50" spans="1:2" ht="33" x14ac:dyDescent="0.3">
      <c r="B50" s="6" t="s">
        <v>55</v>
      </c>
    </row>
    <row r="51" spans="1:2" ht="49.5" x14ac:dyDescent="0.3">
      <c r="B51" s="6" t="s">
        <v>56</v>
      </c>
    </row>
    <row r="52" spans="1:2" ht="33" x14ac:dyDescent="0.3">
      <c r="B52" s="6" t="s">
        <v>57</v>
      </c>
    </row>
    <row r="53" spans="1:2" ht="33" x14ac:dyDescent="0.3">
      <c r="B53" s="6" t="s">
        <v>58</v>
      </c>
    </row>
    <row r="54" spans="1:2" ht="33" x14ac:dyDescent="0.3">
      <c r="B54" s="6" t="s">
        <v>59</v>
      </c>
    </row>
    <row r="55" spans="1:2" ht="33" x14ac:dyDescent="0.25">
      <c r="B55" s="5" t="s">
        <v>60</v>
      </c>
    </row>
    <row r="56" spans="1:2" ht="16.5" x14ac:dyDescent="0.25">
      <c r="B56" s="5" t="s">
        <v>85</v>
      </c>
    </row>
    <row r="57" spans="1:2" x14ac:dyDescent="0.25">
      <c r="B57" s="7"/>
    </row>
    <row r="58" spans="1:2" x14ac:dyDescent="0.25">
      <c r="B58" s="7"/>
    </row>
    <row r="59" spans="1:2" x14ac:dyDescent="0.25">
      <c r="A59" t="s">
        <v>75</v>
      </c>
      <c r="B59" s="7" t="s">
        <v>76</v>
      </c>
    </row>
    <row r="60" spans="1:2" x14ac:dyDescent="0.25">
      <c r="B60" s="10" t="s">
        <v>77</v>
      </c>
    </row>
    <row r="61" spans="1:2" x14ac:dyDescent="0.25">
      <c r="B61" s="10" t="s">
        <v>84</v>
      </c>
    </row>
    <row r="64" spans="1:2" x14ac:dyDescent="0.25">
      <c r="A64" t="s">
        <v>88</v>
      </c>
      <c r="B64" t="s">
        <v>89</v>
      </c>
    </row>
    <row r="65" spans="2:2" x14ac:dyDescent="0.25">
      <c r="B65" t="s">
        <v>90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zoomScaleNormal="100" zoomScaleSheetLayoutView="50" workbookViewId="0">
      <selection activeCell="A12" sqref="A12"/>
    </sheetView>
  </sheetViews>
  <sheetFormatPr baseColWidth="10" defaultColWidth="8.85546875" defaultRowHeight="12.75" x14ac:dyDescent="0.25"/>
  <cols>
    <col min="1" max="1" width="25" style="21" customWidth="1"/>
    <col min="2" max="2" width="16.28515625" style="21" customWidth="1"/>
    <col min="3" max="3" width="20.42578125" style="21" customWidth="1"/>
    <col min="4" max="4" width="18.28515625" style="21" customWidth="1"/>
    <col min="5" max="5" width="31.5703125" style="21" customWidth="1"/>
    <col min="6" max="6" width="20" style="21" customWidth="1"/>
    <col min="7" max="8" width="18.5703125" style="21" customWidth="1"/>
    <col min="9" max="14" width="13.85546875" style="21" customWidth="1"/>
    <col min="15" max="15" width="31" style="22" customWidth="1"/>
    <col min="16" max="16" width="23.5703125" style="22" customWidth="1"/>
    <col min="17" max="17" width="14.140625" style="22" customWidth="1"/>
    <col min="18" max="18" width="11.85546875" style="22" customWidth="1"/>
    <col min="19" max="19" width="17.28515625" style="22" customWidth="1"/>
    <col min="20" max="21" width="13.7109375" style="22" customWidth="1"/>
    <col min="22" max="22" width="21.140625" style="22" customWidth="1"/>
    <col min="23" max="23" width="19.5703125" style="22" customWidth="1"/>
    <col min="24" max="24" width="19.85546875" style="22" customWidth="1"/>
    <col min="25" max="25" width="25.140625" style="21" customWidth="1"/>
    <col min="26" max="29" width="9.42578125" style="21" customWidth="1"/>
    <col min="30" max="16384" width="8.85546875" style="21"/>
  </cols>
  <sheetData>
    <row r="1" spans="1:37" s="451" customFormat="1" ht="24" customHeight="1" x14ac:dyDescent="0.25">
      <c r="A1" s="565"/>
      <c r="B1" s="265" t="s">
        <v>63</v>
      </c>
      <c r="C1" s="265"/>
      <c r="D1" s="462" t="s">
        <v>91</v>
      </c>
      <c r="E1" s="458"/>
      <c r="F1" s="458"/>
      <c r="G1" s="458"/>
      <c r="H1" s="458"/>
      <c r="I1" s="458"/>
      <c r="J1" s="458"/>
      <c r="K1" s="458"/>
      <c r="L1" s="458"/>
      <c r="M1" s="458"/>
      <c r="N1" s="458"/>
      <c r="O1" s="458"/>
      <c r="P1" s="458"/>
      <c r="Q1" s="458"/>
      <c r="R1" s="458"/>
      <c r="S1" s="458"/>
      <c r="T1" s="458"/>
      <c r="U1" s="458"/>
      <c r="V1" s="459"/>
      <c r="W1" s="259" t="s">
        <v>64</v>
      </c>
      <c r="X1" s="260"/>
      <c r="Y1" s="53" t="s">
        <v>71</v>
      </c>
      <c r="AG1" s="566"/>
      <c r="AH1" s="566"/>
      <c r="AI1" s="567"/>
      <c r="AJ1" s="567"/>
      <c r="AK1" s="567"/>
    </row>
    <row r="2" spans="1:37" s="451" customFormat="1" ht="24" customHeight="1" x14ac:dyDescent="0.25">
      <c r="A2" s="568"/>
      <c r="B2" s="265" t="s">
        <v>65</v>
      </c>
      <c r="C2" s="265"/>
      <c r="D2" s="266" t="s">
        <v>69</v>
      </c>
      <c r="E2" s="267"/>
      <c r="F2" s="267"/>
      <c r="G2" s="267"/>
      <c r="H2" s="267"/>
      <c r="I2" s="267"/>
      <c r="J2" s="267"/>
      <c r="K2" s="267"/>
      <c r="L2" s="267"/>
      <c r="M2" s="267"/>
      <c r="N2" s="267"/>
      <c r="O2" s="267"/>
      <c r="P2" s="267"/>
      <c r="Q2" s="267"/>
      <c r="R2" s="267"/>
      <c r="S2" s="267"/>
      <c r="T2" s="267"/>
      <c r="U2" s="267"/>
      <c r="V2" s="268"/>
      <c r="W2" s="259" t="s">
        <v>66</v>
      </c>
      <c r="X2" s="260"/>
      <c r="Y2" s="53">
        <v>1</v>
      </c>
      <c r="AG2" s="566"/>
      <c r="AH2" s="566"/>
      <c r="AI2" s="569"/>
      <c r="AJ2" s="569"/>
      <c r="AK2" s="569"/>
    </row>
    <row r="3" spans="1:37" s="451" customFormat="1" ht="24" customHeight="1" x14ac:dyDescent="0.25">
      <c r="A3" s="570"/>
      <c r="B3" s="265" t="s">
        <v>67</v>
      </c>
      <c r="C3" s="265"/>
      <c r="D3" s="266" t="s">
        <v>70</v>
      </c>
      <c r="E3" s="267"/>
      <c r="F3" s="267"/>
      <c r="G3" s="267"/>
      <c r="H3" s="267"/>
      <c r="I3" s="267"/>
      <c r="J3" s="267"/>
      <c r="K3" s="267"/>
      <c r="L3" s="267"/>
      <c r="M3" s="267"/>
      <c r="N3" s="267"/>
      <c r="O3" s="267"/>
      <c r="P3" s="267"/>
      <c r="Q3" s="267"/>
      <c r="R3" s="267"/>
      <c r="S3" s="267"/>
      <c r="T3" s="267"/>
      <c r="U3" s="267"/>
      <c r="V3" s="268"/>
      <c r="W3" s="259" t="s">
        <v>68</v>
      </c>
      <c r="X3" s="260"/>
      <c r="Y3" s="461">
        <v>43767</v>
      </c>
      <c r="AG3" s="566"/>
      <c r="AH3" s="566"/>
      <c r="AI3" s="571"/>
      <c r="AJ3" s="569"/>
      <c r="AK3" s="569"/>
    </row>
    <row r="4" spans="1:37" ht="18" customHeight="1" x14ac:dyDescent="0.25">
      <c r="A4" s="80"/>
      <c r="B4" s="80"/>
      <c r="C4" s="80"/>
      <c r="D4" s="80"/>
      <c r="E4" s="80"/>
      <c r="F4" s="80"/>
      <c r="G4" s="80"/>
      <c r="H4" s="80"/>
      <c r="I4" s="80"/>
      <c r="J4" s="80"/>
      <c r="K4" s="80"/>
      <c r="L4" s="80"/>
      <c r="M4" s="80"/>
      <c r="N4" s="80"/>
      <c r="O4" s="80"/>
      <c r="P4" s="80"/>
      <c r="Q4" s="80"/>
      <c r="R4" s="80"/>
      <c r="S4" s="80"/>
      <c r="T4" s="80"/>
      <c r="U4" s="80"/>
      <c r="V4" s="80"/>
      <c r="Y4" s="80"/>
      <c r="Z4" s="80"/>
      <c r="AA4" s="80"/>
      <c r="AB4" s="80"/>
      <c r="AC4" s="80"/>
      <c r="AD4" s="80"/>
      <c r="AE4" s="80"/>
    </row>
    <row r="5" spans="1:37" ht="18" customHeight="1" x14ac:dyDescent="0.25">
      <c r="A5" s="207" t="s">
        <v>72</v>
      </c>
      <c r="B5" s="208"/>
      <c r="C5" s="412">
        <v>2021</v>
      </c>
      <c r="D5" s="412"/>
      <c r="E5" s="412"/>
      <c r="F5" s="412"/>
      <c r="G5" s="527"/>
      <c r="H5" s="527"/>
      <c r="I5" s="527"/>
      <c r="J5" s="527"/>
      <c r="K5" s="527"/>
      <c r="L5" s="527"/>
      <c r="M5" s="527"/>
      <c r="N5" s="527"/>
      <c r="O5" s="80"/>
      <c r="P5" s="80"/>
      <c r="Q5" s="80"/>
      <c r="R5" s="80"/>
      <c r="S5" s="80"/>
      <c r="T5" s="80"/>
      <c r="U5" s="80"/>
      <c r="V5" s="80"/>
      <c r="Y5" s="80"/>
      <c r="Z5" s="80"/>
      <c r="AA5" s="80"/>
      <c r="AB5" s="80"/>
      <c r="AC5" s="80"/>
      <c r="AD5" s="80"/>
      <c r="AE5" s="80"/>
    </row>
    <row r="6" spans="1:37" ht="18" customHeight="1" x14ac:dyDescent="0.25">
      <c r="A6" s="207" t="s">
        <v>27</v>
      </c>
      <c r="B6" s="208"/>
      <c r="C6" s="341" t="s">
        <v>317</v>
      </c>
      <c r="D6" s="341"/>
      <c r="E6" s="341"/>
      <c r="F6" s="341"/>
      <c r="G6" s="527"/>
      <c r="H6" s="527"/>
      <c r="I6" s="527"/>
      <c r="J6" s="527"/>
      <c r="K6" s="527"/>
      <c r="L6" s="527"/>
      <c r="M6" s="527"/>
      <c r="N6" s="527"/>
      <c r="O6" s="198"/>
      <c r="P6" s="198"/>
      <c r="Q6" s="198"/>
      <c r="R6" s="198"/>
      <c r="S6" s="198"/>
      <c r="T6" s="198"/>
      <c r="U6" s="198"/>
      <c r="V6" s="198"/>
      <c r="W6" s="198"/>
      <c r="X6" s="198"/>
      <c r="Y6" s="198"/>
      <c r="Z6" s="150"/>
      <c r="AA6" s="150"/>
      <c r="AB6" s="150"/>
      <c r="AC6" s="150"/>
      <c r="AD6" s="150"/>
      <c r="AE6" s="150"/>
    </row>
    <row r="7" spans="1:37" ht="18" customHeight="1" x14ac:dyDescent="0.25">
      <c r="A7" s="207" t="s">
        <v>28</v>
      </c>
      <c r="B7" s="208"/>
      <c r="C7" s="413">
        <v>2017011000087</v>
      </c>
      <c r="D7" s="413"/>
      <c r="E7" s="413"/>
      <c r="F7" s="413"/>
      <c r="G7" s="527"/>
      <c r="H7" s="527"/>
      <c r="I7" s="527"/>
      <c r="J7" s="527"/>
      <c r="K7" s="527"/>
      <c r="L7" s="527"/>
      <c r="M7" s="527"/>
      <c r="N7" s="527"/>
      <c r="O7" s="198"/>
      <c r="P7" s="198"/>
      <c r="Q7" s="198"/>
      <c r="R7" s="198"/>
      <c r="S7" s="198"/>
      <c r="T7" s="198"/>
      <c r="U7" s="198"/>
      <c r="V7" s="198"/>
      <c r="W7" s="198"/>
      <c r="X7" s="198"/>
      <c r="Y7" s="198"/>
      <c r="Z7" s="150"/>
      <c r="AA7" s="150"/>
      <c r="AB7" s="150"/>
      <c r="AC7" s="150"/>
      <c r="AD7" s="150"/>
      <c r="AE7" s="150"/>
    </row>
    <row r="8" spans="1:37" ht="28.5" customHeight="1" x14ac:dyDescent="0.25">
      <c r="A8" s="207" t="s">
        <v>74</v>
      </c>
      <c r="B8" s="208"/>
      <c r="C8" s="341" t="s">
        <v>316</v>
      </c>
      <c r="D8" s="341"/>
      <c r="E8" s="341"/>
      <c r="F8" s="341"/>
      <c r="G8" s="527"/>
      <c r="H8" s="527"/>
      <c r="I8" s="527"/>
      <c r="J8" s="527"/>
      <c r="K8" s="527"/>
      <c r="L8" s="527"/>
      <c r="M8" s="527"/>
      <c r="N8" s="527"/>
      <c r="O8" s="198"/>
      <c r="P8" s="198"/>
      <c r="Q8" s="198"/>
      <c r="R8" s="198"/>
      <c r="S8" s="198"/>
      <c r="T8" s="198"/>
      <c r="U8" s="198"/>
      <c r="V8" s="198"/>
      <c r="W8" s="198"/>
      <c r="X8" s="198"/>
      <c r="Y8" s="198"/>
      <c r="Z8" s="150"/>
      <c r="AA8" s="150"/>
      <c r="AB8" s="150"/>
      <c r="AC8" s="150"/>
      <c r="AD8" s="150"/>
      <c r="AE8" s="150"/>
    </row>
    <row r="9" spans="1:37" ht="18" customHeight="1" x14ac:dyDescent="0.25">
      <c r="A9" s="207" t="s">
        <v>29</v>
      </c>
      <c r="B9" s="208"/>
      <c r="C9" s="341" t="s">
        <v>282</v>
      </c>
      <c r="D9" s="341"/>
      <c r="E9" s="341"/>
      <c r="F9" s="341"/>
      <c r="G9" s="527"/>
      <c r="H9" s="527"/>
      <c r="I9" s="527"/>
      <c r="J9" s="527"/>
      <c r="K9" s="527"/>
      <c r="L9" s="527"/>
      <c r="M9" s="527"/>
      <c r="N9" s="527"/>
      <c r="O9" s="198"/>
      <c r="P9" s="198"/>
      <c r="Q9" s="198"/>
      <c r="R9" s="198"/>
      <c r="S9" s="198"/>
      <c r="T9" s="198"/>
      <c r="U9" s="198"/>
      <c r="V9" s="198"/>
      <c r="W9" s="198"/>
      <c r="X9" s="198"/>
      <c r="Y9" s="198"/>
      <c r="Z9" s="150"/>
      <c r="AA9" s="150"/>
      <c r="AB9" s="150"/>
      <c r="AC9" s="150"/>
      <c r="AD9" s="150"/>
      <c r="AE9" s="150"/>
    </row>
    <row r="10" spans="1:37" ht="18" customHeight="1" x14ac:dyDescent="0.25">
      <c r="A10" s="410"/>
      <c r="B10" s="410"/>
      <c r="C10" s="143"/>
      <c r="D10" s="143"/>
      <c r="E10" s="143"/>
      <c r="F10" s="143"/>
      <c r="G10" s="143"/>
      <c r="H10" s="143"/>
      <c r="I10" s="143"/>
      <c r="J10" s="143"/>
      <c r="K10" s="143"/>
      <c r="L10" s="143"/>
      <c r="M10" s="143"/>
      <c r="N10" s="143"/>
      <c r="O10" s="143"/>
      <c r="P10" s="143"/>
      <c r="Q10" s="143"/>
      <c r="R10" s="143"/>
      <c r="Y10" s="22"/>
      <c r="Z10" s="150"/>
      <c r="AA10" s="150"/>
      <c r="AB10" s="150"/>
      <c r="AC10" s="150"/>
      <c r="AD10" s="150"/>
      <c r="AE10" s="150"/>
    </row>
    <row r="11" spans="1:37" ht="27" customHeight="1"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c r="Z11" s="150"/>
      <c r="AA11" s="150"/>
      <c r="AB11" s="150"/>
      <c r="AC11" s="150"/>
      <c r="AD11" s="150"/>
      <c r="AE11" s="150"/>
    </row>
    <row r="12" spans="1:37" ht="27" customHeight="1" x14ac:dyDescent="0.25">
      <c r="A12" s="332" t="s">
        <v>0</v>
      </c>
      <c r="B12" s="529" t="s">
        <v>1</v>
      </c>
      <c r="C12" s="332" t="s">
        <v>2</v>
      </c>
      <c r="D12" s="332" t="s">
        <v>125</v>
      </c>
      <c r="E12" s="332" t="s">
        <v>3</v>
      </c>
      <c r="F12" s="332" t="s">
        <v>126</v>
      </c>
      <c r="G12" s="333" t="s">
        <v>82</v>
      </c>
      <c r="H12" s="333" t="s">
        <v>78</v>
      </c>
      <c r="I12" s="333" t="s">
        <v>81</v>
      </c>
      <c r="J12" s="333" t="s">
        <v>80</v>
      </c>
      <c r="K12" s="333" t="s">
        <v>79</v>
      </c>
      <c r="L12" s="333" t="s">
        <v>7</v>
      </c>
      <c r="M12" s="530" t="s">
        <v>8</v>
      </c>
      <c r="N12" s="530" t="s">
        <v>9</v>
      </c>
      <c r="O12" s="531" t="s">
        <v>24</v>
      </c>
      <c r="P12" s="531" t="s">
        <v>26</v>
      </c>
      <c r="Q12" s="531" t="s">
        <v>4</v>
      </c>
      <c r="R12" s="532" t="s">
        <v>281</v>
      </c>
      <c r="S12" s="531" t="s">
        <v>73</v>
      </c>
      <c r="T12" s="531" t="s">
        <v>6</v>
      </c>
      <c r="U12" s="531" t="s">
        <v>19</v>
      </c>
      <c r="V12" s="90" t="s">
        <v>20</v>
      </c>
      <c r="W12" s="90" t="s">
        <v>25</v>
      </c>
      <c r="X12" s="90" t="s">
        <v>75</v>
      </c>
      <c r="Y12" s="90" t="s">
        <v>5</v>
      </c>
    </row>
    <row r="13" spans="1:37" s="143" customFormat="1" ht="47.25" customHeight="1" x14ac:dyDescent="0.25">
      <c r="A13" s="245" t="s">
        <v>315</v>
      </c>
      <c r="B13" s="246" t="s">
        <v>314</v>
      </c>
      <c r="C13" s="246" t="s">
        <v>313</v>
      </c>
      <c r="D13" s="253">
        <v>1600</v>
      </c>
      <c r="E13" s="535" t="s">
        <v>312</v>
      </c>
      <c r="F13" s="572">
        <v>1588635013</v>
      </c>
      <c r="G13" s="162" t="s">
        <v>12</v>
      </c>
      <c r="H13" s="63" t="s">
        <v>12</v>
      </c>
      <c r="I13" s="63" t="s">
        <v>12</v>
      </c>
      <c r="J13" s="63" t="s">
        <v>12</v>
      </c>
      <c r="K13" s="63" t="s">
        <v>12</v>
      </c>
      <c r="L13" s="63" t="s">
        <v>12</v>
      </c>
      <c r="M13" s="63" t="s">
        <v>12</v>
      </c>
      <c r="N13" s="595" t="s">
        <v>12</v>
      </c>
      <c r="O13" s="573" t="s">
        <v>311</v>
      </c>
      <c r="P13" s="283" t="s">
        <v>310</v>
      </c>
      <c r="Q13" s="283" t="s">
        <v>89</v>
      </c>
      <c r="R13" s="574">
        <v>1600</v>
      </c>
      <c r="S13" s="283" t="s">
        <v>18</v>
      </c>
      <c r="T13" s="575">
        <v>44197</v>
      </c>
      <c r="U13" s="575">
        <v>44561</v>
      </c>
      <c r="V13" s="246" t="s">
        <v>34</v>
      </c>
      <c r="W13" s="284">
        <v>5038957180</v>
      </c>
      <c r="X13" s="576" t="s">
        <v>76</v>
      </c>
      <c r="Y13" s="434" t="s">
        <v>197</v>
      </c>
    </row>
    <row r="14" spans="1:37" ht="40.5" customHeight="1" x14ac:dyDescent="0.25">
      <c r="A14" s="243"/>
      <c r="B14" s="234"/>
      <c r="C14" s="234"/>
      <c r="D14" s="242"/>
      <c r="E14" s="157" t="s">
        <v>309</v>
      </c>
      <c r="F14" s="159">
        <v>2677984736.1999998</v>
      </c>
      <c r="G14" s="163" t="s">
        <v>12</v>
      </c>
      <c r="H14" s="64" t="s">
        <v>12</v>
      </c>
      <c r="I14" s="64" t="s">
        <v>12</v>
      </c>
      <c r="J14" s="64" t="s">
        <v>12</v>
      </c>
      <c r="K14" s="64" t="s">
        <v>12</v>
      </c>
      <c r="L14" s="64" t="s">
        <v>12</v>
      </c>
      <c r="M14" s="64" t="s">
        <v>12</v>
      </c>
      <c r="N14" s="166" t="s">
        <v>12</v>
      </c>
      <c r="O14" s="308"/>
      <c r="P14" s="270"/>
      <c r="Q14" s="270"/>
      <c r="R14" s="577"/>
      <c r="S14" s="270"/>
      <c r="T14" s="391"/>
      <c r="U14" s="391"/>
      <c r="V14" s="234"/>
      <c r="W14" s="282"/>
      <c r="X14" s="299"/>
      <c r="Y14" s="436"/>
    </row>
    <row r="15" spans="1:37" ht="38.25" x14ac:dyDescent="0.25">
      <c r="A15" s="243"/>
      <c r="B15" s="234"/>
      <c r="C15" s="234"/>
      <c r="D15" s="242"/>
      <c r="E15" s="157" t="s">
        <v>308</v>
      </c>
      <c r="F15" s="159">
        <v>772337430.79999995</v>
      </c>
      <c r="G15" s="163" t="s">
        <v>12</v>
      </c>
      <c r="H15" s="64" t="s">
        <v>12</v>
      </c>
      <c r="I15" s="64" t="s">
        <v>12</v>
      </c>
      <c r="J15" s="64" t="s">
        <v>12</v>
      </c>
      <c r="K15" s="64" t="s">
        <v>12</v>
      </c>
      <c r="L15" s="64" t="s">
        <v>12</v>
      </c>
      <c r="M15" s="64" t="s">
        <v>12</v>
      </c>
      <c r="N15" s="166" t="s">
        <v>12</v>
      </c>
      <c r="O15" s="308"/>
      <c r="P15" s="55" t="s">
        <v>307</v>
      </c>
      <c r="Q15" s="55" t="s">
        <v>89</v>
      </c>
      <c r="R15" s="382">
        <v>1</v>
      </c>
      <c r="S15" s="55" t="s">
        <v>18</v>
      </c>
      <c r="T15" s="385">
        <v>44197</v>
      </c>
      <c r="U15" s="385">
        <v>44561</v>
      </c>
      <c r="V15" s="54" t="s">
        <v>34</v>
      </c>
      <c r="W15" s="282"/>
      <c r="X15" s="296" t="s">
        <v>76</v>
      </c>
      <c r="Y15" s="438" t="s">
        <v>197</v>
      </c>
    </row>
    <row r="16" spans="1:37" ht="25.5" x14ac:dyDescent="0.25">
      <c r="A16" s="243" t="s">
        <v>306</v>
      </c>
      <c r="B16" s="234" t="s">
        <v>305</v>
      </c>
      <c r="C16" s="234" t="s">
        <v>304</v>
      </c>
      <c r="D16" s="242">
        <v>2</v>
      </c>
      <c r="E16" s="157" t="s">
        <v>303</v>
      </c>
      <c r="F16" s="159">
        <v>85994017</v>
      </c>
      <c r="G16" s="163" t="s">
        <v>12</v>
      </c>
      <c r="H16" s="64" t="s">
        <v>12</v>
      </c>
      <c r="I16" s="64" t="s">
        <v>12</v>
      </c>
      <c r="J16" s="64" t="s">
        <v>12</v>
      </c>
      <c r="K16" s="64" t="s">
        <v>12</v>
      </c>
      <c r="L16" s="64" t="s">
        <v>12</v>
      </c>
      <c r="M16" s="64" t="s">
        <v>12</v>
      </c>
      <c r="N16" s="166" t="s">
        <v>12</v>
      </c>
      <c r="O16" s="303" t="s">
        <v>302</v>
      </c>
      <c r="P16" s="55" t="s">
        <v>301</v>
      </c>
      <c r="Q16" s="55" t="s">
        <v>89</v>
      </c>
      <c r="R16" s="382">
        <v>1</v>
      </c>
      <c r="S16" s="55" t="s">
        <v>18</v>
      </c>
      <c r="T16" s="385">
        <v>44197</v>
      </c>
      <c r="U16" s="385">
        <v>44561</v>
      </c>
      <c r="V16" s="54" t="s">
        <v>34</v>
      </c>
      <c r="W16" s="282">
        <v>496375529</v>
      </c>
      <c r="X16" s="296" t="s">
        <v>76</v>
      </c>
      <c r="Y16" s="438" t="s">
        <v>197</v>
      </c>
    </row>
    <row r="17" spans="1:25" ht="25.5" x14ac:dyDescent="0.25">
      <c r="A17" s="243"/>
      <c r="B17" s="234"/>
      <c r="C17" s="234"/>
      <c r="D17" s="242"/>
      <c r="E17" s="233" t="s">
        <v>300</v>
      </c>
      <c r="F17" s="225">
        <v>410381512</v>
      </c>
      <c r="G17" s="163" t="s">
        <v>12</v>
      </c>
      <c r="H17" s="64" t="s">
        <v>12</v>
      </c>
      <c r="I17" s="64" t="s">
        <v>12</v>
      </c>
      <c r="J17" s="64" t="s">
        <v>12</v>
      </c>
      <c r="K17" s="64" t="s">
        <v>12</v>
      </c>
      <c r="L17" s="64" t="s">
        <v>12</v>
      </c>
      <c r="M17" s="64" t="s">
        <v>12</v>
      </c>
      <c r="N17" s="166" t="s">
        <v>12</v>
      </c>
      <c r="O17" s="303" t="s">
        <v>299</v>
      </c>
      <c r="P17" s="55" t="s">
        <v>298</v>
      </c>
      <c r="Q17" s="55" t="s">
        <v>89</v>
      </c>
      <c r="R17" s="382">
        <v>2</v>
      </c>
      <c r="S17" s="55" t="s">
        <v>17</v>
      </c>
      <c r="T17" s="385">
        <v>44256</v>
      </c>
      <c r="U17" s="385">
        <v>44561</v>
      </c>
      <c r="V17" s="234" t="s">
        <v>34</v>
      </c>
      <c r="W17" s="282"/>
      <c r="X17" s="296" t="s">
        <v>76</v>
      </c>
      <c r="Y17" s="438" t="s">
        <v>197</v>
      </c>
    </row>
    <row r="18" spans="1:25" ht="46.5" customHeight="1" x14ac:dyDescent="0.25">
      <c r="A18" s="243"/>
      <c r="B18" s="234"/>
      <c r="C18" s="234"/>
      <c r="D18" s="242"/>
      <c r="E18" s="233"/>
      <c r="F18" s="225"/>
      <c r="G18" s="163" t="s">
        <v>12</v>
      </c>
      <c r="H18" s="64" t="s">
        <v>12</v>
      </c>
      <c r="I18" s="64" t="s">
        <v>12</v>
      </c>
      <c r="J18" s="64" t="s">
        <v>12</v>
      </c>
      <c r="K18" s="64" t="s">
        <v>12</v>
      </c>
      <c r="L18" s="64" t="s">
        <v>12</v>
      </c>
      <c r="M18" s="64" t="s">
        <v>12</v>
      </c>
      <c r="N18" s="166" t="s">
        <v>12</v>
      </c>
      <c r="O18" s="578" t="s">
        <v>297</v>
      </c>
      <c r="P18" s="60" t="s">
        <v>659</v>
      </c>
      <c r="Q18" s="392" t="s">
        <v>89</v>
      </c>
      <c r="R18" s="60">
        <v>4</v>
      </c>
      <c r="S18" s="60" t="s">
        <v>15</v>
      </c>
      <c r="T18" s="385">
        <v>44197</v>
      </c>
      <c r="U18" s="385">
        <v>44561</v>
      </c>
      <c r="V18" s="234"/>
      <c r="W18" s="282"/>
      <c r="X18" s="296" t="s">
        <v>76</v>
      </c>
      <c r="Y18" s="438" t="s">
        <v>197</v>
      </c>
    </row>
    <row r="19" spans="1:25" ht="46.5" customHeight="1" x14ac:dyDescent="0.25">
      <c r="A19" s="243"/>
      <c r="B19" s="287" t="s">
        <v>668</v>
      </c>
      <c r="C19" s="287" t="s">
        <v>667</v>
      </c>
      <c r="D19" s="579">
        <v>340000</v>
      </c>
      <c r="E19" s="233" t="s">
        <v>296</v>
      </c>
      <c r="F19" s="225">
        <v>1850807700</v>
      </c>
      <c r="G19" s="163" t="s">
        <v>12</v>
      </c>
      <c r="H19" s="64" t="s">
        <v>12</v>
      </c>
      <c r="I19" s="64" t="s">
        <v>12</v>
      </c>
      <c r="J19" s="64" t="s">
        <v>12</v>
      </c>
      <c r="K19" s="64" t="s">
        <v>12</v>
      </c>
      <c r="L19" s="64" t="s">
        <v>12</v>
      </c>
      <c r="M19" s="64" t="s">
        <v>12</v>
      </c>
      <c r="N19" s="166" t="s">
        <v>12</v>
      </c>
      <c r="O19" s="578" t="s">
        <v>295</v>
      </c>
      <c r="P19" s="60" t="s">
        <v>660</v>
      </c>
      <c r="Q19" s="60" t="s">
        <v>89</v>
      </c>
      <c r="R19" s="580">
        <v>11</v>
      </c>
      <c r="S19" s="60" t="s">
        <v>13</v>
      </c>
      <c r="T19" s="381">
        <v>44228</v>
      </c>
      <c r="U19" s="381">
        <v>44561</v>
      </c>
      <c r="V19" s="234" t="s">
        <v>34</v>
      </c>
      <c r="W19" s="285">
        <v>1850807700</v>
      </c>
      <c r="X19" s="296" t="s">
        <v>76</v>
      </c>
      <c r="Y19" s="438" t="s">
        <v>197</v>
      </c>
    </row>
    <row r="20" spans="1:25" ht="47.25" customHeight="1" x14ac:dyDescent="0.25">
      <c r="A20" s="243"/>
      <c r="B20" s="286"/>
      <c r="C20" s="286"/>
      <c r="D20" s="581"/>
      <c r="E20" s="233"/>
      <c r="F20" s="225"/>
      <c r="G20" s="163" t="s">
        <v>12</v>
      </c>
      <c r="H20" s="64" t="s">
        <v>12</v>
      </c>
      <c r="I20" s="64" t="s">
        <v>12</v>
      </c>
      <c r="J20" s="64" t="s">
        <v>12</v>
      </c>
      <c r="K20" s="64" t="s">
        <v>12</v>
      </c>
      <c r="L20" s="64" t="s">
        <v>12</v>
      </c>
      <c r="M20" s="64" t="s">
        <v>12</v>
      </c>
      <c r="N20" s="166" t="s">
        <v>12</v>
      </c>
      <c r="O20" s="582" t="s">
        <v>294</v>
      </c>
      <c r="P20" s="55" t="s">
        <v>661</v>
      </c>
      <c r="Q20" s="583" t="s">
        <v>89</v>
      </c>
      <c r="R20" s="75">
        <v>40</v>
      </c>
      <c r="S20" s="55" t="s">
        <v>17</v>
      </c>
      <c r="T20" s="385">
        <v>44197</v>
      </c>
      <c r="U20" s="385">
        <v>44561</v>
      </c>
      <c r="V20" s="234"/>
      <c r="W20" s="285"/>
      <c r="X20" s="296" t="s">
        <v>76</v>
      </c>
      <c r="Y20" s="438" t="s">
        <v>197</v>
      </c>
    </row>
    <row r="21" spans="1:25" ht="25.5" x14ac:dyDescent="0.25">
      <c r="A21" s="243"/>
      <c r="B21" s="286"/>
      <c r="C21" s="286"/>
      <c r="D21" s="581"/>
      <c r="E21" s="233"/>
      <c r="F21" s="225"/>
      <c r="G21" s="163" t="s">
        <v>12</v>
      </c>
      <c r="H21" s="64" t="s">
        <v>12</v>
      </c>
      <c r="I21" s="64" t="s">
        <v>12</v>
      </c>
      <c r="J21" s="64" t="s">
        <v>12</v>
      </c>
      <c r="K21" s="64" t="s">
        <v>12</v>
      </c>
      <c r="L21" s="64" t="s">
        <v>12</v>
      </c>
      <c r="M21" s="64" t="s">
        <v>12</v>
      </c>
      <c r="N21" s="166" t="s">
        <v>12</v>
      </c>
      <c r="O21" s="303" t="s">
        <v>912</v>
      </c>
      <c r="P21" s="55" t="s">
        <v>293</v>
      </c>
      <c r="Q21" s="583" t="s">
        <v>89</v>
      </c>
      <c r="R21" s="382">
        <v>1</v>
      </c>
      <c r="S21" s="55" t="s">
        <v>18</v>
      </c>
      <c r="T21" s="385">
        <v>44197</v>
      </c>
      <c r="U21" s="385">
        <v>44561</v>
      </c>
      <c r="V21" s="234"/>
      <c r="W21" s="285"/>
      <c r="X21" s="296" t="s">
        <v>76</v>
      </c>
      <c r="Y21" s="438" t="s">
        <v>197</v>
      </c>
    </row>
    <row r="22" spans="1:25" ht="25.5" x14ac:dyDescent="0.25">
      <c r="A22" s="243"/>
      <c r="B22" s="286"/>
      <c r="C22" s="286"/>
      <c r="D22" s="581"/>
      <c r="E22" s="157" t="s">
        <v>292</v>
      </c>
      <c r="F22" s="584">
        <v>100200000</v>
      </c>
      <c r="G22" s="163" t="s">
        <v>12</v>
      </c>
      <c r="H22" s="64" t="s">
        <v>12</v>
      </c>
      <c r="I22" s="64" t="s">
        <v>12</v>
      </c>
      <c r="J22" s="64" t="s">
        <v>12</v>
      </c>
      <c r="K22" s="64" t="s">
        <v>12</v>
      </c>
      <c r="L22" s="64" t="s">
        <v>12</v>
      </c>
      <c r="M22" s="64" t="s">
        <v>12</v>
      </c>
      <c r="N22" s="166" t="s">
        <v>12</v>
      </c>
      <c r="O22" s="303" t="s">
        <v>911</v>
      </c>
      <c r="P22" s="55" t="s">
        <v>291</v>
      </c>
      <c r="Q22" s="583" t="s">
        <v>89</v>
      </c>
      <c r="R22" s="382">
        <v>3</v>
      </c>
      <c r="S22" s="55" t="s">
        <v>18</v>
      </c>
      <c r="T22" s="385">
        <v>44197</v>
      </c>
      <c r="U22" s="385">
        <v>44561</v>
      </c>
      <c r="V22" s="54" t="s">
        <v>34</v>
      </c>
      <c r="W22" s="31">
        <v>100200000</v>
      </c>
      <c r="X22" s="296" t="s">
        <v>76</v>
      </c>
      <c r="Y22" s="438" t="s">
        <v>197</v>
      </c>
    </row>
    <row r="23" spans="1:25" ht="25.5" x14ac:dyDescent="0.25">
      <c r="A23" s="243"/>
      <c r="B23" s="286"/>
      <c r="C23" s="286"/>
      <c r="D23" s="581"/>
      <c r="E23" s="157" t="s">
        <v>290</v>
      </c>
      <c r="F23" s="584">
        <v>359159591</v>
      </c>
      <c r="G23" s="163" t="s">
        <v>12</v>
      </c>
      <c r="H23" s="64" t="s">
        <v>12</v>
      </c>
      <c r="I23" s="64" t="s">
        <v>12</v>
      </c>
      <c r="J23" s="64" t="s">
        <v>12</v>
      </c>
      <c r="K23" s="64" t="s">
        <v>12</v>
      </c>
      <c r="L23" s="64" t="s">
        <v>12</v>
      </c>
      <c r="M23" s="64" t="s">
        <v>12</v>
      </c>
      <c r="N23" s="166" t="s">
        <v>12</v>
      </c>
      <c r="O23" s="582" t="s">
        <v>289</v>
      </c>
      <c r="P23" s="55" t="s">
        <v>662</v>
      </c>
      <c r="Q23" s="583" t="s">
        <v>89</v>
      </c>
      <c r="R23" s="75">
        <v>1</v>
      </c>
      <c r="S23" s="55" t="s">
        <v>13</v>
      </c>
      <c r="T23" s="385">
        <v>44317</v>
      </c>
      <c r="U23" s="385">
        <v>44561</v>
      </c>
      <c r="V23" s="54" t="s">
        <v>34</v>
      </c>
      <c r="W23" s="31">
        <v>359159591</v>
      </c>
      <c r="X23" s="296" t="s">
        <v>76</v>
      </c>
      <c r="Y23" s="438" t="s">
        <v>197</v>
      </c>
    </row>
    <row r="24" spans="1:25" ht="42.75" customHeight="1" x14ac:dyDescent="0.25">
      <c r="A24" s="244"/>
      <c r="B24" s="295"/>
      <c r="C24" s="295"/>
      <c r="D24" s="585"/>
      <c r="E24" s="552" t="s">
        <v>288</v>
      </c>
      <c r="F24" s="586">
        <v>154500000</v>
      </c>
      <c r="G24" s="167" t="s">
        <v>12</v>
      </c>
      <c r="H24" s="71" t="s">
        <v>12</v>
      </c>
      <c r="I24" s="71" t="s">
        <v>12</v>
      </c>
      <c r="J24" s="71" t="s">
        <v>12</v>
      </c>
      <c r="K24" s="71" t="s">
        <v>12</v>
      </c>
      <c r="L24" s="71" t="s">
        <v>12</v>
      </c>
      <c r="M24" s="71" t="s">
        <v>12</v>
      </c>
      <c r="N24" s="596" t="s">
        <v>12</v>
      </c>
      <c r="O24" s="587" t="s">
        <v>287</v>
      </c>
      <c r="P24" s="72" t="s">
        <v>286</v>
      </c>
      <c r="Q24" s="28" t="s">
        <v>89</v>
      </c>
      <c r="R24" s="588">
        <v>3</v>
      </c>
      <c r="S24" s="72" t="s">
        <v>18</v>
      </c>
      <c r="T24" s="394">
        <v>44228</v>
      </c>
      <c r="U24" s="394">
        <v>44561</v>
      </c>
      <c r="V24" s="73" t="s">
        <v>34</v>
      </c>
      <c r="W24" s="589">
        <v>154500000</v>
      </c>
      <c r="X24" s="590" t="s">
        <v>76</v>
      </c>
      <c r="Y24" s="440" t="s">
        <v>285</v>
      </c>
    </row>
    <row r="25" spans="1:25" x14ac:dyDescent="0.25">
      <c r="A25" s="82"/>
      <c r="B25" s="82"/>
      <c r="C25" s="82"/>
      <c r="D25" s="82"/>
      <c r="E25" s="85"/>
      <c r="F25" s="591">
        <f>SUM(F13:F24)</f>
        <v>8000000000</v>
      </c>
      <c r="W25" s="562">
        <f>SUM(W13:W24)</f>
        <v>8000000000</v>
      </c>
    </row>
    <row r="26" spans="1:25" x14ac:dyDescent="0.25">
      <c r="A26" s="82"/>
      <c r="E26" s="85"/>
      <c r="F26" s="592"/>
      <c r="W26" s="593"/>
    </row>
    <row r="27" spans="1:25" x14ac:dyDescent="0.25">
      <c r="E27" s="85"/>
      <c r="F27" s="594"/>
      <c r="W27" s="564"/>
    </row>
  </sheetData>
  <mergeCells count="60">
    <mergeCell ref="AG3:AH3"/>
    <mergeCell ref="AI3:AK3"/>
    <mergeCell ref="AI1:AK1"/>
    <mergeCell ref="B2:C2"/>
    <mergeCell ref="D2:V2"/>
    <mergeCell ref="W2:X2"/>
    <mergeCell ref="AG2:AH2"/>
    <mergeCell ref="AI2:AK2"/>
    <mergeCell ref="AG1:AH1"/>
    <mergeCell ref="W3:X3"/>
    <mergeCell ref="W1:X1"/>
    <mergeCell ref="B3:C3"/>
    <mergeCell ref="D3:V3"/>
    <mergeCell ref="A1:A3"/>
    <mergeCell ref="B1:C1"/>
    <mergeCell ref="D1:V1"/>
    <mergeCell ref="A11:F11"/>
    <mergeCell ref="G11:N11"/>
    <mergeCell ref="O11:Y11"/>
    <mergeCell ref="A5:B5"/>
    <mergeCell ref="C5:F5"/>
    <mergeCell ref="A6:B6"/>
    <mergeCell ref="C6:F6"/>
    <mergeCell ref="O6:Y9"/>
    <mergeCell ref="A7:B7"/>
    <mergeCell ref="C7:F7"/>
    <mergeCell ref="A8:B8"/>
    <mergeCell ref="C8:F8"/>
    <mergeCell ref="A9:B9"/>
    <mergeCell ref="C9:F9"/>
    <mergeCell ref="W13:W15"/>
    <mergeCell ref="X13:X14"/>
    <mergeCell ref="Y13:Y14"/>
    <mergeCell ref="Q13:Q14"/>
    <mergeCell ref="R13:R14"/>
    <mergeCell ref="S13:S14"/>
    <mergeCell ref="T13:T14"/>
    <mergeCell ref="U13:U14"/>
    <mergeCell ref="V13:V14"/>
    <mergeCell ref="P13:P14"/>
    <mergeCell ref="A16:A24"/>
    <mergeCell ref="B16:B18"/>
    <mergeCell ref="C16:C18"/>
    <mergeCell ref="D16:D18"/>
    <mergeCell ref="F17:F18"/>
    <mergeCell ref="E19:E21"/>
    <mergeCell ref="F19:F21"/>
    <mergeCell ref="A13:A15"/>
    <mergeCell ref="B13:B15"/>
    <mergeCell ref="C13:C15"/>
    <mergeCell ref="D13:D15"/>
    <mergeCell ref="O13:O15"/>
    <mergeCell ref="W16:W18"/>
    <mergeCell ref="B19:B24"/>
    <mergeCell ref="C19:C24"/>
    <mergeCell ref="D19:D24"/>
    <mergeCell ref="W19:W21"/>
    <mergeCell ref="E17:E18"/>
    <mergeCell ref="V17:V18"/>
    <mergeCell ref="V19:V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zoomScaleNormal="100" zoomScaleSheetLayoutView="70" workbookViewId="0">
      <selection activeCell="B10" sqref="B10"/>
    </sheetView>
  </sheetViews>
  <sheetFormatPr baseColWidth="10" defaultColWidth="8.85546875" defaultRowHeight="12.75" x14ac:dyDescent="0.25"/>
  <cols>
    <col min="1" max="1" width="43.140625" style="21" customWidth="1"/>
    <col min="2" max="2" width="48.5703125" style="22" customWidth="1"/>
    <col min="3" max="3" width="38.28515625" style="24" customWidth="1"/>
    <col min="4" max="5" width="17.42578125" style="22" customWidth="1"/>
    <col min="6" max="6" width="19.85546875" style="22" customWidth="1"/>
    <col min="7" max="8" width="17.42578125" style="22" customWidth="1"/>
    <col min="9" max="9" width="29.7109375" style="22" customWidth="1"/>
    <col min="10" max="10" width="25.7109375" style="21" customWidth="1"/>
    <col min="11" max="13" width="9.42578125" style="21" customWidth="1"/>
    <col min="14" max="16384" width="8.85546875" style="21"/>
  </cols>
  <sheetData>
    <row r="1" spans="1:21" s="451" customFormat="1" ht="25.9" customHeight="1" x14ac:dyDescent="0.25">
      <c r="A1" s="633"/>
      <c r="B1" s="50" t="s">
        <v>63</v>
      </c>
      <c r="C1" s="462" t="s">
        <v>91</v>
      </c>
      <c r="D1" s="458"/>
      <c r="E1" s="458"/>
      <c r="F1" s="458"/>
      <c r="G1" s="458"/>
      <c r="H1" s="459"/>
      <c r="I1" s="51" t="s">
        <v>64</v>
      </c>
      <c r="J1" s="53" t="s">
        <v>71</v>
      </c>
      <c r="Q1" s="449"/>
      <c r="R1" s="449"/>
      <c r="S1" s="450"/>
      <c r="T1" s="450"/>
      <c r="U1" s="450"/>
    </row>
    <row r="2" spans="1:21" s="451" customFormat="1" ht="25.9" customHeight="1" x14ac:dyDescent="0.25">
      <c r="A2" s="634"/>
      <c r="B2" s="50" t="s">
        <v>65</v>
      </c>
      <c r="C2" s="266" t="s">
        <v>69</v>
      </c>
      <c r="D2" s="267"/>
      <c r="E2" s="267"/>
      <c r="F2" s="267"/>
      <c r="G2" s="267"/>
      <c r="H2" s="268"/>
      <c r="I2" s="51" t="s">
        <v>66</v>
      </c>
      <c r="J2" s="53">
        <v>1</v>
      </c>
      <c r="Q2" s="449"/>
      <c r="R2" s="449"/>
      <c r="S2" s="454"/>
      <c r="T2" s="454"/>
      <c r="U2" s="454"/>
    </row>
    <row r="3" spans="1:21" s="451" customFormat="1" ht="25.9" customHeight="1" x14ac:dyDescent="0.25">
      <c r="A3" s="635"/>
      <c r="B3" s="50" t="s">
        <v>67</v>
      </c>
      <c r="C3" s="266" t="s">
        <v>70</v>
      </c>
      <c r="D3" s="267"/>
      <c r="E3" s="267"/>
      <c r="F3" s="267"/>
      <c r="G3" s="267"/>
      <c r="H3" s="268"/>
      <c r="I3" s="51" t="s">
        <v>68</v>
      </c>
      <c r="J3" s="461">
        <v>43761</v>
      </c>
      <c r="Q3" s="449"/>
      <c r="R3" s="449"/>
      <c r="S3" s="457"/>
      <c r="T3" s="454"/>
      <c r="U3" s="454"/>
    </row>
    <row r="4" spans="1:21" ht="18" customHeight="1" x14ac:dyDescent="0.25">
      <c r="A4" s="80"/>
      <c r="B4" s="80"/>
      <c r="C4" s="80"/>
      <c r="D4" s="80"/>
      <c r="E4" s="80"/>
      <c r="F4" s="80"/>
      <c r="G4" s="80"/>
      <c r="H4" s="80"/>
      <c r="J4" s="80"/>
      <c r="K4" s="80"/>
      <c r="L4" s="80"/>
      <c r="M4" s="80"/>
      <c r="N4" s="80"/>
      <c r="O4" s="80"/>
      <c r="Q4" s="82"/>
      <c r="R4" s="82"/>
      <c r="S4" s="82"/>
      <c r="T4" s="82"/>
      <c r="U4" s="82"/>
    </row>
    <row r="5" spans="1:21" ht="8.25" customHeight="1" x14ac:dyDescent="0.25">
      <c r="A5" s="87"/>
      <c r="B5" s="87"/>
      <c r="C5" s="87"/>
      <c r="D5" s="87"/>
      <c r="E5" s="87"/>
      <c r="F5" s="20"/>
      <c r="G5" s="20"/>
      <c r="H5" s="20"/>
      <c r="J5" s="20"/>
      <c r="K5" s="85"/>
      <c r="L5" s="85"/>
      <c r="M5" s="85"/>
      <c r="N5" s="85"/>
      <c r="O5" s="85"/>
    </row>
    <row r="6" spans="1:21" ht="22.5" customHeight="1" x14ac:dyDescent="0.25">
      <c r="A6" s="626" t="s">
        <v>390</v>
      </c>
      <c r="B6" s="199" t="s">
        <v>23</v>
      </c>
      <c r="C6" s="199"/>
      <c r="D6" s="199"/>
      <c r="E6" s="199"/>
      <c r="F6" s="199"/>
      <c r="G6" s="199"/>
      <c r="H6" s="199"/>
      <c r="I6" s="199"/>
      <c r="J6" s="199"/>
      <c r="K6" s="85"/>
      <c r="L6" s="85"/>
      <c r="M6" s="85"/>
      <c r="N6" s="85"/>
      <c r="O6" s="85"/>
    </row>
    <row r="7" spans="1:21" ht="17.25" customHeight="1" x14ac:dyDescent="0.25">
      <c r="A7" s="627"/>
      <c r="B7" s="197" t="s">
        <v>389</v>
      </c>
      <c r="C7" s="197" t="s">
        <v>26</v>
      </c>
      <c r="D7" s="197" t="s">
        <v>4</v>
      </c>
      <c r="E7" s="200" t="s">
        <v>388</v>
      </c>
      <c r="F7" s="197" t="s">
        <v>387</v>
      </c>
      <c r="G7" s="197" t="s">
        <v>6</v>
      </c>
      <c r="H7" s="197" t="s">
        <v>19</v>
      </c>
      <c r="I7" s="197" t="s">
        <v>386</v>
      </c>
      <c r="J7" s="197" t="s">
        <v>5</v>
      </c>
    </row>
    <row r="8" spans="1:21" x14ac:dyDescent="0.25">
      <c r="A8" s="627"/>
      <c r="B8" s="203"/>
      <c r="C8" s="203"/>
      <c r="D8" s="203"/>
      <c r="E8" s="628"/>
      <c r="F8" s="203"/>
      <c r="G8" s="203"/>
      <c r="H8" s="203"/>
      <c r="I8" s="203"/>
      <c r="J8" s="203"/>
    </row>
    <row r="9" spans="1:21" ht="42" customHeight="1" x14ac:dyDescent="0.25">
      <c r="A9" s="637" t="s">
        <v>385</v>
      </c>
      <c r="B9" s="644" t="s">
        <v>384</v>
      </c>
      <c r="C9" s="539" t="s">
        <v>383</v>
      </c>
      <c r="D9" s="539" t="s">
        <v>89</v>
      </c>
      <c r="E9" s="539">
        <v>1</v>
      </c>
      <c r="F9" s="539" t="s">
        <v>18</v>
      </c>
      <c r="G9" s="629">
        <v>44198</v>
      </c>
      <c r="H9" s="629">
        <v>44561</v>
      </c>
      <c r="I9" s="74" t="s">
        <v>326</v>
      </c>
      <c r="J9" s="38" t="s">
        <v>380</v>
      </c>
    </row>
    <row r="10" spans="1:21" ht="42" customHeight="1" x14ac:dyDescent="0.25">
      <c r="A10" s="638"/>
      <c r="B10" s="645" t="s">
        <v>382</v>
      </c>
      <c r="C10" s="382" t="s">
        <v>381</v>
      </c>
      <c r="D10" s="382" t="s">
        <v>89</v>
      </c>
      <c r="E10" s="382">
        <v>12</v>
      </c>
      <c r="F10" s="382" t="s">
        <v>13</v>
      </c>
      <c r="G10" s="488">
        <v>44198</v>
      </c>
      <c r="H10" s="488">
        <v>44561</v>
      </c>
      <c r="I10" s="54" t="s">
        <v>326</v>
      </c>
      <c r="J10" s="438" t="s">
        <v>380</v>
      </c>
    </row>
    <row r="11" spans="1:21" s="143" customFormat="1" ht="62.25" customHeight="1" x14ac:dyDescent="0.25">
      <c r="A11" s="639" t="s">
        <v>379</v>
      </c>
      <c r="B11" s="636" t="s">
        <v>378</v>
      </c>
      <c r="C11" s="60" t="s">
        <v>377</v>
      </c>
      <c r="D11" s="60" t="s">
        <v>89</v>
      </c>
      <c r="E11" s="60">
        <v>2</v>
      </c>
      <c r="F11" s="60" t="s">
        <v>17</v>
      </c>
      <c r="G11" s="630">
        <v>44197</v>
      </c>
      <c r="H11" s="630">
        <v>44561</v>
      </c>
      <c r="I11" s="437" t="s">
        <v>318</v>
      </c>
      <c r="J11" s="361" t="s">
        <v>375</v>
      </c>
    </row>
    <row r="12" spans="1:21" ht="42" customHeight="1" x14ac:dyDescent="0.25">
      <c r="A12" s="639"/>
      <c r="B12" s="636"/>
      <c r="C12" s="60" t="s">
        <v>376</v>
      </c>
      <c r="D12" s="60" t="s">
        <v>89</v>
      </c>
      <c r="E12" s="60">
        <v>2</v>
      </c>
      <c r="F12" s="60" t="s">
        <v>17</v>
      </c>
      <c r="G12" s="630">
        <v>44197</v>
      </c>
      <c r="H12" s="630">
        <v>44561</v>
      </c>
      <c r="I12" s="437" t="s">
        <v>318</v>
      </c>
      <c r="J12" s="361" t="s">
        <v>375</v>
      </c>
    </row>
    <row r="13" spans="1:21" ht="42" customHeight="1" x14ac:dyDescent="0.25">
      <c r="A13" s="639"/>
      <c r="B13" s="645" t="s">
        <v>374</v>
      </c>
      <c r="C13" s="382" t="s">
        <v>373</v>
      </c>
      <c r="D13" s="382" t="s">
        <v>89</v>
      </c>
      <c r="E13" s="382">
        <v>1</v>
      </c>
      <c r="F13" s="55" t="s">
        <v>13</v>
      </c>
      <c r="G13" s="630">
        <v>44197</v>
      </c>
      <c r="H13" s="630">
        <v>44227</v>
      </c>
      <c r="I13" s="437" t="s">
        <v>318</v>
      </c>
      <c r="J13" s="361" t="s">
        <v>209</v>
      </c>
    </row>
    <row r="14" spans="1:21" ht="42" customHeight="1" x14ac:dyDescent="0.25">
      <c r="A14" s="639"/>
      <c r="B14" s="645" t="s">
        <v>372</v>
      </c>
      <c r="C14" s="382" t="s">
        <v>371</v>
      </c>
      <c r="D14" s="382" t="s">
        <v>89</v>
      </c>
      <c r="E14" s="382">
        <v>1</v>
      </c>
      <c r="F14" s="55" t="s">
        <v>18</v>
      </c>
      <c r="G14" s="630">
        <v>44228</v>
      </c>
      <c r="H14" s="630">
        <v>44561</v>
      </c>
      <c r="I14" s="437" t="s">
        <v>318</v>
      </c>
      <c r="J14" s="361" t="s">
        <v>209</v>
      </c>
    </row>
    <row r="15" spans="1:21" ht="42" customHeight="1" x14ac:dyDescent="0.25">
      <c r="A15" s="639"/>
      <c r="B15" s="645" t="s">
        <v>370</v>
      </c>
      <c r="C15" s="382" t="s">
        <v>369</v>
      </c>
      <c r="D15" s="382" t="s">
        <v>89</v>
      </c>
      <c r="E15" s="382">
        <v>1</v>
      </c>
      <c r="F15" s="55" t="s">
        <v>13</v>
      </c>
      <c r="G15" s="630">
        <v>44197</v>
      </c>
      <c r="H15" s="630">
        <v>44227</v>
      </c>
      <c r="I15" s="437" t="s">
        <v>318</v>
      </c>
      <c r="J15" s="361" t="s">
        <v>209</v>
      </c>
    </row>
    <row r="16" spans="1:21" ht="42" customHeight="1" x14ac:dyDescent="0.25">
      <c r="A16" s="639"/>
      <c r="B16" s="645" t="s">
        <v>368</v>
      </c>
      <c r="C16" s="382" t="s">
        <v>918</v>
      </c>
      <c r="D16" s="382" t="s">
        <v>89</v>
      </c>
      <c r="E16" s="382">
        <v>1</v>
      </c>
      <c r="F16" s="382" t="s">
        <v>18</v>
      </c>
      <c r="G16" s="630">
        <v>44197</v>
      </c>
      <c r="H16" s="630">
        <v>44561</v>
      </c>
      <c r="I16" s="437" t="s">
        <v>318</v>
      </c>
      <c r="J16" s="631" t="s">
        <v>209</v>
      </c>
    </row>
    <row r="17" spans="1:10" ht="42" customHeight="1" x14ac:dyDescent="0.25">
      <c r="A17" s="639"/>
      <c r="B17" s="645" t="s">
        <v>367</v>
      </c>
      <c r="C17" s="55" t="s">
        <v>366</v>
      </c>
      <c r="D17" s="382" t="s">
        <v>89</v>
      </c>
      <c r="E17" s="382">
        <v>1</v>
      </c>
      <c r="F17" s="55" t="s">
        <v>13</v>
      </c>
      <c r="G17" s="630">
        <v>44197</v>
      </c>
      <c r="H17" s="488">
        <v>44227</v>
      </c>
      <c r="I17" s="437" t="s">
        <v>318</v>
      </c>
      <c r="J17" s="361" t="s">
        <v>209</v>
      </c>
    </row>
    <row r="18" spans="1:10" ht="42" customHeight="1" x14ac:dyDescent="0.25">
      <c r="A18" s="639"/>
      <c r="B18" s="472" t="s">
        <v>365</v>
      </c>
      <c r="C18" s="55" t="s">
        <v>364</v>
      </c>
      <c r="D18" s="55" t="s">
        <v>89</v>
      </c>
      <c r="E18" s="55">
        <v>12</v>
      </c>
      <c r="F18" s="55" t="s">
        <v>13</v>
      </c>
      <c r="G18" s="630">
        <v>44197</v>
      </c>
      <c r="H18" s="630">
        <v>44561</v>
      </c>
      <c r="I18" s="437" t="s">
        <v>318</v>
      </c>
      <c r="J18" s="361" t="s">
        <v>363</v>
      </c>
    </row>
    <row r="19" spans="1:10" ht="42" customHeight="1" x14ac:dyDescent="0.25">
      <c r="A19" s="639"/>
      <c r="B19" s="645" t="s">
        <v>362</v>
      </c>
      <c r="C19" s="55" t="s">
        <v>361</v>
      </c>
      <c r="D19" s="382" t="s">
        <v>133</v>
      </c>
      <c r="E19" s="491">
        <v>1</v>
      </c>
      <c r="F19" s="55" t="s">
        <v>13</v>
      </c>
      <c r="G19" s="630">
        <v>44197</v>
      </c>
      <c r="H19" s="630">
        <v>44561</v>
      </c>
      <c r="I19" s="437" t="s">
        <v>318</v>
      </c>
      <c r="J19" s="361" t="s">
        <v>209</v>
      </c>
    </row>
    <row r="20" spans="1:10" ht="54.75" customHeight="1" x14ac:dyDescent="0.25">
      <c r="A20" s="640" t="s">
        <v>360</v>
      </c>
      <c r="B20" s="645" t="s">
        <v>919</v>
      </c>
      <c r="C20" s="382" t="s">
        <v>359</v>
      </c>
      <c r="D20" s="382" t="s">
        <v>89</v>
      </c>
      <c r="E20" s="382">
        <v>4</v>
      </c>
      <c r="F20" s="382" t="s">
        <v>15</v>
      </c>
      <c r="G20" s="630">
        <v>44197</v>
      </c>
      <c r="H20" s="630">
        <v>44561</v>
      </c>
      <c r="I20" s="437" t="s">
        <v>318</v>
      </c>
      <c r="J20" s="361" t="s">
        <v>197</v>
      </c>
    </row>
    <row r="21" spans="1:10" ht="54.75" customHeight="1" x14ac:dyDescent="0.25">
      <c r="A21" s="640"/>
      <c r="B21" s="645" t="s">
        <v>358</v>
      </c>
      <c r="C21" s="382" t="s">
        <v>665</v>
      </c>
      <c r="D21" s="382" t="s">
        <v>89</v>
      </c>
      <c r="E21" s="382">
        <v>11</v>
      </c>
      <c r="F21" s="382" t="s">
        <v>13</v>
      </c>
      <c r="G21" s="630">
        <v>44228</v>
      </c>
      <c r="H21" s="630">
        <v>44561</v>
      </c>
      <c r="I21" s="437" t="s">
        <v>318</v>
      </c>
      <c r="J21" s="361" t="s">
        <v>197</v>
      </c>
    </row>
    <row r="22" spans="1:10" ht="59.25" customHeight="1" x14ac:dyDescent="0.25">
      <c r="A22" s="640"/>
      <c r="B22" s="646" t="s">
        <v>357</v>
      </c>
      <c r="C22" s="60" t="s">
        <v>356</v>
      </c>
      <c r="D22" s="60" t="s">
        <v>89</v>
      </c>
      <c r="E22" s="60">
        <v>8</v>
      </c>
      <c r="F22" s="60" t="s">
        <v>15</v>
      </c>
      <c r="G22" s="485">
        <v>44197</v>
      </c>
      <c r="H22" s="485">
        <v>44561</v>
      </c>
      <c r="I22" s="495" t="s">
        <v>318</v>
      </c>
      <c r="J22" s="383" t="s">
        <v>197</v>
      </c>
    </row>
    <row r="23" spans="1:10" ht="59.25" customHeight="1" x14ac:dyDescent="0.25">
      <c r="A23" s="640"/>
      <c r="B23" s="646" t="s">
        <v>355</v>
      </c>
      <c r="C23" s="60" t="s">
        <v>354</v>
      </c>
      <c r="D23" s="60" t="s">
        <v>89</v>
      </c>
      <c r="E23" s="60">
        <v>2</v>
      </c>
      <c r="F23" s="60" t="s">
        <v>17</v>
      </c>
      <c r="G23" s="485">
        <v>44197</v>
      </c>
      <c r="H23" s="485">
        <v>44561</v>
      </c>
      <c r="I23" s="495" t="s">
        <v>318</v>
      </c>
      <c r="J23" s="383" t="s">
        <v>197</v>
      </c>
    </row>
    <row r="24" spans="1:10" ht="42" customHeight="1" x14ac:dyDescent="0.25">
      <c r="A24" s="640"/>
      <c r="B24" s="646" t="s">
        <v>353</v>
      </c>
      <c r="C24" s="382" t="s">
        <v>664</v>
      </c>
      <c r="D24" s="382" t="s">
        <v>89</v>
      </c>
      <c r="E24" s="382">
        <v>1</v>
      </c>
      <c r="F24" s="382" t="s">
        <v>17</v>
      </c>
      <c r="G24" s="488">
        <v>44197</v>
      </c>
      <c r="H24" s="488" t="s">
        <v>276</v>
      </c>
      <c r="I24" s="437" t="s">
        <v>318</v>
      </c>
      <c r="J24" s="361" t="s">
        <v>197</v>
      </c>
    </row>
    <row r="25" spans="1:10" ht="42" customHeight="1" x14ac:dyDescent="0.25">
      <c r="A25" s="640"/>
      <c r="B25" s="646" t="s">
        <v>352</v>
      </c>
      <c r="C25" s="382" t="s">
        <v>351</v>
      </c>
      <c r="D25" s="382" t="s">
        <v>89</v>
      </c>
      <c r="E25" s="382">
        <v>1</v>
      </c>
      <c r="F25" s="382" t="s">
        <v>18</v>
      </c>
      <c r="G25" s="488">
        <v>44197</v>
      </c>
      <c r="H25" s="488">
        <v>44561</v>
      </c>
      <c r="I25" s="437" t="s">
        <v>318</v>
      </c>
      <c r="J25" s="361" t="s">
        <v>197</v>
      </c>
    </row>
    <row r="26" spans="1:10" ht="42" customHeight="1" x14ac:dyDescent="0.25">
      <c r="A26" s="640"/>
      <c r="B26" s="645" t="s">
        <v>350</v>
      </c>
      <c r="C26" s="382" t="s">
        <v>349</v>
      </c>
      <c r="D26" s="382" t="s">
        <v>89</v>
      </c>
      <c r="E26" s="382">
        <v>1</v>
      </c>
      <c r="F26" s="382" t="s">
        <v>18</v>
      </c>
      <c r="G26" s="488">
        <v>44197</v>
      </c>
      <c r="H26" s="488">
        <v>44561</v>
      </c>
      <c r="I26" s="437" t="s">
        <v>318</v>
      </c>
      <c r="J26" s="361" t="s">
        <v>197</v>
      </c>
    </row>
    <row r="27" spans="1:10" ht="42" customHeight="1" x14ac:dyDescent="0.25">
      <c r="A27" s="640"/>
      <c r="B27" s="645" t="s">
        <v>348</v>
      </c>
      <c r="C27" s="382" t="s">
        <v>347</v>
      </c>
      <c r="D27" s="382" t="s">
        <v>89</v>
      </c>
      <c r="E27" s="382">
        <v>1</v>
      </c>
      <c r="F27" s="382" t="s">
        <v>18</v>
      </c>
      <c r="G27" s="488">
        <v>44197</v>
      </c>
      <c r="H27" s="488">
        <v>44561</v>
      </c>
      <c r="I27" s="437" t="s">
        <v>318</v>
      </c>
      <c r="J27" s="361" t="s">
        <v>197</v>
      </c>
    </row>
    <row r="28" spans="1:10" ht="42" customHeight="1" x14ac:dyDescent="0.25">
      <c r="A28" s="640"/>
      <c r="B28" s="645" t="s">
        <v>346</v>
      </c>
      <c r="C28" s="382" t="s">
        <v>345</v>
      </c>
      <c r="D28" s="382" t="s">
        <v>89</v>
      </c>
      <c r="E28" s="382">
        <v>4</v>
      </c>
      <c r="F28" s="382" t="s">
        <v>15</v>
      </c>
      <c r="G28" s="488">
        <v>44197</v>
      </c>
      <c r="H28" s="488">
        <v>44561</v>
      </c>
      <c r="I28" s="437" t="s">
        <v>318</v>
      </c>
      <c r="J28" s="361" t="s">
        <v>202</v>
      </c>
    </row>
    <row r="29" spans="1:10" ht="42" customHeight="1" x14ac:dyDescent="0.25">
      <c r="A29" s="641" t="s">
        <v>344</v>
      </c>
      <c r="B29" s="472" t="s">
        <v>343</v>
      </c>
      <c r="C29" s="55" t="s">
        <v>663</v>
      </c>
      <c r="D29" s="55" t="s">
        <v>89</v>
      </c>
      <c r="E29" s="75">
        <v>12</v>
      </c>
      <c r="F29" s="55" t="s">
        <v>13</v>
      </c>
      <c r="G29" s="488">
        <v>44197</v>
      </c>
      <c r="H29" s="488">
        <v>44561</v>
      </c>
      <c r="I29" s="437" t="s">
        <v>318</v>
      </c>
      <c r="J29" s="361" t="s">
        <v>202</v>
      </c>
    </row>
    <row r="30" spans="1:10" ht="45" customHeight="1" x14ac:dyDescent="0.25">
      <c r="A30" s="641" t="s">
        <v>342</v>
      </c>
      <c r="B30" s="646" t="s">
        <v>341</v>
      </c>
      <c r="C30" s="60" t="s">
        <v>340</v>
      </c>
      <c r="D30" s="60" t="s">
        <v>89</v>
      </c>
      <c r="E30" s="580">
        <v>1</v>
      </c>
      <c r="F30" s="60" t="s">
        <v>18</v>
      </c>
      <c r="G30" s="485">
        <v>44197</v>
      </c>
      <c r="H30" s="485">
        <v>44561</v>
      </c>
      <c r="I30" s="437" t="s">
        <v>318</v>
      </c>
      <c r="J30" s="361" t="s">
        <v>202</v>
      </c>
    </row>
    <row r="31" spans="1:10" ht="45.75" customHeight="1" x14ac:dyDescent="0.25">
      <c r="A31" s="642" t="s">
        <v>339</v>
      </c>
      <c r="B31" s="472" t="s">
        <v>338</v>
      </c>
      <c r="C31" s="55" t="s">
        <v>337</v>
      </c>
      <c r="D31" s="54" t="s">
        <v>89</v>
      </c>
      <c r="E31" s="300">
        <v>1</v>
      </c>
      <c r="F31" s="54" t="s">
        <v>18</v>
      </c>
      <c r="G31" s="494">
        <v>44200</v>
      </c>
      <c r="H31" s="494">
        <v>44561</v>
      </c>
      <c r="I31" s="54" t="s">
        <v>326</v>
      </c>
      <c r="J31" s="438" t="s">
        <v>172</v>
      </c>
    </row>
    <row r="32" spans="1:10" ht="45.75" customHeight="1" x14ac:dyDescent="0.25">
      <c r="A32" s="642"/>
      <c r="B32" s="472" t="s">
        <v>336</v>
      </c>
      <c r="C32" s="55" t="s">
        <v>331</v>
      </c>
      <c r="D32" s="54" t="s">
        <v>90</v>
      </c>
      <c r="E32" s="632">
        <v>1</v>
      </c>
      <c r="F32" s="54" t="s">
        <v>18</v>
      </c>
      <c r="G32" s="494">
        <v>44200</v>
      </c>
      <c r="H32" s="494">
        <v>44561</v>
      </c>
      <c r="I32" s="54" t="s">
        <v>326</v>
      </c>
      <c r="J32" s="438" t="s">
        <v>172</v>
      </c>
    </row>
    <row r="33" spans="1:10" ht="45.75" customHeight="1" x14ac:dyDescent="0.25">
      <c r="A33" s="642"/>
      <c r="B33" s="472" t="s">
        <v>335</v>
      </c>
      <c r="C33" s="54" t="s">
        <v>329</v>
      </c>
      <c r="D33" s="54" t="s">
        <v>89</v>
      </c>
      <c r="E33" s="300">
        <v>1</v>
      </c>
      <c r="F33" s="54" t="s">
        <v>18</v>
      </c>
      <c r="G33" s="494">
        <v>44200</v>
      </c>
      <c r="H33" s="494">
        <v>44561</v>
      </c>
      <c r="I33" s="54" t="s">
        <v>326</v>
      </c>
      <c r="J33" s="438" t="s">
        <v>172</v>
      </c>
    </row>
    <row r="34" spans="1:10" ht="45.75" customHeight="1" x14ac:dyDescent="0.25">
      <c r="A34" s="642"/>
      <c r="B34" s="472" t="s">
        <v>334</v>
      </c>
      <c r="C34" s="55" t="s">
        <v>333</v>
      </c>
      <c r="D34" s="54" t="s">
        <v>89</v>
      </c>
      <c r="E34" s="300">
        <v>1</v>
      </c>
      <c r="F34" s="54" t="s">
        <v>18</v>
      </c>
      <c r="G34" s="494">
        <v>44200</v>
      </c>
      <c r="H34" s="494">
        <v>44561</v>
      </c>
      <c r="I34" s="54" t="s">
        <v>326</v>
      </c>
      <c r="J34" s="438" t="s">
        <v>172</v>
      </c>
    </row>
    <row r="35" spans="1:10" ht="45.75" customHeight="1" x14ac:dyDescent="0.25">
      <c r="A35" s="642"/>
      <c r="B35" s="472" t="s">
        <v>332</v>
      </c>
      <c r="C35" s="55" t="s">
        <v>331</v>
      </c>
      <c r="D35" s="54" t="s">
        <v>90</v>
      </c>
      <c r="E35" s="632">
        <v>1</v>
      </c>
      <c r="F35" s="54" t="s">
        <v>18</v>
      </c>
      <c r="G35" s="494">
        <v>44200</v>
      </c>
      <c r="H35" s="494">
        <v>44561</v>
      </c>
      <c r="I35" s="54" t="s">
        <v>326</v>
      </c>
      <c r="J35" s="438" t="s">
        <v>172</v>
      </c>
    </row>
    <row r="36" spans="1:10" ht="45.75" customHeight="1" x14ac:dyDescent="0.25">
      <c r="A36" s="642"/>
      <c r="B36" s="472" t="s">
        <v>330</v>
      </c>
      <c r="C36" s="54" t="s">
        <v>329</v>
      </c>
      <c r="D36" s="54" t="s">
        <v>89</v>
      </c>
      <c r="E36" s="300">
        <v>1</v>
      </c>
      <c r="F36" s="54" t="s">
        <v>18</v>
      </c>
      <c r="G36" s="494">
        <v>44200</v>
      </c>
      <c r="H36" s="494">
        <v>44561</v>
      </c>
      <c r="I36" s="54" t="s">
        <v>326</v>
      </c>
      <c r="J36" s="438" t="s">
        <v>172</v>
      </c>
    </row>
    <row r="37" spans="1:10" ht="45.75" customHeight="1" x14ac:dyDescent="0.25">
      <c r="A37" s="642"/>
      <c r="B37" s="472" t="s">
        <v>328</v>
      </c>
      <c r="C37" s="54" t="s">
        <v>327</v>
      </c>
      <c r="D37" s="54" t="s">
        <v>89</v>
      </c>
      <c r="E37" s="300">
        <v>1</v>
      </c>
      <c r="F37" s="54" t="s">
        <v>18</v>
      </c>
      <c r="G37" s="494">
        <v>44200</v>
      </c>
      <c r="H37" s="494">
        <v>44561</v>
      </c>
      <c r="I37" s="54" t="s">
        <v>326</v>
      </c>
      <c r="J37" s="438" t="s">
        <v>172</v>
      </c>
    </row>
    <row r="38" spans="1:10" s="143" customFormat="1" ht="57" customHeight="1" x14ac:dyDescent="0.25">
      <c r="A38" s="638" t="s">
        <v>325</v>
      </c>
      <c r="B38" s="431" t="s">
        <v>324</v>
      </c>
      <c r="C38" s="54" t="s">
        <v>323</v>
      </c>
      <c r="D38" s="54" t="s">
        <v>89</v>
      </c>
      <c r="E38" s="54">
        <v>1</v>
      </c>
      <c r="F38" s="54" t="s">
        <v>18</v>
      </c>
      <c r="G38" s="494">
        <v>44197</v>
      </c>
      <c r="H38" s="494">
        <v>44561</v>
      </c>
      <c r="I38" s="296" t="s">
        <v>318</v>
      </c>
      <c r="J38" s="438" t="s">
        <v>141</v>
      </c>
    </row>
    <row r="39" spans="1:10" ht="42.75" customHeight="1" x14ac:dyDescent="0.25">
      <c r="A39" s="638"/>
      <c r="B39" s="431" t="s">
        <v>322</v>
      </c>
      <c r="C39" s="54" t="s">
        <v>321</v>
      </c>
      <c r="D39" s="54" t="s">
        <v>89</v>
      </c>
      <c r="E39" s="54">
        <v>11</v>
      </c>
      <c r="F39" s="54" t="s">
        <v>13</v>
      </c>
      <c r="G39" s="494">
        <v>43876</v>
      </c>
      <c r="H39" s="494">
        <v>44561</v>
      </c>
      <c r="I39" s="296" t="s">
        <v>318</v>
      </c>
      <c r="J39" s="438" t="s">
        <v>141</v>
      </c>
    </row>
    <row r="40" spans="1:10" ht="57" customHeight="1" x14ac:dyDescent="0.25">
      <c r="A40" s="643"/>
      <c r="B40" s="647" t="s">
        <v>320</v>
      </c>
      <c r="C40" s="73" t="s">
        <v>319</v>
      </c>
      <c r="D40" s="73" t="s">
        <v>89</v>
      </c>
      <c r="E40" s="73">
        <v>3</v>
      </c>
      <c r="F40" s="73" t="s">
        <v>15</v>
      </c>
      <c r="G40" s="507">
        <v>44197</v>
      </c>
      <c r="H40" s="507">
        <v>44561</v>
      </c>
      <c r="I40" s="590" t="s">
        <v>318</v>
      </c>
      <c r="J40" s="440" t="s">
        <v>141</v>
      </c>
    </row>
  </sheetData>
  <mergeCells count="27">
    <mergeCell ref="A9:A10"/>
    <mergeCell ref="I7:I8"/>
    <mergeCell ref="J7:J8"/>
    <mergeCell ref="A6:A8"/>
    <mergeCell ref="B6:J6"/>
    <mergeCell ref="B7:B8"/>
    <mergeCell ref="C7:C8"/>
    <mergeCell ref="D7:D8"/>
    <mergeCell ref="E7:E8"/>
    <mergeCell ref="F7:F8"/>
    <mergeCell ref="G7:G8"/>
    <mergeCell ref="H7:H8"/>
    <mergeCell ref="S2:U2"/>
    <mergeCell ref="A1:A3"/>
    <mergeCell ref="Q1:R1"/>
    <mergeCell ref="Q3:R3"/>
    <mergeCell ref="S1:U1"/>
    <mergeCell ref="Q2:R2"/>
    <mergeCell ref="S3:U3"/>
    <mergeCell ref="C1:H1"/>
    <mergeCell ref="C2:H2"/>
    <mergeCell ref="C3:H3"/>
    <mergeCell ref="A11:A19"/>
    <mergeCell ref="B11:B12"/>
    <mergeCell ref="A20:A28"/>
    <mergeCell ref="A31:A37"/>
    <mergeCell ref="A38:A40"/>
  </mergeCells>
  <pageMargins left="0.70866141732283472" right="0.70866141732283472" top="0.74803149606299213" bottom="0.74803149606299213" header="0.31496062992125984" footer="0.31496062992125984"/>
  <pageSetup scale="42"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'D:\Desktop\CUARENTENA\PLAN DE ACCIÓN 2021\Secretaría General\[FORMULACIÓN PLAN DE ACCIÓN 2021 - Oficina de Control Interno.xlsx]Hoja2'!#REF!</xm:f>
          </x14:formula1>
          <xm:sqref>D38:D40 F38:F40</xm:sqref>
        </x14:dataValidation>
        <x14:dataValidation type="list" allowBlank="1" showInputMessage="1" showErrorMessage="1">
          <x14:formula1>
            <xm:f>'D:\Desktop\CUARENTENA\PLAN DE ACCIÓN 2021\Secretaría General\[FORMULACIÓN PLAN DE ACCIÓN 2021  - Oficina Inspector Gestión Tierras.xlsx]Hoja2'!#REF!</xm:f>
          </x14:formula1>
          <xm:sqref>F31:F37 D31:D37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tabSelected="1" zoomScaleNormal="100" workbookViewId="0">
      <selection activeCell="H7" sqref="H7"/>
    </sheetView>
  </sheetViews>
  <sheetFormatPr baseColWidth="10" defaultColWidth="8.85546875" defaultRowHeight="12.75" x14ac:dyDescent="0.25"/>
  <cols>
    <col min="1" max="1" width="25" style="21" customWidth="1"/>
    <col min="2" max="2" width="16.28515625" style="21" customWidth="1"/>
    <col min="3" max="3" width="20.42578125" style="21" customWidth="1"/>
    <col min="4" max="4" width="18.28515625" style="21" customWidth="1"/>
    <col min="5" max="5" width="40.85546875" style="21" customWidth="1"/>
    <col min="6" max="6" width="23.28515625" style="21" customWidth="1"/>
    <col min="7" max="11" width="12.85546875" style="21" customWidth="1"/>
    <col min="12" max="14" width="13.85546875" style="21" customWidth="1"/>
    <col min="15" max="15" width="59" style="22" customWidth="1"/>
    <col min="16" max="16" width="26.85546875" style="22" customWidth="1"/>
    <col min="17" max="17" width="14.140625" style="22" customWidth="1"/>
    <col min="18" max="18" width="11.85546875" style="22" customWidth="1"/>
    <col min="19" max="19" width="17.28515625" style="22" customWidth="1"/>
    <col min="20" max="21" width="13.7109375" style="22" customWidth="1"/>
    <col min="22" max="22" width="21.140625" style="104" customWidth="1"/>
    <col min="23" max="23" width="22" style="22" customWidth="1"/>
    <col min="24" max="24" width="19.85546875" style="22" customWidth="1"/>
    <col min="25" max="25" width="35.42578125" style="21" customWidth="1"/>
    <col min="26" max="26" width="10" style="21" customWidth="1"/>
    <col min="27" max="27" width="5.5703125" style="21" customWidth="1"/>
    <col min="28" max="28" width="16.85546875" style="21" customWidth="1"/>
    <col min="29" max="29" width="15.7109375" style="21" customWidth="1"/>
    <col min="30" max="30" width="16.85546875" style="21" customWidth="1"/>
    <col min="31" max="33" width="14.140625" style="21" customWidth="1"/>
    <col min="34" max="34" width="20.140625" style="21" customWidth="1"/>
    <col min="35" max="35" width="14.140625" style="21" customWidth="1"/>
    <col min="36" max="37" width="8.85546875" style="21" customWidth="1"/>
    <col min="38" max="16384" width="8.85546875" style="21"/>
  </cols>
  <sheetData>
    <row r="1" spans="1:38" s="451" customFormat="1" ht="24" customHeight="1" x14ac:dyDescent="0.25">
      <c r="A1" s="447"/>
      <c r="B1" s="265" t="s">
        <v>63</v>
      </c>
      <c r="C1" s="265"/>
      <c r="D1" s="462" t="s">
        <v>91</v>
      </c>
      <c r="E1" s="458"/>
      <c r="F1" s="458"/>
      <c r="G1" s="458"/>
      <c r="H1" s="458"/>
      <c r="I1" s="458"/>
      <c r="J1" s="458"/>
      <c r="K1" s="458"/>
      <c r="L1" s="458"/>
      <c r="M1" s="458"/>
      <c r="N1" s="458"/>
      <c r="O1" s="458"/>
      <c r="P1" s="458"/>
      <c r="Q1" s="458"/>
      <c r="R1" s="458"/>
      <c r="S1" s="458"/>
      <c r="T1" s="458"/>
      <c r="U1" s="458"/>
      <c r="V1" s="459"/>
      <c r="W1" s="259" t="s">
        <v>64</v>
      </c>
      <c r="X1" s="260"/>
      <c r="Y1" s="53" t="s">
        <v>71</v>
      </c>
      <c r="AH1" s="449"/>
      <c r="AI1" s="449"/>
      <c r="AJ1" s="450"/>
      <c r="AK1" s="450"/>
      <c r="AL1" s="450"/>
    </row>
    <row r="2" spans="1:38" s="451" customFormat="1" ht="24" customHeight="1" x14ac:dyDescent="0.25">
      <c r="A2" s="452"/>
      <c r="B2" s="265" t="s">
        <v>65</v>
      </c>
      <c r="C2" s="265"/>
      <c r="D2" s="266" t="s">
        <v>69</v>
      </c>
      <c r="E2" s="267"/>
      <c r="F2" s="267"/>
      <c r="G2" s="267"/>
      <c r="H2" s="267"/>
      <c r="I2" s="267"/>
      <c r="J2" s="267"/>
      <c r="K2" s="267"/>
      <c r="L2" s="267"/>
      <c r="M2" s="267"/>
      <c r="N2" s="267"/>
      <c r="O2" s="267"/>
      <c r="P2" s="267"/>
      <c r="Q2" s="267"/>
      <c r="R2" s="267"/>
      <c r="S2" s="267"/>
      <c r="T2" s="267"/>
      <c r="U2" s="267"/>
      <c r="V2" s="268"/>
      <c r="W2" s="259" t="s">
        <v>66</v>
      </c>
      <c r="X2" s="260"/>
      <c r="Y2" s="53">
        <v>1</v>
      </c>
      <c r="AH2" s="449"/>
      <c r="AI2" s="449"/>
      <c r="AJ2" s="454"/>
      <c r="AK2" s="454"/>
      <c r="AL2" s="454"/>
    </row>
    <row r="3" spans="1:38" s="451" customFormat="1" ht="24" customHeight="1" x14ac:dyDescent="0.25">
      <c r="A3" s="455"/>
      <c r="B3" s="265" t="s">
        <v>67</v>
      </c>
      <c r="C3" s="265"/>
      <c r="D3" s="266" t="s">
        <v>669</v>
      </c>
      <c r="E3" s="267"/>
      <c r="F3" s="267"/>
      <c r="G3" s="267"/>
      <c r="H3" s="267"/>
      <c r="I3" s="267"/>
      <c r="J3" s="267"/>
      <c r="K3" s="267"/>
      <c r="L3" s="267"/>
      <c r="M3" s="267"/>
      <c r="N3" s="267"/>
      <c r="O3" s="267"/>
      <c r="P3" s="267"/>
      <c r="Q3" s="267"/>
      <c r="R3" s="267"/>
      <c r="S3" s="267"/>
      <c r="T3" s="267"/>
      <c r="U3" s="267"/>
      <c r="V3" s="268"/>
      <c r="W3" s="259" t="s">
        <v>68</v>
      </c>
      <c r="X3" s="260"/>
      <c r="Y3" s="461">
        <v>43767</v>
      </c>
      <c r="AH3" s="449"/>
      <c r="AI3" s="449"/>
      <c r="AJ3" s="457"/>
      <c r="AK3" s="454"/>
      <c r="AL3" s="454"/>
    </row>
    <row r="4" spans="1:38" ht="18" customHeight="1" x14ac:dyDescent="0.25">
      <c r="A4" s="80"/>
      <c r="B4" s="80"/>
      <c r="C4" s="80"/>
      <c r="D4" s="80"/>
      <c r="E4" s="80"/>
      <c r="F4" s="80"/>
      <c r="G4" s="80"/>
      <c r="H4" s="80"/>
      <c r="I4" s="80"/>
      <c r="J4" s="80"/>
      <c r="K4" s="80"/>
      <c r="L4" s="80"/>
      <c r="M4" s="80"/>
      <c r="N4" s="80"/>
      <c r="O4" s="80"/>
      <c r="P4" s="80"/>
      <c r="Q4" s="80"/>
      <c r="R4" s="80"/>
      <c r="S4" s="80"/>
      <c r="T4" s="80"/>
      <c r="U4" s="80"/>
      <c r="V4" s="81"/>
      <c r="Y4" s="80"/>
      <c r="Z4" s="80"/>
      <c r="AA4" s="80"/>
      <c r="AB4" s="80"/>
      <c r="AC4" s="80"/>
      <c r="AD4" s="80"/>
      <c r="AE4" s="80"/>
      <c r="AF4" s="80"/>
      <c r="AH4" s="82"/>
      <c r="AI4" s="82"/>
      <c r="AJ4" s="82"/>
      <c r="AK4" s="82"/>
      <c r="AL4" s="82"/>
    </row>
    <row r="5" spans="1:38" ht="18" customHeight="1" x14ac:dyDescent="0.25">
      <c r="A5" s="207" t="s">
        <v>72</v>
      </c>
      <c r="B5" s="208"/>
      <c r="C5" s="412">
        <v>2021</v>
      </c>
      <c r="D5" s="412"/>
      <c r="E5" s="412"/>
      <c r="F5" s="412"/>
      <c r="G5" s="83"/>
      <c r="H5" s="83"/>
      <c r="I5" s="83"/>
      <c r="J5" s="83"/>
      <c r="K5" s="83"/>
      <c r="L5" s="83"/>
      <c r="M5" s="83"/>
      <c r="N5" s="83"/>
      <c r="O5" s="80"/>
      <c r="P5" s="80"/>
      <c r="Q5" s="80"/>
      <c r="R5" s="80"/>
      <c r="S5" s="80"/>
      <c r="T5" s="80"/>
      <c r="U5" s="80"/>
      <c r="V5" s="84"/>
      <c r="Y5" s="80"/>
      <c r="Z5" s="80"/>
      <c r="AA5" s="80"/>
      <c r="AB5" s="80"/>
      <c r="AC5" s="80"/>
      <c r="AD5" s="80"/>
      <c r="AE5" s="80"/>
      <c r="AF5" s="80"/>
      <c r="AH5" s="82"/>
      <c r="AI5" s="82"/>
      <c r="AJ5" s="82"/>
      <c r="AK5" s="82"/>
      <c r="AL5" s="82"/>
    </row>
    <row r="6" spans="1:38" ht="18" customHeight="1" x14ac:dyDescent="0.25">
      <c r="A6" s="207" t="s">
        <v>27</v>
      </c>
      <c r="B6" s="208"/>
      <c r="C6" s="341" t="s">
        <v>884</v>
      </c>
      <c r="D6" s="341"/>
      <c r="E6" s="341"/>
      <c r="F6" s="341"/>
      <c r="G6" s="83"/>
      <c r="H6" s="83"/>
      <c r="I6" s="83"/>
      <c r="J6" s="83"/>
      <c r="K6" s="83"/>
      <c r="L6" s="83"/>
      <c r="M6" s="83"/>
      <c r="N6" s="83"/>
      <c r="O6" s="198"/>
      <c r="P6" s="198"/>
      <c r="Q6" s="198"/>
      <c r="R6" s="198"/>
      <c r="S6" s="198"/>
      <c r="T6" s="198"/>
      <c r="U6" s="198"/>
      <c r="V6" s="198"/>
      <c r="W6" s="198"/>
      <c r="X6" s="198"/>
      <c r="Y6" s="198"/>
      <c r="Z6" s="85"/>
      <c r="AA6" s="85"/>
      <c r="AB6" s="85"/>
      <c r="AC6" s="85"/>
      <c r="AD6" s="85"/>
      <c r="AE6" s="85"/>
      <c r="AF6" s="85"/>
    </row>
    <row r="7" spans="1:38" ht="18" customHeight="1" x14ac:dyDescent="0.25">
      <c r="A7" s="207" t="s">
        <v>28</v>
      </c>
      <c r="B7" s="208"/>
      <c r="C7" s="413">
        <v>2020011000016</v>
      </c>
      <c r="D7" s="413"/>
      <c r="E7" s="413"/>
      <c r="F7" s="413"/>
      <c r="G7" s="83"/>
      <c r="H7" s="83"/>
      <c r="I7" s="83"/>
      <c r="J7" s="83"/>
      <c r="K7" s="83"/>
      <c r="L7" s="83"/>
      <c r="M7" s="83"/>
      <c r="N7" s="83"/>
      <c r="O7" s="198"/>
      <c r="P7" s="198"/>
      <c r="Q7" s="198"/>
      <c r="R7" s="198"/>
      <c r="S7" s="198"/>
      <c r="T7" s="198"/>
      <c r="U7" s="198"/>
      <c r="V7" s="198"/>
      <c r="W7" s="198"/>
      <c r="X7" s="198"/>
      <c r="Y7" s="198"/>
      <c r="Z7" s="85"/>
      <c r="AA7" s="85"/>
      <c r="AB7" s="85"/>
      <c r="AC7" s="85"/>
      <c r="AD7" s="85"/>
      <c r="AE7" s="85"/>
      <c r="AF7" s="85"/>
    </row>
    <row r="8" spans="1:38" ht="18" customHeight="1" x14ac:dyDescent="0.25">
      <c r="A8" s="207" t="s">
        <v>74</v>
      </c>
      <c r="B8" s="208"/>
      <c r="C8" s="414" t="s">
        <v>124</v>
      </c>
      <c r="D8" s="414"/>
      <c r="E8" s="414"/>
      <c r="F8" s="414"/>
      <c r="G8" s="83"/>
      <c r="H8" s="83"/>
      <c r="I8" s="83"/>
      <c r="J8" s="83"/>
      <c r="K8" s="83"/>
      <c r="L8" s="83"/>
      <c r="M8" s="83"/>
      <c r="N8" s="83"/>
      <c r="O8" s="198"/>
      <c r="P8" s="198"/>
      <c r="Q8" s="198"/>
      <c r="R8" s="198"/>
      <c r="S8" s="198"/>
      <c r="T8" s="198"/>
      <c r="U8" s="198"/>
      <c r="V8" s="198"/>
      <c r="W8" s="198"/>
      <c r="X8" s="198"/>
      <c r="Y8" s="198"/>
      <c r="Z8" s="85"/>
      <c r="AA8" s="85"/>
      <c r="AB8" s="85"/>
      <c r="AC8" s="85"/>
      <c r="AD8" s="85"/>
      <c r="AE8" s="85"/>
      <c r="AF8" s="85"/>
    </row>
    <row r="9" spans="1:38" ht="18" customHeight="1" x14ac:dyDescent="0.25">
      <c r="A9" s="207" t="s">
        <v>29</v>
      </c>
      <c r="B9" s="208"/>
      <c r="C9" s="414" t="s">
        <v>430</v>
      </c>
      <c r="D9" s="414"/>
      <c r="E9" s="414"/>
      <c r="F9" s="414"/>
      <c r="G9" s="83"/>
      <c r="H9" s="83"/>
      <c r="I9" s="83"/>
      <c r="J9" s="83"/>
      <c r="K9" s="83"/>
      <c r="L9" s="83"/>
      <c r="M9" s="83"/>
      <c r="N9" s="83"/>
      <c r="O9" s="198"/>
      <c r="P9" s="198"/>
      <c r="Q9" s="198"/>
      <c r="R9" s="198"/>
      <c r="S9" s="198"/>
      <c r="T9" s="198"/>
      <c r="U9" s="198"/>
      <c r="V9" s="198"/>
      <c r="W9" s="198"/>
      <c r="X9" s="198"/>
      <c r="Y9" s="198"/>
      <c r="Z9" s="85"/>
      <c r="AA9" s="85"/>
      <c r="AB9" s="85"/>
      <c r="AC9" s="85"/>
      <c r="AD9" s="85"/>
      <c r="AE9" s="85"/>
      <c r="AF9" s="85"/>
    </row>
    <row r="10" spans="1:38" x14ac:dyDescent="0.25">
      <c r="A10" s="86"/>
      <c r="B10" s="86"/>
      <c r="C10" s="87"/>
      <c r="D10" s="87"/>
      <c r="E10" s="87"/>
      <c r="F10" s="87"/>
      <c r="G10" s="87"/>
      <c r="H10" s="87"/>
      <c r="I10" s="87"/>
      <c r="J10" s="87"/>
      <c r="K10" s="87"/>
      <c r="L10" s="87"/>
      <c r="M10" s="87"/>
      <c r="N10" s="87"/>
      <c r="O10" s="87"/>
      <c r="P10" s="87"/>
      <c r="Q10" s="87"/>
      <c r="R10" s="87"/>
      <c r="S10" s="20"/>
      <c r="T10" s="20"/>
      <c r="U10" s="20"/>
      <c r="V10" s="88"/>
      <c r="Y10" s="20"/>
      <c r="Z10" s="85"/>
      <c r="AA10" s="85"/>
      <c r="AB10" s="85"/>
      <c r="AC10" s="85"/>
      <c r="AD10" s="85"/>
      <c r="AE10" s="85"/>
      <c r="AF10" s="85"/>
    </row>
    <row r="11" spans="1:38" ht="30.75" customHeight="1"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c r="Z11" s="85"/>
      <c r="AA11" s="85"/>
      <c r="AB11" s="85"/>
      <c r="AC11" s="85"/>
      <c r="AD11" s="85"/>
      <c r="AE11" s="85"/>
      <c r="AF11" s="85"/>
    </row>
    <row r="12" spans="1:38" ht="27.75" customHeight="1" x14ac:dyDescent="0.25">
      <c r="A12" s="202" t="s">
        <v>0</v>
      </c>
      <c r="B12" s="206" t="s">
        <v>1</v>
      </c>
      <c r="C12" s="202" t="s">
        <v>2</v>
      </c>
      <c r="D12" s="202" t="s">
        <v>125</v>
      </c>
      <c r="E12" s="202" t="s">
        <v>3</v>
      </c>
      <c r="F12" s="202" t="s">
        <v>126</v>
      </c>
      <c r="G12" s="201" t="s">
        <v>82</v>
      </c>
      <c r="H12" s="201" t="s">
        <v>78</v>
      </c>
      <c r="I12" s="201" t="s">
        <v>81</v>
      </c>
      <c r="J12" s="201" t="s">
        <v>80</v>
      </c>
      <c r="K12" s="205" t="s">
        <v>79</v>
      </c>
      <c r="L12" s="201" t="s">
        <v>7</v>
      </c>
      <c r="M12" s="205" t="s">
        <v>8</v>
      </c>
      <c r="N12" s="205" t="s">
        <v>9</v>
      </c>
      <c r="O12" s="197" t="s">
        <v>24</v>
      </c>
      <c r="P12" s="197" t="s">
        <v>26</v>
      </c>
      <c r="Q12" s="197" t="s">
        <v>4</v>
      </c>
      <c r="R12" s="200" t="s">
        <v>129</v>
      </c>
      <c r="S12" s="197" t="s">
        <v>73</v>
      </c>
      <c r="T12" s="197" t="s">
        <v>6</v>
      </c>
      <c r="U12" s="197" t="s">
        <v>19</v>
      </c>
      <c r="V12" s="197" t="s">
        <v>20</v>
      </c>
      <c r="W12" s="197" t="s">
        <v>25</v>
      </c>
      <c r="X12" s="203" t="s">
        <v>75</v>
      </c>
      <c r="Y12" s="197" t="s">
        <v>5</v>
      </c>
    </row>
    <row r="13" spans="1:38" ht="18.75" customHeight="1" x14ac:dyDescent="0.25">
      <c r="A13" s="202"/>
      <c r="B13" s="206"/>
      <c r="C13" s="202"/>
      <c r="D13" s="202"/>
      <c r="E13" s="202"/>
      <c r="F13" s="202"/>
      <c r="G13" s="201"/>
      <c r="H13" s="201"/>
      <c r="I13" s="201"/>
      <c r="J13" s="201"/>
      <c r="K13" s="205"/>
      <c r="L13" s="201"/>
      <c r="M13" s="205"/>
      <c r="N13" s="205"/>
      <c r="O13" s="197"/>
      <c r="P13" s="197"/>
      <c r="Q13" s="197"/>
      <c r="R13" s="200"/>
      <c r="S13" s="197"/>
      <c r="T13" s="197"/>
      <c r="U13" s="197"/>
      <c r="V13" s="197"/>
      <c r="W13" s="197"/>
      <c r="X13" s="204"/>
      <c r="Y13" s="197"/>
      <c r="AB13" s="91"/>
    </row>
    <row r="14" spans="1:38" s="93" customFormat="1" ht="35.25" customHeight="1" x14ac:dyDescent="0.25">
      <c r="A14" s="214" t="s">
        <v>92</v>
      </c>
      <c r="B14" s="215" t="s">
        <v>93</v>
      </c>
      <c r="C14" s="215" t="s">
        <v>94</v>
      </c>
      <c r="D14" s="216">
        <v>9900</v>
      </c>
      <c r="E14" s="219" t="s">
        <v>652</v>
      </c>
      <c r="F14" s="211">
        <f>+W14+W15+W16</f>
        <v>4740189522</v>
      </c>
      <c r="G14" s="194" t="s">
        <v>10</v>
      </c>
      <c r="H14" s="186" t="s">
        <v>10</v>
      </c>
      <c r="I14" s="186" t="s">
        <v>11</v>
      </c>
      <c r="J14" s="186" t="s">
        <v>10</v>
      </c>
      <c r="K14" s="186" t="s">
        <v>12</v>
      </c>
      <c r="L14" s="218" t="s">
        <v>841</v>
      </c>
      <c r="M14" s="218" t="s">
        <v>49</v>
      </c>
      <c r="N14" s="221" t="s">
        <v>44</v>
      </c>
      <c r="O14" s="136" t="s">
        <v>97</v>
      </c>
      <c r="P14" s="115" t="s">
        <v>651</v>
      </c>
      <c r="Q14" s="115" t="s">
        <v>89</v>
      </c>
      <c r="R14" s="116">
        <v>7000</v>
      </c>
      <c r="S14" s="115" t="s">
        <v>13</v>
      </c>
      <c r="T14" s="117">
        <v>44200</v>
      </c>
      <c r="U14" s="117">
        <v>44561</v>
      </c>
      <c r="V14" s="115" t="s">
        <v>34</v>
      </c>
      <c r="W14" s="118">
        <f>110490914+176687944</f>
        <v>287178858</v>
      </c>
      <c r="X14" s="119" t="s">
        <v>76</v>
      </c>
      <c r="Y14" s="222" t="s">
        <v>98</v>
      </c>
      <c r="AC14" s="94"/>
      <c r="AE14" s="95"/>
    </row>
    <row r="15" spans="1:38" s="93" customFormat="1" ht="33" customHeight="1" x14ac:dyDescent="0.25">
      <c r="A15" s="187"/>
      <c r="B15" s="174"/>
      <c r="C15" s="174"/>
      <c r="D15" s="217"/>
      <c r="E15" s="220"/>
      <c r="F15" s="212"/>
      <c r="G15" s="195"/>
      <c r="H15" s="184"/>
      <c r="I15" s="184"/>
      <c r="J15" s="184"/>
      <c r="K15" s="184"/>
      <c r="L15" s="179"/>
      <c r="M15" s="179"/>
      <c r="N15" s="181"/>
      <c r="O15" s="182" t="s">
        <v>99</v>
      </c>
      <c r="P15" s="174" t="s">
        <v>650</v>
      </c>
      <c r="Q15" s="174" t="s">
        <v>89</v>
      </c>
      <c r="R15" s="217">
        <v>3500</v>
      </c>
      <c r="S15" s="174" t="s">
        <v>13</v>
      </c>
      <c r="T15" s="168">
        <v>44200</v>
      </c>
      <c r="U15" s="168">
        <v>44561</v>
      </c>
      <c r="V15" s="43" t="s">
        <v>617</v>
      </c>
      <c r="W15" s="120">
        <v>25200000</v>
      </c>
      <c r="X15" s="121" t="s">
        <v>76</v>
      </c>
      <c r="Y15" s="169"/>
      <c r="AB15" s="95"/>
      <c r="AC15" s="95"/>
      <c r="AD15" s="95"/>
      <c r="AE15" s="95"/>
    </row>
    <row r="16" spans="1:38" s="95" customFormat="1" ht="36.75" customHeight="1" x14ac:dyDescent="0.25">
      <c r="A16" s="187"/>
      <c r="B16" s="174"/>
      <c r="C16" s="174"/>
      <c r="D16" s="217"/>
      <c r="E16" s="220"/>
      <c r="F16" s="212"/>
      <c r="G16" s="195"/>
      <c r="H16" s="184"/>
      <c r="I16" s="184"/>
      <c r="J16" s="184"/>
      <c r="K16" s="184"/>
      <c r="L16" s="179"/>
      <c r="M16" s="179"/>
      <c r="N16" s="181"/>
      <c r="O16" s="182"/>
      <c r="P16" s="174"/>
      <c r="Q16" s="174"/>
      <c r="R16" s="217"/>
      <c r="S16" s="174"/>
      <c r="T16" s="168"/>
      <c r="U16" s="168"/>
      <c r="V16" s="43" t="s">
        <v>21</v>
      </c>
      <c r="W16" s="44">
        <v>4427810664</v>
      </c>
      <c r="X16" s="121" t="s">
        <v>76</v>
      </c>
      <c r="Y16" s="169"/>
    </row>
    <row r="17" spans="1:35" s="95" customFormat="1" ht="45" customHeight="1" x14ac:dyDescent="0.25">
      <c r="A17" s="187"/>
      <c r="B17" s="174"/>
      <c r="C17" s="174"/>
      <c r="D17" s="217"/>
      <c r="E17" s="109" t="s">
        <v>649</v>
      </c>
      <c r="F17" s="110">
        <f>+W17</f>
        <v>38830049</v>
      </c>
      <c r="G17" s="195"/>
      <c r="H17" s="184"/>
      <c r="I17" s="184"/>
      <c r="J17" s="184"/>
      <c r="K17" s="184"/>
      <c r="L17" s="179"/>
      <c r="M17" s="179"/>
      <c r="N17" s="181"/>
      <c r="O17" s="124" t="s">
        <v>100</v>
      </c>
      <c r="P17" s="43" t="s">
        <v>648</v>
      </c>
      <c r="Q17" s="174"/>
      <c r="R17" s="217"/>
      <c r="S17" s="174"/>
      <c r="T17" s="168"/>
      <c r="U17" s="168"/>
      <c r="V17" s="43" t="s">
        <v>34</v>
      </c>
      <c r="W17" s="120">
        <v>38830049</v>
      </c>
      <c r="X17" s="121" t="s">
        <v>76</v>
      </c>
      <c r="Y17" s="122" t="s">
        <v>98</v>
      </c>
      <c r="AB17" s="92"/>
    </row>
    <row r="18" spans="1:35" s="95" customFormat="1" ht="42" customHeight="1" x14ac:dyDescent="0.25">
      <c r="A18" s="187"/>
      <c r="B18" s="174"/>
      <c r="C18" s="174"/>
      <c r="D18" s="217"/>
      <c r="E18" s="213" t="s">
        <v>647</v>
      </c>
      <c r="F18" s="181">
        <f>+W18+W19</f>
        <v>3807321922</v>
      </c>
      <c r="G18" s="195"/>
      <c r="H18" s="184"/>
      <c r="I18" s="184"/>
      <c r="J18" s="184"/>
      <c r="K18" s="184"/>
      <c r="L18" s="179"/>
      <c r="M18" s="179"/>
      <c r="N18" s="181"/>
      <c r="O18" s="182" t="s">
        <v>101</v>
      </c>
      <c r="P18" s="174" t="s">
        <v>646</v>
      </c>
      <c r="Q18" s="174" t="s">
        <v>90</v>
      </c>
      <c r="R18" s="223">
        <v>0.9</v>
      </c>
      <c r="S18" s="174" t="s">
        <v>13</v>
      </c>
      <c r="T18" s="168">
        <v>44200</v>
      </c>
      <c r="U18" s="168">
        <v>44561</v>
      </c>
      <c r="V18" s="43" t="s">
        <v>34</v>
      </c>
      <c r="W18" s="120">
        <v>87960970</v>
      </c>
      <c r="X18" s="121" t="s">
        <v>76</v>
      </c>
      <c r="Y18" s="169" t="s">
        <v>98</v>
      </c>
      <c r="AB18" s="92"/>
      <c r="AI18" s="92"/>
    </row>
    <row r="19" spans="1:35" s="95" customFormat="1" ht="42.75" customHeight="1" x14ac:dyDescent="0.25">
      <c r="A19" s="187"/>
      <c r="B19" s="174"/>
      <c r="C19" s="174"/>
      <c r="D19" s="217"/>
      <c r="E19" s="213"/>
      <c r="F19" s="181"/>
      <c r="G19" s="195"/>
      <c r="H19" s="184"/>
      <c r="I19" s="184"/>
      <c r="J19" s="184"/>
      <c r="K19" s="184"/>
      <c r="L19" s="179"/>
      <c r="M19" s="179"/>
      <c r="N19" s="181"/>
      <c r="O19" s="182"/>
      <c r="P19" s="174"/>
      <c r="Q19" s="174"/>
      <c r="R19" s="223"/>
      <c r="S19" s="174"/>
      <c r="T19" s="168"/>
      <c r="U19" s="168"/>
      <c r="V19" s="43" t="s">
        <v>21</v>
      </c>
      <c r="W19" s="120">
        <v>3719360952</v>
      </c>
      <c r="X19" s="121" t="s">
        <v>76</v>
      </c>
      <c r="Y19" s="169"/>
      <c r="AB19" s="92"/>
      <c r="AI19" s="92"/>
    </row>
    <row r="20" spans="1:35" s="95" customFormat="1" ht="30.75" customHeight="1" x14ac:dyDescent="0.2">
      <c r="A20" s="187"/>
      <c r="B20" s="174"/>
      <c r="C20" s="174"/>
      <c r="D20" s="217"/>
      <c r="E20" s="192" t="s">
        <v>628</v>
      </c>
      <c r="F20" s="181">
        <f>+W20+W21</f>
        <v>133657339</v>
      </c>
      <c r="G20" s="195"/>
      <c r="H20" s="184"/>
      <c r="I20" s="184"/>
      <c r="J20" s="184"/>
      <c r="K20" s="184"/>
      <c r="L20" s="179"/>
      <c r="M20" s="179"/>
      <c r="N20" s="181" t="s">
        <v>40</v>
      </c>
      <c r="O20" s="182" t="s">
        <v>835</v>
      </c>
      <c r="P20" s="174" t="s">
        <v>836</v>
      </c>
      <c r="Q20" s="174" t="s">
        <v>89</v>
      </c>
      <c r="R20" s="174">
        <v>5</v>
      </c>
      <c r="S20" s="170" t="s">
        <v>128</v>
      </c>
      <c r="T20" s="168">
        <v>44197</v>
      </c>
      <c r="U20" s="168">
        <v>44561</v>
      </c>
      <c r="V20" s="43" t="s">
        <v>34</v>
      </c>
      <c r="W20" s="120">
        <v>108457339</v>
      </c>
      <c r="X20" s="121" t="s">
        <v>76</v>
      </c>
      <c r="Y20" s="169" t="s">
        <v>837</v>
      </c>
      <c r="AA20" s="96"/>
      <c r="AB20" s="97"/>
      <c r="AC20" s="98"/>
      <c r="AD20" s="92"/>
      <c r="AE20" s="92"/>
      <c r="AF20" s="92"/>
      <c r="AG20" s="96"/>
    </row>
    <row r="21" spans="1:35" s="95" customFormat="1" ht="24.75" customHeight="1" x14ac:dyDescent="0.2">
      <c r="A21" s="187"/>
      <c r="B21" s="174"/>
      <c r="C21" s="174"/>
      <c r="D21" s="217"/>
      <c r="E21" s="192"/>
      <c r="F21" s="181"/>
      <c r="G21" s="195"/>
      <c r="H21" s="184"/>
      <c r="I21" s="184"/>
      <c r="J21" s="184"/>
      <c r="K21" s="184"/>
      <c r="L21" s="179"/>
      <c r="M21" s="179"/>
      <c r="N21" s="181"/>
      <c r="O21" s="182"/>
      <c r="P21" s="174"/>
      <c r="Q21" s="174"/>
      <c r="R21" s="174"/>
      <c r="S21" s="170"/>
      <c r="T21" s="168"/>
      <c r="U21" s="168"/>
      <c r="V21" s="43" t="s">
        <v>617</v>
      </c>
      <c r="W21" s="120">
        <v>25200000</v>
      </c>
      <c r="X21" s="121" t="s">
        <v>76</v>
      </c>
      <c r="Y21" s="169"/>
      <c r="AA21" s="96"/>
      <c r="AB21" s="99"/>
      <c r="AC21" s="98"/>
      <c r="AD21" s="96"/>
      <c r="AE21" s="96"/>
      <c r="AF21" s="96"/>
      <c r="AG21" s="96"/>
      <c r="AH21" s="96"/>
    </row>
    <row r="22" spans="1:35" s="95" customFormat="1" ht="36" customHeight="1" x14ac:dyDescent="0.2">
      <c r="A22" s="187"/>
      <c r="B22" s="174"/>
      <c r="C22" s="174"/>
      <c r="D22" s="217"/>
      <c r="E22" s="192" t="s">
        <v>627</v>
      </c>
      <c r="F22" s="181">
        <f>+W23+W22</f>
        <v>137366768</v>
      </c>
      <c r="G22" s="195"/>
      <c r="H22" s="184"/>
      <c r="I22" s="184"/>
      <c r="J22" s="184"/>
      <c r="K22" s="184"/>
      <c r="L22" s="179"/>
      <c r="M22" s="179"/>
      <c r="N22" s="181"/>
      <c r="O22" s="182" t="s">
        <v>102</v>
      </c>
      <c r="P22" s="174" t="s">
        <v>645</v>
      </c>
      <c r="Q22" s="174" t="s">
        <v>89</v>
      </c>
      <c r="R22" s="178">
        <v>650</v>
      </c>
      <c r="S22" s="174" t="s">
        <v>13</v>
      </c>
      <c r="T22" s="168">
        <v>44200</v>
      </c>
      <c r="U22" s="168">
        <v>44561</v>
      </c>
      <c r="V22" s="43" t="s">
        <v>34</v>
      </c>
      <c r="W22" s="120">
        <v>110490914</v>
      </c>
      <c r="X22" s="121" t="s">
        <v>76</v>
      </c>
      <c r="Y22" s="169" t="s">
        <v>98</v>
      </c>
      <c r="AA22" s="96"/>
      <c r="AB22" s="100"/>
      <c r="AD22" s="96"/>
      <c r="AE22" s="96"/>
      <c r="AF22" s="96"/>
      <c r="AG22" s="96"/>
      <c r="AH22" s="96"/>
    </row>
    <row r="23" spans="1:35" s="95" customFormat="1" ht="22.5" customHeight="1" x14ac:dyDescent="0.2">
      <c r="A23" s="187"/>
      <c r="B23" s="174"/>
      <c r="C23" s="174"/>
      <c r="D23" s="217"/>
      <c r="E23" s="192"/>
      <c r="F23" s="181"/>
      <c r="G23" s="195"/>
      <c r="H23" s="184"/>
      <c r="I23" s="184"/>
      <c r="J23" s="184"/>
      <c r="K23" s="184"/>
      <c r="L23" s="179"/>
      <c r="M23" s="179"/>
      <c r="N23" s="181"/>
      <c r="O23" s="182"/>
      <c r="P23" s="174"/>
      <c r="Q23" s="174"/>
      <c r="R23" s="178"/>
      <c r="S23" s="174"/>
      <c r="T23" s="168"/>
      <c r="U23" s="168"/>
      <c r="V23" s="43" t="s">
        <v>617</v>
      </c>
      <c r="W23" s="120">
        <v>26875854</v>
      </c>
      <c r="X23" s="121" t="s">
        <v>76</v>
      </c>
      <c r="Y23" s="169"/>
      <c r="AA23" s="96"/>
      <c r="AB23" s="98"/>
      <c r="AC23" s="98"/>
      <c r="AD23" s="92"/>
      <c r="AE23" s="92"/>
      <c r="AF23" s="92"/>
      <c r="AG23" s="92"/>
    </row>
    <row r="24" spans="1:35" s="95" customFormat="1" ht="36" customHeight="1" x14ac:dyDescent="0.2">
      <c r="A24" s="187"/>
      <c r="B24" s="174"/>
      <c r="C24" s="174"/>
      <c r="D24" s="217"/>
      <c r="E24" s="192" t="s">
        <v>644</v>
      </c>
      <c r="F24" s="181">
        <f>+W24+W25+W26</f>
        <v>2323030719</v>
      </c>
      <c r="G24" s="195"/>
      <c r="H24" s="184"/>
      <c r="I24" s="184"/>
      <c r="J24" s="184"/>
      <c r="K24" s="184"/>
      <c r="L24" s="179" t="s">
        <v>32</v>
      </c>
      <c r="M24" s="179"/>
      <c r="N24" s="181"/>
      <c r="O24" s="182" t="s">
        <v>643</v>
      </c>
      <c r="P24" s="174" t="s">
        <v>103</v>
      </c>
      <c r="Q24" s="174" t="s">
        <v>89</v>
      </c>
      <c r="R24" s="175">
        <v>4550</v>
      </c>
      <c r="S24" s="174" t="s">
        <v>13</v>
      </c>
      <c r="T24" s="168">
        <v>44200</v>
      </c>
      <c r="U24" s="168">
        <v>44561</v>
      </c>
      <c r="V24" s="43" t="s">
        <v>34</v>
      </c>
      <c r="W24" s="44">
        <f>355350000+1052718595</f>
        <v>1408068595</v>
      </c>
      <c r="X24" s="121" t="s">
        <v>805</v>
      </c>
      <c r="Y24" s="169" t="s">
        <v>98</v>
      </c>
      <c r="AB24" s="98"/>
      <c r="AC24" s="98"/>
    </row>
    <row r="25" spans="1:35" s="95" customFormat="1" ht="23.25" customHeight="1" x14ac:dyDescent="0.2">
      <c r="A25" s="187"/>
      <c r="B25" s="174"/>
      <c r="C25" s="174"/>
      <c r="D25" s="217"/>
      <c r="E25" s="192"/>
      <c r="F25" s="181"/>
      <c r="G25" s="195"/>
      <c r="H25" s="184"/>
      <c r="I25" s="184"/>
      <c r="J25" s="184"/>
      <c r="K25" s="184"/>
      <c r="L25" s="179"/>
      <c r="M25" s="179"/>
      <c r="N25" s="181"/>
      <c r="O25" s="182"/>
      <c r="P25" s="174"/>
      <c r="Q25" s="174"/>
      <c r="R25" s="175"/>
      <c r="S25" s="174"/>
      <c r="T25" s="168"/>
      <c r="U25" s="168"/>
      <c r="V25" s="43" t="s">
        <v>617</v>
      </c>
      <c r="W25" s="44">
        <v>29400000</v>
      </c>
      <c r="X25" s="121" t="s">
        <v>76</v>
      </c>
      <c r="Y25" s="169"/>
      <c r="AB25" s="98"/>
      <c r="AC25" s="98"/>
    </row>
    <row r="26" spans="1:35" s="95" customFormat="1" ht="35.25" customHeight="1" x14ac:dyDescent="0.2">
      <c r="A26" s="187"/>
      <c r="B26" s="174"/>
      <c r="C26" s="174"/>
      <c r="D26" s="217"/>
      <c r="E26" s="192"/>
      <c r="F26" s="181"/>
      <c r="G26" s="195"/>
      <c r="H26" s="184"/>
      <c r="I26" s="184"/>
      <c r="J26" s="184"/>
      <c r="K26" s="184"/>
      <c r="L26" s="179"/>
      <c r="M26" s="179"/>
      <c r="N26" s="181"/>
      <c r="O26" s="182"/>
      <c r="P26" s="174"/>
      <c r="Q26" s="174"/>
      <c r="R26" s="175"/>
      <c r="S26" s="174"/>
      <c r="T26" s="168"/>
      <c r="U26" s="168"/>
      <c r="V26" s="43" t="s">
        <v>21</v>
      </c>
      <c r="W26" s="44">
        <v>885562124</v>
      </c>
      <c r="X26" s="121" t="s">
        <v>76</v>
      </c>
      <c r="Y26" s="169"/>
      <c r="AB26" s="98"/>
      <c r="AC26" s="98"/>
    </row>
    <row r="27" spans="1:35" s="95" customFormat="1" ht="25.5" customHeight="1" x14ac:dyDescent="0.2">
      <c r="A27" s="187"/>
      <c r="B27" s="174"/>
      <c r="C27" s="174"/>
      <c r="D27" s="217"/>
      <c r="E27" s="192" t="s">
        <v>642</v>
      </c>
      <c r="F27" s="181">
        <f>+W27+W28+W29</f>
        <v>1320677700</v>
      </c>
      <c r="G27" s="195"/>
      <c r="H27" s="184"/>
      <c r="I27" s="184"/>
      <c r="J27" s="184"/>
      <c r="K27" s="184"/>
      <c r="L27" s="179"/>
      <c r="M27" s="179"/>
      <c r="N27" s="181"/>
      <c r="O27" s="182" t="s">
        <v>641</v>
      </c>
      <c r="P27" s="174" t="s">
        <v>104</v>
      </c>
      <c r="Q27" s="174" t="s">
        <v>89</v>
      </c>
      <c r="R27" s="174">
        <v>3500</v>
      </c>
      <c r="S27" s="174" t="s">
        <v>13</v>
      </c>
      <c r="T27" s="168">
        <v>44200</v>
      </c>
      <c r="U27" s="168">
        <v>44561</v>
      </c>
      <c r="V27" s="43" t="s">
        <v>34</v>
      </c>
      <c r="W27" s="44">
        <v>231322500</v>
      </c>
      <c r="X27" s="121" t="s">
        <v>76</v>
      </c>
      <c r="Y27" s="169" t="s">
        <v>98</v>
      </c>
      <c r="AB27" s="98"/>
      <c r="AC27" s="98"/>
    </row>
    <row r="28" spans="1:35" s="95" customFormat="1" ht="27.75" customHeight="1" x14ac:dyDescent="0.2">
      <c r="A28" s="187"/>
      <c r="B28" s="174"/>
      <c r="C28" s="174"/>
      <c r="D28" s="217"/>
      <c r="E28" s="192"/>
      <c r="F28" s="181"/>
      <c r="G28" s="195"/>
      <c r="H28" s="184"/>
      <c r="I28" s="184"/>
      <c r="J28" s="184"/>
      <c r="K28" s="184"/>
      <c r="L28" s="179"/>
      <c r="M28" s="179"/>
      <c r="N28" s="181"/>
      <c r="O28" s="182"/>
      <c r="P28" s="174"/>
      <c r="Q28" s="174"/>
      <c r="R28" s="174"/>
      <c r="S28" s="174"/>
      <c r="T28" s="168"/>
      <c r="U28" s="168"/>
      <c r="V28" s="43" t="s">
        <v>617</v>
      </c>
      <c r="W28" s="44">
        <v>42000000</v>
      </c>
      <c r="X28" s="121" t="s">
        <v>76</v>
      </c>
      <c r="Y28" s="169"/>
      <c r="AB28" s="98"/>
      <c r="AC28" s="98"/>
    </row>
    <row r="29" spans="1:35" s="95" customFormat="1" x14ac:dyDescent="0.2">
      <c r="A29" s="187"/>
      <c r="B29" s="174"/>
      <c r="C29" s="174"/>
      <c r="D29" s="217"/>
      <c r="E29" s="192"/>
      <c r="F29" s="181"/>
      <c r="G29" s="195"/>
      <c r="H29" s="184"/>
      <c r="I29" s="184"/>
      <c r="J29" s="184"/>
      <c r="K29" s="184"/>
      <c r="L29" s="179"/>
      <c r="M29" s="179"/>
      <c r="N29" s="181"/>
      <c r="O29" s="182"/>
      <c r="P29" s="174"/>
      <c r="Q29" s="174"/>
      <c r="R29" s="174"/>
      <c r="S29" s="174"/>
      <c r="T29" s="168"/>
      <c r="U29" s="168"/>
      <c r="V29" s="43" t="s">
        <v>21</v>
      </c>
      <c r="W29" s="44">
        <v>1047355200</v>
      </c>
      <c r="X29" s="121" t="s">
        <v>76</v>
      </c>
      <c r="Y29" s="169"/>
      <c r="AB29" s="98"/>
      <c r="AC29" s="98"/>
    </row>
    <row r="30" spans="1:35" s="95" customFormat="1" ht="25.5" x14ac:dyDescent="0.2">
      <c r="A30" s="187"/>
      <c r="B30" s="174"/>
      <c r="C30" s="174"/>
      <c r="D30" s="217"/>
      <c r="E30" s="192" t="s">
        <v>640</v>
      </c>
      <c r="F30" s="181">
        <f>+W30+W31+W32</f>
        <v>5004591716</v>
      </c>
      <c r="G30" s="195"/>
      <c r="H30" s="184"/>
      <c r="I30" s="184"/>
      <c r="J30" s="184"/>
      <c r="K30" s="184"/>
      <c r="L30" s="179"/>
      <c r="M30" s="179"/>
      <c r="N30" s="181"/>
      <c r="O30" s="182" t="s">
        <v>639</v>
      </c>
      <c r="P30" s="174" t="s">
        <v>105</v>
      </c>
      <c r="Q30" s="174" t="s">
        <v>89</v>
      </c>
      <c r="R30" s="175">
        <v>9900</v>
      </c>
      <c r="S30" s="174" t="s">
        <v>13</v>
      </c>
      <c r="T30" s="168">
        <v>44200</v>
      </c>
      <c r="U30" s="168">
        <v>44561</v>
      </c>
      <c r="V30" s="43" t="s">
        <v>34</v>
      </c>
      <c r="W30" s="44">
        <v>92000000</v>
      </c>
      <c r="X30" s="121" t="s">
        <v>76</v>
      </c>
      <c r="Y30" s="169" t="s">
        <v>98</v>
      </c>
      <c r="AB30" s="98"/>
      <c r="AC30" s="98"/>
    </row>
    <row r="31" spans="1:35" s="95" customFormat="1" ht="24" customHeight="1" x14ac:dyDescent="0.2">
      <c r="A31" s="187"/>
      <c r="B31" s="174"/>
      <c r="C31" s="174"/>
      <c r="D31" s="217"/>
      <c r="E31" s="192"/>
      <c r="F31" s="181"/>
      <c r="G31" s="195"/>
      <c r="H31" s="184"/>
      <c r="I31" s="184"/>
      <c r="J31" s="184"/>
      <c r="K31" s="184"/>
      <c r="L31" s="179"/>
      <c r="M31" s="179"/>
      <c r="N31" s="181"/>
      <c r="O31" s="182"/>
      <c r="P31" s="174"/>
      <c r="Q31" s="174"/>
      <c r="R31" s="175"/>
      <c r="S31" s="174"/>
      <c r="T31" s="168"/>
      <c r="U31" s="168"/>
      <c r="V31" s="43" t="s">
        <v>617</v>
      </c>
      <c r="W31" s="44">
        <v>42000000</v>
      </c>
      <c r="X31" s="121" t="s">
        <v>76</v>
      </c>
      <c r="Y31" s="169"/>
      <c r="AB31" s="98"/>
      <c r="AC31" s="98"/>
    </row>
    <row r="32" spans="1:35" s="95" customFormat="1" ht="34.5" customHeight="1" x14ac:dyDescent="0.2">
      <c r="A32" s="187"/>
      <c r="B32" s="174"/>
      <c r="C32" s="174"/>
      <c r="D32" s="217"/>
      <c r="E32" s="192"/>
      <c r="F32" s="181"/>
      <c r="G32" s="195"/>
      <c r="H32" s="184"/>
      <c r="I32" s="184"/>
      <c r="J32" s="184"/>
      <c r="K32" s="184"/>
      <c r="L32" s="179"/>
      <c r="M32" s="179"/>
      <c r="N32" s="181"/>
      <c r="O32" s="182"/>
      <c r="P32" s="174"/>
      <c r="Q32" s="174"/>
      <c r="R32" s="175"/>
      <c r="S32" s="174"/>
      <c r="T32" s="168"/>
      <c r="U32" s="168"/>
      <c r="V32" s="43" t="s">
        <v>21</v>
      </c>
      <c r="W32" s="44">
        <v>4870591716</v>
      </c>
      <c r="X32" s="121" t="s">
        <v>76</v>
      </c>
      <c r="Y32" s="169"/>
      <c r="AB32" s="98"/>
      <c r="AC32" s="98"/>
    </row>
    <row r="33" spans="1:35" s="95" customFormat="1" ht="46.5" customHeight="1" x14ac:dyDescent="0.2">
      <c r="A33" s="187"/>
      <c r="B33" s="174"/>
      <c r="C33" s="174"/>
      <c r="D33" s="217"/>
      <c r="E33" s="111" t="s">
        <v>638</v>
      </c>
      <c r="F33" s="112">
        <f>+W33</f>
        <v>1771124268</v>
      </c>
      <c r="G33" s="195"/>
      <c r="H33" s="184"/>
      <c r="I33" s="184"/>
      <c r="J33" s="184"/>
      <c r="K33" s="184"/>
      <c r="L33" s="179"/>
      <c r="M33" s="179"/>
      <c r="N33" s="181" t="s">
        <v>48</v>
      </c>
      <c r="O33" s="124" t="s">
        <v>637</v>
      </c>
      <c r="P33" s="174"/>
      <c r="Q33" s="174"/>
      <c r="R33" s="175"/>
      <c r="S33" s="174"/>
      <c r="T33" s="168"/>
      <c r="U33" s="168"/>
      <c r="V33" s="43" t="s">
        <v>21</v>
      </c>
      <c r="W33" s="44">
        <v>1771124268</v>
      </c>
      <c r="X33" s="121" t="s">
        <v>76</v>
      </c>
      <c r="Y33" s="122" t="s">
        <v>98</v>
      </c>
      <c r="AB33" s="98"/>
      <c r="AC33" s="98"/>
    </row>
    <row r="34" spans="1:35" s="95" customFormat="1" ht="38.25" customHeight="1" x14ac:dyDescent="0.2">
      <c r="A34" s="187"/>
      <c r="B34" s="174"/>
      <c r="C34" s="174"/>
      <c r="D34" s="217"/>
      <c r="E34" s="192" t="s">
        <v>636</v>
      </c>
      <c r="F34" s="181">
        <f>+W34+W35</f>
        <v>1626589353</v>
      </c>
      <c r="G34" s="195"/>
      <c r="H34" s="184"/>
      <c r="I34" s="184"/>
      <c r="J34" s="184"/>
      <c r="K34" s="184"/>
      <c r="L34" s="179"/>
      <c r="M34" s="179"/>
      <c r="N34" s="181"/>
      <c r="O34" s="182" t="s">
        <v>635</v>
      </c>
      <c r="P34" s="174"/>
      <c r="Q34" s="174"/>
      <c r="R34" s="175"/>
      <c r="S34" s="174"/>
      <c r="T34" s="168"/>
      <c r="U34" s="168"/>
      <c r="V34" s="43" t="s">
        <v>34</v>
      </c>
      <c r="W34" s="44">
        <v>741027225</v>
      </c>
      <c r="X34" s="121" t="s">
        <v>76</v>
      </c>
      <c r="Y34" s="169" t="s">
        <v>98</v>
      </c>
      <c r="AB34" s="98"/>
      <c r="AC34" s="98"/>
    </row>
    <row r="35" spans="1:35" s="95" customFormat="1" ht="33" customHeight="1" x14ac:dyDescent="0.2">
      <c r="A35" s="187"/>
      <c r="B35" s="174"/>
      <c r="C35" s="174"/>
      <c r="D35" s="217"/>
      <c r="E35" s="192"/>
      <c r="F35" s="181"/>
      <c r="G35" s="195"/>
      <c r="H35" s="184"/>
      <c r="I35" s="184"/>
      <c r="J35" s="184"/>
      <c r="K35" s="184"/>
      <c r="L35" s="179"/>
      <c r="M35" s="179"/>
      <c r="N35" s="181"/>
      <c r="O35" s="182"/>
      <c r="P35" s="174"/>
      <c r="Q35" s="174"/>
      <c r="R35" s="175"/>
      <c r="S35" s="174"/>
      <c r="T35" s="168"/>
      <c r="U35" s="168"/>
      <c r="V35" s="43" t="s">
        <v>21</v>
      </c>
      <c r="W35" s="44">
        <v>885562128</v>
      </c>
      <c r="X35" s="121" t="s">
        <v>76</v>
      </c>
      <c r="Y35" s="169"/>
      <c r="AB35" s="98"/>
      <c r="AC35" s="98"/>
    </row>
    <row r="36" spans="1:35" s="95" customFormat="1" ht="40.5" customHeight="1" x14ac:dyDescent="0.2">
      <c r="A36" s="187"/>
      <c r="B36" s="174"/>
      <c r="C36" s="174"/>
      <c r="D36" s="217"/>
      <c r="E36" s="42" t="s">
        <v>634</v>
      </c>
      <c r="F36" s="110">
        <f>+W36</f>
        <v>2656686396</v>
      </c>
      <c r="G36" s="195"/>
      <c r="H36" s="184"/>
      <c r="I36" s="184"/>
      <c r="J36" s="184"/>
      <c r="K36" s="184"/>
      <c r="L36" s="179"/>
      <c r="M36" s="179"/>
      <c r="N36" s="181"/>
      <c r="O36" s="124" t="s">
        <v>106</v>
      </c>
      <c r="P36" s="43" t="s">
        <v>107</v>
      </c>
      <c r="Q36" s="43" t="s">
        <v>89</v>
      </c>
      <c r="R36" s="123">
        <v>4</v>
      </c>
      <c r="S36" s="43" t="s">
        <v>15</v>
      </c>
      <c r="T36" s="41">
        <v>44200</v>
      </c>
      <c r="U36" s="41">
        <v>44561</v>
      </c>
      <c r="V36" s="43" t="s">
        <v>21</v>
      </c>
      <c r="W36" s="120">
        <v>2656686396</v>
      </c>
      <c r="X36" s="121" t="s">
        <v>76</v>
      </c>
      <c r="Y36" s="122" t="s">
        <v>98</v>
      </c>
      <c r="AB36" s="98"/>
      <c r="AC36" s="98"/>
    </row>
    <row r="37" spans="1:35" s="95" customFormat="1" ht="34.5" customHeight="1" x14ac:dyDescent="0.2">
      <c r="A37" s="187"/>
      <c r="B37" s="174"/>
      <c r="C37" s="174"/>
      <c r="D37" s="217"/>
      <c r="E37" s="192" t="s">
        <v>613</v>
      </c>
      <c r="F37" s="181">
        <f>+W37+W38</f>
        <v>1690630255</v>
      </c>
      <c r="G37" s="195"/>
      <c r="H37" s="184"/>
      <c r="I37" s="184"/>
      <c r="J37" s="184"/>
      <c r="K37" s="184"/>
      <c r="L37" s="179"/>
      <c r="M37" s="179"/>
      <c r="N37" s="181"/>
      <c r="O37" s="182" t="s">
        <v>108</v>
      </c>
      <c r="P37" s="174" t="s">
        <v>618</v>
      </c>
      <c r="Q37" s="174" t="s">
        <v>89</v>
      </c>
      <c r="R37" s="177">
        <v>4</v>
      </c>
      <c r="S37" s="174" t="s">
        <v>15</v>
      </c>
      <c r="T37" s="168">
        <v>44200</v>
      </c>
      <c r="U37" s="168">
        <v>44561</v>
      </c>
      <c r="V37" s="43" t="s">
        <v>34</v>
      </c>
      <c r="W37" s="120">
        <v>1638830255</v>
      </c>
      <c r="X37" s="121" t="s">
        <v>76</v>
      </c>
      <c r="Y37" s="169" t="s">
        <v>98</v>
      </c>
      <c r="AB37" s="98"/>
      <c r="AC37" s="98"/>
    </row>
    <row r="38" spans="1:35" s="95" customFormat="1" ht="27" customHeight="1" x14ac:dyDescent="0.2">
      <c r="A38" s="187"/>
      <c r="B38" s="174"/>
      <c r="C38" s="174"/>
      <c r="D38" s="217"/>
      <c r="E38" s="192"/>
      <c r="F38" s="181"/>
      <c r="G38" s="195"/>
      <c r="H38" s="184"/>
      <c r="I38" s="184"/>
      <c r="J38" s="184"/>
      <c r="K38" s="184"/>
      <c r="L38" s="179"/>
      <c r="M38" s="179"/>
      <c r="N38" s="181"/>
      <c r="O38" s="182"/>
      <c r="P38" s="174"/>
      <c r="Q38" s="174"/>
      <c r="R38" s="177"/>
      <c r="S38" s="174"/>
      <c r="T38" s="168"/>
      <c r="U38" s="168"/>
      <c r="V38" s="43" t="s">
        <v>617</v>
      </c>
      <c r="W38" s="120">
        <v>51800000</v>
      </c>
      <c r="X38" s="121" t="s">
        <v>76</v>
      </c>
      <c r="Y38" s="169"/>
      <c r="AB38" s="98"/>
      <c r="AC38" s="98"/>
    </row>
    <row r="39" spans="1:35" s="95" customFormat="1" ht="102" x14ac:dyDescent="0.25">
      <c r="A39" s="187" t="s">
        <v>92</v>
      </c>
      <c r="B39" s="189" t="s">
        <v>95</v>
      </c>
      <c r="C39" s="189" t="s">
        <v>96</v>
      </c>
      <c r="D39" s="189">
        <v>165</v>
      </c>
      <c r="E39" s="191" t="s">
        <v>633</v>
      </c>
      <c r="F39" s="181">
        <f>+W39+W41</f>
        <v>274950562</v>
      </c>
      <c r="G39" s="195" t="s">
        <v>11</v>
      </c>
      <c r="H39" s="184" t="s">
        <v>10</v>
      </c>
      <c r="I39" s="184" t="s">
        <v>11</v>
      </c>
      <c r="J39" s="184" t="s">
        <v>11</v>
      </c>
      <c r="K39" s="179" t="s">
        <v>12</v>
      </c>
      <c r="L39" s="184" t="s">
        <v>11</v>
      </c>
      <c r="M39" s="184" t="s">
        <v>11</v>
      </c>
      <c r="N39" s="181" t="s">
        <v>44</v>
      </c>
      <c r="O39" s="124" t="s">
        <v>109</v>
      </c>
      <c r="P39" s="43" t="s">
        <v>632</v>
      </c>
      <c r="Q39" s="43" t="s">
        <v>89</v>
      </c>
      <c r="R39" s="125">
        <v>1562</v>
      </c>
      <c r="S39" s="43" t="s">
        <v>13</v>
      </c>
      <c r="T39" s="41">
        <v>44200</v>
      </c>
      <c r="U39" s="41">
        <v>44561</v>
      </c>
      <c r="V39" s="174" t="s">
        <v>34</v>
      </c>
      <c r="W39" s="176">
        <f>211241476+52509086</f>
        <v>263750562</v>
      </c>
      <c r="X39" s="176" t="s">
        <v>76</v>
      </c>
      <c r="Y39" s="122" t="s">
        <v>110</v>
      </c>
      <c r="AB39" s="101"/>
      <c r="AH39" s="96"/>
      <c r="AI39" s="92"/>
    </row>
    <row r="40" spans="1:35" s="95" customFormat="1" ht="103.5" customHeight="1" x14ac:dyDescent="0.25">
      <c r="A40" s="187"/>
      <c r="B40" s="189"/>
      <c r="C40" s="189"/>
      <c r="D40" s="189"/>
      <c r="E40" s="191"/>
      <c r="F40" s="181"/>
      <c r="G40" s="195"/>
      <c r="H40" s="184"/>
      <c r="I40" s="184"/>
      <c r="J40" s="184"/>
      <c r="K40" s="179"/>
      <c r="L40" s="184"/>
      <c r="M40" s="184"/>
      <c r="N40" s="181"/>
      <c r="O40" s="127" t="s">
        <v>111</v>
      </c>
      <c r="P40" s="128" t="s">
        <v>631</v>
      </c>
      <c r="Q40" s="43" t="s">
        <v>89</v>
      </c>
      <c r="R40" s="125">
        <v>1300</v>
      </c>
      <c r="S40" s="43" t="s">
        <v>13</v>
      </c>
      <c r="T40" s="41">
        <v>44200</v>
      </c>
      <c r="U40" s="41">
        <v>44561</v>
      </c>
      <c r="V40" s="174"/>
      <c r="W40" s="176"/>
      <c r="X40" s="176"/>
      <c r="Y40" s="122" t="s">
        <v>110</v>
      </c>
    </row>
    <row r="41" spans="1:35" s="95" customFormat="1" ht="108.75" customHeight="1" x14ac:dyDescent="0.25">
      <c r="A41" s="187"/>
      <c r="B41" s="189"/>
      <c r="C41" s="189"/>
      <c r="D41" s="189"/>
      <c r="E41" s="191"/>
      <c r="F41" s="181"/>
      <c r="G41" s="195"/>
      <c r="H41" s="184"/>
      <c r="I41" s="184"/>
      <c r="J41" s="184"/>
      <c r="K41" s="179"/>
      <c r="L41" s="184"/>
      <c r="M41" s="184"/>
      <c r="N41" s="181"/>
      <c r="O41" s="127" t="s">
        <v>112</v>
      </c>
      <c r="P41" s="128" t="s">
        <v>630</v>
      </c>
      <c r="Q41" s="43" t="s">
        <v>89</v>
      </c>
      <c r="R41" s="125">
        <v>3304</v>
      </c>
      <c r="S41" s="43" t="s">
        <v>13</v>
      </c>
      <c r="T41" s="41">
        <v>44200</v>
      </c>
      <c r="U41" s="41">
        <v>44561</v>
      </c>
      <c r="V41" s="43" t="s">
        <v>617</v>
      </c>
      <c r="W41" s="129">
        <v>11200000</v>
      </c>
      <c r="X41" s="121" t="s">
        <v>76</v>
      </c>
      <c r="Y41" s="122" t="s">
        <v>110</v>
      </c>
    </row>
    <row r="42" spans="1:35" s="95" customFormat="1" ht="31.5" customHeight="1" x14ac:dyDescent="0.25">
      <c r="A42" s="187"/>
      <c r="B42" s="189"/>
      <c r="C42" s="189"/>
      <c r="D42" s="189"/>
      <c r="E42" s="192" t="s">
        <v>629</v>
      </c>
      <c r="F42" s="181">
        <f>+W42+W43+W44</f>
        <v>2085446184</v>
      </c>
      <c r="G42" s="195"/>
      <c r="H42" s="184"/>
      <c r="I42" s="184"/>
      <c r="J42" s="184"/>
      <c r="K42" s="179"/>
      <c r="L42" s="184"/>
      <c r="M42" s="184"/>
      <c r="N42" s="181"/>
      <c r="O42" s="173" t="s">
        <v>113</v>
      </c>
      <c r="P42" s="170" t="s">
        <v>114</v>
      </c>
      <c r="Q42" s="174" t="s">
        <v>89</v>
      </c>
      <c r="R42" s="175">
        <v>365</v>
      </c>
      <c r="S42" s="174" t="s">
        <v>13</v>
      </c>
      <c r="T42" s="168">
        <v>44200</v>
      </c>
      <c r="U42" s="168">
        <v>44561</v>
      </c>
      <c r="V42" s="43" t="s">
        <v>34</v>
      </c>
      <c r="W42" s="129">
        <v>251350900</v>
      </c>
      <c r="X42" s="121" t="s">
        <v>76</v>
      </c>
      <c r="Y42" s="169" t="s">
        <v>110</v>
      </c>
    </row>
    <row r="43" spans="1:35" s="95" customFormat="1" ht="30.75" customHeight="1" x14ac:dyDescent="0.25">
      <c r="A43" s="187"/>
      <c r="B43" s="189"/>
      <c r="C43" s="189"/>
      <c r="D43" s="189"/>
      <c r="E43" s="192"/>
      <c r="F43" s="181"/>
      <c r="G43" s="195"/>
      <c r="H43" s="184"/>
      <c r="I43" s="184"/>
      <c r="J43" s="184"/>
      <c r="K43" s="179"/>
      <c r="L43" s="184"/>
      <c r="M43" s="184"/>
      <c r="N43" s="181"/>
      <c r="O43" s="173"/>
      <c r="P43" s="170"/>
      <c r="Q43" s="174"/>
      <c r="R43" s="175"/>
      <c r="S43" s="174"/>
      <c r="T43" s="168"/>
      <c r="U43" s="168"/>
      <c r="V43" s="43" t="s">
        <v>21</v>
      </c>
      <c r="W43" s="129">
        <v>1820095284</v>
      </c>
      <c r="X43" s="121" t="s">
        <v>76</v>
      </c>
      <c r="Y43" s="169"/>
    </row>
    <row r="44" spans="1:35" s="95" customFormat="1" ht="35.25" customHeight="1" x14ac:dyDescent="0.25">
      <c r="A44" s="187"/>
      <c r="B44" s="189"/>
      <c r="C44" s="189"/>
      <c r="D44" s="189"/>
      <c r="E44" s="192"/>
      <c r="F44" s="181"/>
      <c r="G44" s="195"/>
      <c r="H44" s="184"/>
      <c r="I44" s="184"/>
      <c r="J44" s="184"/>
      <c r="K44" s="179"/>
      <c r="L44" s="184"/>
      <c r="M44" s="184"/>
      <c r="N44" s="181"/>
      <c r="O44" s="173"/>
      <c r="P44" s="170"/>
      <c r="Q44" s="174"/>
      <c r="R44" s="175"/>
      <c r="S44" s="174"/>
      <c r="T44" s="168"/>
      <c r="U44" s="168"/>
      <c r="V44" s="43" t="s">
        <v>617</v>
      </c>
      <c r="W44" s="129">
        <f>1400000*10</f>
        <v>14000000</v>
      </c>
      <c r="X44" s="121" t="s">
        <v>76</v>
      </c>
      <c r="Y44" s="169"/>
    </row>
    <row r="45" spans="1:35" s="95" customFormat="1" ht="43.5" customHeight="1" x14ac:dyDescent="0.25">
      <c r="A45" s="187"/>
      <c r="B45" s="189"/>
      <c r="C45" s="189"/>
      <c r="D45" s="189"/>
      <c r="E45" s="192" t="s">
        <v>628</v>
      </c>
      <c r="F45" s="181">
        <f>+W45+W46</f>
        <v>62742661</v>
      </c>
      <c r="G45" s="195"/>
      <c r="H45" s="184"/>
      <c r="I45" s="184"/>
      <c r="J45" s="184"/>
      <c r="K45" s="179"/>
      <c r="L45" s="184"/>
      <c r="M45" s="184"/>
      <c r="N45" s="181"/>
      <c r="O45" s="173" t="s">
        <v>838</v>
      </c>
      <c r="P45" s="170" t="s">
        <v>839</v>
      </c>
      <c r="Q45" s="170" t="s">
        <v>89</v>
      </c>
      <c r="R45" s="170">
        <v>15</v>
      </c>
      <c r="S45" s="170" t="s">
        <v>128</v>
      </c>
      <c r="T45" s="171">
        <v>44197</v>
      </c>
      <c r="U45" s="172">
        <v>44561</v>
      </c>
      <c r="V45" s="43" t="s">
        <v>34</v>
      </c>
      <c r="W45" s="129">
        <v>51542661</v>
      </c>
      <c r="X45" s="121" t="s">
        <v>76</v>
      </c>
      <c r="Y45" s="169" t="s">
        <v>837</v>
      </c>
      <c r="AB45" s="102"/>
    </row>
    <row r="46" spans="1:35" s="95" customFormat="1" ht="40.5" customHeight="1" x14ac:dyDescent="0.25">
      <c r="A46" s="187"/>
      <c r="B46" s="189"/>
      <c r="C46" s="189"/>
      <c r="D46" s="189"/>
      <c r="E46" s="192"/>
      <c r="F46" s="181"/>
      <c r="G46" s="195"/>
      <c r="H46" s="184"/>
      <c r="I46" s="184"/>
      <c r="J46" s="184"/>
      <c r="K46" s="179"/>
      <c r="L46" s="184"/>
      <c r="M46" s="184"/>
      <c r="N46" s="181"/>
      <c r="O46" s="173"/>
      <c r="P46" s="170"/>
      <c r="Q46" s="170"/>
      <c r="R46" s="170"/>
      <c r="S46" s="170"/>
      <c r="T46" s="171"/>
      <c r="U46" s="172"/>
      <c r="V46" s="43" t="s">
        <v>617</v>
      </c>
      <c r="W46" s="129">
        <v>11200000</v>
      </c>
      <c r="X46" s="121" t="s">
        <v>76</v>
      </c>
      <c r="Y46" s="169"/>
    </row>
    <row r="47" spans="1:35" s="95" customFormat="1" ht="111.75" customHeight="1" x14ac:dyDescent="0.25">
      <c r="A47" s="187"/>
      <c r="B47" s="189"/>
      <c r="C47" s="189"/>
      <c r="D47" s="189"/>
      <c r="E47" s="191" t="s">
        <v>627</v>
      </c>
      <c r="F47" s="181">
        <f>+W47+W48</f>
        <v>66833232</v>
      </c>
      <c r="G47" s="195"/>
      <c r="H47" s="184"/>
      <c r="I47" s="184"/>
      <c r="J47" s="184"/>
      <c r="K47" s="179"/>
      <c r="L47" s="184"/>
      <c r="M47" s="184"/>
      <c r="N47" s="181"/>
      <c r="O47" s="127" t="s">
        <v>115</v>
      </c>
      <c r="P47" s="128" t="s">
        <v>626</v>
      </c>
      <c r="Q47" s="43" t="s">
        <v>89</v>
      </c>
      <c r="R47" s="125">
        <v>63</v>
      </c>
      <c r="S47" s="43" t="s">
        <v>13</v>
      </c>
      <c r="T47" s="41">
        <v>44200</v>
      </c>
      <c r="U47" s="41">
        <v>44561</v>
      </c>
      <c r="V47" s="43" t="s">
        <v>34</v>
      </c>
      <c r="W47" s="129">
        <v>52509086</v>
      </c>
      <c r="X47" s="121" t="s">
        <v>76</v>
      </c>
      <c r="Y47" s="122" t="s">
        <v>110</v>
      </c>
    </row>
    <row r="48" spans="1:35" s="95" customFormat="1" ht="89.25" customHeight="1" x14ac:dyDescent="0.25">
      <c r="A48" s="187"/>
      <c r="B48" s="189"/>
      <c r="C48" s="189"/>
      <c r="D48" s="189"/>
      <c r="E48" s="191"/>
      <c r="F48" s="181"/>
      <c r="G48" s="195"/>
      <c r="H48" s="184"/>
      <c r="I48" s="184"/>
      <c r="J48" s="184"/>
      <c r="K48" s="179"/>
      <c r="L48" s="184"/>
      <c r="M48" s="184"/>
      <c r="N48" s="181"/>
      <c r="O48" s="127" t="s">
        <v>116</v>
      </c>
      <c r="P48" s="128" t="s">
        <v>625</v>
      </c>
      <c r="Q48" s="43" t="s">
        <v>89</v>
      </c>
      <c r="R48" s="125">
        <v>60</v>
      </c>
      <c r="S48" s="43" t="s">
        <v>13</v>
      </c>
      <c r="T48" s="41">
        <v>44200</v>
      </c>
      <c r="U48" s="41">
        <v>44561</v>
      </c>
      <c r="V48" s="43" t="s">
        <v>617</v>
      </c>
      <c r="W48" s="129">
        <v>14324146</v>
      </c>
      <c r="X48" s="121" t="s">
        <v>76</v>
      </c>
      <c r="Y48" s="122" t="s">
        <v>110</v>
      </c>
    </row>
    <row r="49" spans="1:25" s="95" customFormat="1" ht="35.25" customHeight="1" x14ac:dyDescent="0.25">
      <c r="A49" s="187"/>
      <c r="B49" s="189"/>
      <c r="C49" s="189"/>
      <c r="D49" s="189"/>
      <c r="E49" s="192" t="s">
        <v>624</v>
      </c>
      <c r="F49" s="181">
        <f>+W49+W50+W51</f>
        <v>2821006896</v>
      </c>
      <c r="G49" s="195"/>
      <c r="H49" s="184"/>
      <c r="I49" s="184"/>
      <c r="J49" s="184"/>
      <c r="K49" s="179"/>
      <c r="L49" s="184"/>
      <c r="M49" s="184"/>
      <c r="N49" s="181" t="s">
        <v>48</v>
      </c>
      <c r="O49" s="173" t="s">
        <v>117</v>
      </c>
      <c r="P49" s="170" t="s">
        <v>623</v>
      </c>
      <c r="Q49" s="170" t="s">
        <v>89</v>
      </c>
      <c r="R49" s="170">
        <v>393</v>
      </c>
      <c r="S49" s="170" t="s">
        <v>13</v>
      </c>
      <c r="T49" s="168">
        <v>44200</v>
      </c>
      <c r="U49" s="168">
        <v>44561</v>
      </c>
      <c r="V49" s="43" t="s">
        <v>34</v>
      </c>
      <c r="W49" s="129">
        <v>59935700</v>
      </c>
      <c r="X49" s="121" t="s">
        <v>76</v>
      </c>
      <c r="Y49" s="169" t="s">
        <v>110</v>
      </c>
    </row>
    <row r="50" spans="1:25" s="95" customFormat="1" ht="34.5" customHeight="1" x14ac:dyDescent="0.25">
      <c r="A50" s="187"/>
      <c r="B50" s="189"/>
      <c r="C50" s="189"/>
      <c r="D50" s="189"/>
      <c r="E50" s="192"/>
      <c r="F50" s="181"/>
      <c r="G50" s="195"/>
      <c r="H50" s="184"/>
      <c r="I50" s="184"/>
      <c r="J50" s="184"/>
      <c r="K50" s="179"/>
      <c r="L50" s="184"/>
      <c r="M50" s="184"/>
      <c r="N50" s="181"/>
      <c r="O50" s="173"/>
      <c r="P50" s="170"/>
      <c r="Q50" s="170"/>
      <c r="R50" s="170"/>
      <c r="S50" s="170"/>
      <c r="T50" s="168"/>
      <c r="U50" s="168"/>
      <c r="V50" s="43" t="s">
        <v>617</v>
      </c>
      <c r="W50" s="129">
        <f>1400000*59</f>
        <v>82600000</v>
      </c>
      <c r="X50" s="121" t="s">
        <v>76</v>
      </c>
      <c r="Y50" s="169"/>
    </row>
    <row r="51" spans="1:25" s="95" customFormat="1" ht="35.25" customHeight="1" x14ac:dyDescent="0.25">
      <c r="A51" s="187"/>
      <c r="B51" s="189"/>
      <c r="C51" s="189"/>
      <c r="D51" s="189"/>
      <c r="E51" s="192"/>
      <c r="F51" s="181"/>
      <c r="G51" s="195"/>
      <c r="H51" s="184"/>
      <c r="I51" s="184"/>
      <c r="J51" s="184"/>
      <c r="K51" s="179"/>
      <c r="L51" s="184"/>
      <c r="M51" s="184"/>
      <c r="N51" s="181"/>
      <c r="O51" s="173"/>
      <c r="P51" s="170"/>
      <c r="Q51" s="170"/>
      <c r="R51" s="170"/>
      <c r="S51" s="170"/>
      <c r="T51" s="168"/>
      <c r="U51" s="168"/>
      <c r="V51" s="43" t="s">
        <v>21</v>
      </c>
      <c r="W51" s="129">
        <v>2678471196</v>
      </c>
      <c r="X51" s="121" t="s">
        <v>76</v>
      </c>
      <c r="Y51" s="169"/>
    </row>
    <row r="52" spans="1:25" s="95" customFormat="1" ht="34.5" customHeight="1" x14ac:dyDescent="0.25">
      <c r="A52" s="187"/>
      <c r="B52" s="189"/>
      <c r="C52" s="189"/>
      <c r="D52" s="189"/>
      <c r="E52" s="192" t="s">
        <v>622</v>
      </c>
      <c r="F52" s="181">
        <f>+W52+W53+W54</f>
        <v>2448651771</v>
      </c>
      <c r="G52" s="195"/>
      <c r="H52" s="184"/>
      <c r="I52" s="184"/>
      <c r="J52" s="184"/>
      <c r="K52" s="179"/>
      <c r="L52" s="184"/>
      <c r="M52" s="184"/>
      <c r="N52" s="181"/>
      <c r="O52" s="173" t="s">
        <v>117</v>
      </c>
      <c r="P52" s="170" t="s">
        <v>621</v>
      </c>
      <c r="Q52" s="170" t="s">
        <v>89</v>
      </c>
      <c r="R52" s="170">
        <v>245</v>
      </c>
      <c r="S52" s="170" t="s">
        <v>13</v>
      </c>
      <c r="T52" s="168">
        <v>44200</v>
      </c>
      <c r="U52" s="168">
        <v>44561</v>
      </c>
      <c r="V52" s="43" t="s">
        <v>34</v>
      </c>
      <c r="W52" s="129">
        <v>1541828035</v>
      </c>
      <c r="X52" s="121" t="s">
        <v>76</v>
      </c>
      <c r="Y52" s="169" t="s">
        <v>110</v>
      </c>
    </row>
    <row r="53" spans="1:25" s="95" customFormat="1" ht="42" customHeight="1" x14ac:dyDescent="0.25">
      <c r="A53" s="187"/>
      <c r="B53" s="189"/>
      <c r="C53" s="189"/>
      <c r="D53" s="189"/>
      <c r="E53" s="192"/>
      <c r="F53" s="181"/>
      <c r="G53" s="195"/>
      <c r="H53" s="184"/>
      <c r="I53" s="184"/>
      <c r="J53" s="184"/>
      <c r="K53" s="179"/>
      <c r="L53" s="184"/>
      <c r="M53" s="184"/>
      <c r="N53" s="181"/>
      <c r="O53" s="173"/>
      <c r="P53" s="170"/>
      <c r="Q53" s="170"/>
      <c r="R53" s="170"/>
      <c r="S53" s="170"/>
      <c r="T53" s="168"/>
      <c r="U53" s="168"/>
      <c r="V53" s="43" t="s">
        <v>617</v>
      </c>
      <c r="W53" s="129">
        <f>1400000*10</f>
        <v>14000000</v>
      </c>
      <c r="X53" s="121" t="s">
        <v>76</v>
      </c>
      <c r="Y53" s="169"/>
    </row>
    <row r="54" spans="1:25" s="95" customFormat="1" ht="45.75" customHeight="1" x14ac:dyDescent="0.25">
      <c r="A54" s="187"/>
      <c r="B54" s="189"/>
      <c r="C54" s="189"/>
      <c r="D54" s="189"/>
      <c r="E54" s="192"/>
      <c r="F54" s="181"/>
      <c r="G54" s="195"/>
      <c r="H54" s="184"/>
      <c r="I54" s="184"/>
      <c r="J54" s="184"/>
      <c r="K54" s="179"/>
      <c r="L54" s="184"/>
      <c r="M54" s="184"/>
      <c r="N54" s="181"/>
      <c r="O54" s="173"/>
      <c r="P54" s="170"/>
      <c r="Q54" s="170"/>
      <c r="R54" s="170"/>
      <c r="S54" s="170"/>
      <c r="T54" s="168"/>
      <c r="U54" s="168"/>
      <c r="V54" s="43" t="s">
        <v>21</v>
      </c>
      <c r="W54" s="129">
        <v>892823736</v>
      </c>
      <c r="X54" s="121" t="s">
        <v>76</v>
      </c>
      <c r="Y54" s="169"/>
    </row>
    <row r="55" spans="1:25" s="95" customFormat="1" ht="51" x14ac:dyDescent="0.25">
      <c r="A55" s="187"/>
      <c r="B55" s="189"/>
      <c r="C55" s="189"/>
      <c r="D55" s="189"/>
      <c r="E55" s="192" t="s">
        <v>620</v>
      </c>
      <c r="F55" s="181">
        <f>+W55+W56+W57</f>
        <v>3021571194</v>
      </c>
      <c r="G55" s="195"/>
      <c r="H55" s="184"/>
      <c r="I55" s="184"/>
      <c r="J55" s="184"/>
      <c r="K55" s="179"/>
      <c r="L55" s="184"/>
      <c r="M55" s="184"/>
      <c r="N55" s="181"/>
      <c r="O55" s="127" t="s">
        <v>118</v>
      </c>
      <c r="P55" s="43" t="s">
        <v>619</v>
      </c>
      <c r="Q55" s="43" t="s">
        <v>89</v>
      </c>
      <c r="R55" s="125">
        <v>76</v>
      </c>
      <c r="S55" s="43" t="s">
        <v>13</v>
      </c>
      <c r="T55" s="41">
        <v>44200</v>
      </c>
      <c r="U55" s="41">
        <v>44561</v>
      </c>
      <c r="V55" s="43" t="s">
        <v>34</v>
      </c>
      <c r="W55" s="129">
        <v>218500000</v>
      </c>
      <c r="X55" s="121" t="s">
        <v>76</v>
      </c>
      <c r="Y55" s="122" t="s">
        <v>110</v>
      </c>
    </row>
    <row r="56" spans="1:25" s="95" customFormat="1" ht="33" customHeight="1" x14ac:dyDescent="0.25">
      <c r="A56" s="187"/>
      <c r="B56" s="189"/>
      <c r="C56" s="189"/>
      <c r="D56" s="189"/>
      <c r="E56" s="192"/>
      <c r="F56" s="181"/>
      <c r="G56" s="195"/>
      <c r="H56" s="184"/>
      <c r="I56" s="184"/>
      <c r="J56" s="184"/>
      <c r="K56" s="179"/>
      <c r="L56" s="184"/>
      <c r="M56" s="184"/>
      <c r="N56" s="181"/>
      <c r="O56" s="182" t="s">
        <v>119</v>
      </c>
      <c r="P56" s="170" t="s">
        <v>120</v>
      </c>
      <c r="Q56" s="170" t="s">
        <v>89</v>
      </c>
      <c r="R56" s="175">
        <v>27500</v>
      </c>
      <c r="S56" s="170" t="s">
        <v>13</v>
      </c>
      <c r="T56" s="168">
        <v>44200</v>
      </c>
      <c r="U56" s="168">
        <v>44561</v>
      </c>
      <c r="V56" s="43" t="s">
        <v>617</v>
      </c>
      <c r="W56" s="129">
        <f>1400000*89</f>
        <v>124600000</v>
      </c>
      <c r="X56" s="121" t="s">
        <v>76</v>
      </c>
      <c r="Y56" s="169" t="s">
        <v>110</v>
      </c>
    </row>
    <row r="57" spans="1:25" s="95" customFormat="1" ht="32.25" customHeight="1" x14ac:dyDescent="0.25">
      <c r="A57" s="187"/>
      <c r="B57" s="189"/>
      <c r="C57" s="189"/>
      <c r="D57" s="189"/>
      <c r="E57" s="192"/>
      <c r="F57" s="181"/>
      <c r="G57" s="195"/>
      <c r="H57" s="184"/>
      <c r="I57" s="184"/>
      <c r="J57" s="184"/>
      <c r="K57" s="179"/>
      <c r="L57" s="184"/>
      <c r="M57" s="184"/>
      <c r="N57" s="181"/>
      <c r="O57" s="182"/>
      <c r="P57" s="170"/>
      <c r="Q57" s="170"/>
      <c r="R57" s="175"/>
      <c r="S57" s="170"/>
      <c r="T57" s="168"/>
      <c r="U57" s="168"/>
      <c r="V57" s="43" t="s">
        <v>21</v>
      </c>
      <c r="W57" s="129">
        <v>2678471194</v>
      </c>
      <c r="X57" s="121" t="s">
        <v>76</v>
      </c>
      <c r="Y57" s="169"/>
    </row>
    <row r="58" spans="1:25" s="95" customFormat="1" ht="51" x14ac:dyDescent="0.25">
      <c r="A58" s="187"/>
      <c r="B58" s="189"/>
      <c r="C58" s="189"/>
      <c r="D58" s="189"/>
      <c r="E58" s="192" t="s">
        <v>613</v>
      </c>
      <c r="F58" s="181">
        <f>+W58+W59</f>
        <v>1218797500</v>
      </c>
      <c r="G58" s="195"/>
      <c r="H58" s="184"/>
      <c r="I58" s="184"/>
      <c r="J58" s="184"/>
      <c r="K58" s="179"/>
      <c r="L58" s="184"/>
      <c r="M58" s="184"/>
      <c r="N58" s="181"/>
      <c r="O58" s="127" t="s">
        <v>121</v>
      </c>
      <c r="P58" s="43" t="s">
        <v>122</v>
      </c>
      <c r="Q58" s="43" t="s">
        <v>89</v>
      </c>
      <c r="R58" s="125">
        <v>1800</v>
      </c>
      <c r="S58" s="43" t="s">
        <v>13</v>
      </c>
      <c r="T58" s="41">
        <v>44200</v>
      </c>
      <c r="U58" s="41">
        <v>44561</v>
      </c>
      <c r="V58" s="43" t="s">
        <v>34</v>
      </c>
      <c r="W58" s="129">
        <v>1204797500</v>
      </c>
      <c r="X58" s="121" t="s">
        <v>76</v>
      </c>
      <c r="Y58" s="122" t="s">
        <v>110</v>
      </c>
    </row>
    <row r="59" spans="1:25" s="95" customFormat="1" ht="51" x14ac:dyDescent="0.25">
      <c r="A59" s="188"/>
      <c r="B59" s="190"/>
      <c r="C59" s="190"/>
      <c r="D59" s="190"/>
      <c r="E59" s="193"/>
      <c r="F59" s="183"/>
      <c r="G59" s="196"/>
      <c r="H59" s="185"/>
      <c r="I59" s="185"/>
      <c r="J59" s="185"/>
      <c r="K59" s="180"/>
      <c r="L59" s="185"/>
      <c r="M59" s="185"/>
      <c r="N59" s="183"/>
      <c r="O59" s="131" t="s">
        <v>108</v>
      </c>
      <c r="P59" s="45" t="s">
        <v>618</v>
      </c>
      <c r="Q59" s="45" t="s">
        <v>89</v>
      </c>
      <c r="R59" s="45">
        <v>4</v>
      </c>
      <c r="S59" s="45" t="s">
        <v>15</v>
      </c>
      <c r="T59" s="132">
        <v>44200</v>
      </c>
      <c r="U59" s="132">
        <v>44561</v>
      </c>
      <c r="V59" s="45" t="s">
        <v>617</v>
      </c>
      <c r="W59" s="133">
        <f>1400000*10</f>
        <v>14000000</v>
      </c>
      <c r="X59" s="134" t="s">
        <v>76</v>
      </c>
      <c r="Y59" s="135" t="s">
        <v>110</v>
      </c>
    </row>
    <row r="60" spans="1:25" x14ac:dyDescent="0.25">
      <c r="F60" s="103">
        <f>+SUM(F14:F59)</f>
        <v>37250696007</v>
      </c>
      <c r="W60" s="105">
        <f>+SUM(W14:W59)</f>
        <v>37250696007</v>
      </c>
    </row>
    <row r="61" spans="1:25" x14ac:dyDescent="0.25">
      <c r="W61" s="106"/>
    </row>
    <row r="64" spans="1:25" ht="25.5" customHeight="1" x14ac:dyDescent="0.2">
      <c r="F64" s="107"/>
      <c r="V64" s="98"/>
    </row>
    <row r="65" spans="22:22" ht="25.5" customHeight="1" x14ac:dyDescent="0.2">
      <c r="V65" s="98"/>
    </row>
    <row r="66" spans="22:22" x14ac:dyDescent="0.2">
      <c r="V66" s="98"/>
    </row>
    <row r="67" spans="22:22" ht="25.5" customHeight="1" x14ac:dyDescent="0.2">
      <c r="V67" s="98"/>
    </row>
    <row r="68" spans="22:22" x14ac:dyDescent="0.2">
      <c r="V68" s="98"/>
    </row>
    <row r="69" spans="22:22" ht="25.5" customHeight="1" x14ac:dyDescent="0.2">
      <c r="V69" s="98"/>
    </row>
    <row r="70" spans="22:22" x14ac:dyDescent="0.2">
      <c r="V70" s="98"/>
    </row>
    <row r="71" spans="22:22" ht="25.5" customHeight="1" x14ac:dyDescent="0.2">
      <c r="V71" s="98"/>
    </row>
    <row r="72" spans="22:22" ht="25.5" customHeight="1" x14ac:dyDescent="0.2">
      <c r="V72" s="98"/>
    </row>
    <row r="73" spans="22:22" x14ac:dyDescent="0.2">
      <c r="V73" s="98"/>
    </row>
    <row r="74" spans="22:22" ht="25.5" customHeight="1" x14ac:dyDescent="0.2">
      <c r="V74" s="98"/>
    </row>
    <row r="75" spans="22:22" ht="25.5" customHeight="1" x14ac:dyDescent="0.2">
      <c r="V75" s="98"/>
    </row>
    <row r="76" spans="22:22" x14ac:dyDescent="0.2">
      <c r="V76" s="98"/>
    </row>
    <row r="77" spans="22:22" ht="25.5" customHeight="1" x14ac:dyDescent="0.2">
      <c r="V77" s="98"/>
    </row>
    <row r="78" spans="22:22" ht="25.5" customHeight="1" x14ac:dyDescent="0.2">
      <c r="V78" s="98"/>
    </row>
    <row r="79" spans="22:22" x14ac:dyDescent="0.2">
      <c r="V79" s="98"/>
    </row>
    <row r="80" spans="22:22" ht="25.5" customHeight="1" x14ac:dyDescent="0.2">
      <c r="V80" s="98"/>
    </row>
  </sheetData>
  <mergeCells count="226">
    <mergeCell ref="U15:U17"/>
    <mergeCell ref="T15:T17"/>
    <mergeCell ref="S15:S17"/>
    <mergeCell ref="R15:R17"/>
    <mergeCell ref="Y14:Y16"/>
    <mergeCell ref="Y18:Y19"/>
    <mergeCell ref="U18:U19"/>
    <mergeCell ref="T18:T19"/>
    <mergeCell ref="S18:S19"/>
    <mergeCell ref="R18:R19"/>
    <mergeCell ref="Q15:Q17"/>
    <mergeCell ref="O18:O19"/>
    <mergeCell ref="Q18:Q19"/>
    <mergeCell ref="P18:P19"/>
    <mergeCell ref="P22:P23"/>
    <mergeCell ref="P20:P21"/>
    <mergeCell ref="N20:N32"/>
    <mergeCell ref="O30:O32"/>
    <mergeCell ref="O34:O35"/>
    <mergeCell ref="K14:K38"/>
    <mergeCell ref="P24:P26"/>
    <mergeCell ref="M14:M38"/>
    <mergeCell ref="E27:E29"/>
    <mergeCell ref="E30:E32"/>
    <mergeCell ref="E14:E16"/>
    <mergeCell ref="E20:E21"/>
    <mergeCell ref="E22:E23"/>
    <mergeCell ref="O22:O23"/>
    <mergeCell ref="O20:O21"/>
    <mergeCell ref="L14:L23"/>
    <mergeCell ref="L24:L38"/>
    <mergeCell ref="N14:N19"/>
    <mergeCell ref="E24:E26"/>
    <mergeCell ref="F24:F26"/>
    <mergeCell ref="N33:N38"/>
    <mergeCell ref="O24:O26"/>
    <mergeCell ref="O27:O29"/>
    <mergeCell ref="O15:O16"/>
    <mergeCell ref="P15:P16"/>
    <mergeCell ref="A9:B9"/>
    <mergeCell ref="C9:F9"/>
    <mergeCell ref="A8:B8"/>
    <mergeCell ref="F14:F16"/>
    <mergeCell ref="E18:E19"/>
    <mergeCell ref="F18:F19"/>
    <mergeCell ref="A6:B6"/>
    <mergeCell ref="A7:B7"/>
    <mergeCell ref="A14:A38"/>
    <mergeCell ref="B14:B38"/>
    <mergeCell ref="C14:C38"/>
    <mergeCell ref="D14:D38"/>
    <mergeCell ref="A1:A3"/>
    <mergeCell ref="B1:C1"/>
    <mergeCell ref="B2:C2"/>
    <mergeCell ref="B3:C3"/>
    <mergeCell ref="D1:V1"/>
    <mergeCell ref="D2:V2"/>
    <mergeCell ref="D3:V3"/>
    <mergeCell ref="B12:B13"/>
    <mergeCell ref="E12:E13"/>
    <mergeCell ref="D12:D13"/>
    <mergeCell ref="C12:C13"/>
    <mergeCell ref="A5:B5"/>
    <mergeCell ref="C5:F5"/>
    <mergeCell ref="C6:F6"/>
    <mergeCell ref="C7:F7"/>
    <mergeCell ref="C8:F8"/>
    <mergeCell ref="A11:F11"/>
    <mergeCell ref="A12:A13"/>
    <mergeCell ref="G11:N11"/>
    <mergeCell ref="N12:N13"/>
    <mergeCell ref="K12:K13"/>
    <mergeCell ref="G12:G13"/>
    <mergeCell ref="H12:H13"/>
    <mergeCell ref="I12:I13"/>
    <mergeCell ref="J12:J13"/>
    <mergeCell ref="L12:L13"/>
    <mergeCell ref="F12:F13"/>
    <mergeCell ref="W1:X1"/>
    <mergeCell ref="W2:X2"/>
    <mergeCell ref="W3:X3"/>
    <mergeCell ref="X12:X13"/>
    <mergeCell ref="P12:P13"/>
    <mergeCell ref="M12:M13"/>
    <mergeCell ref="V12:V13"/>
    <mergeCell ref="W12:W13"/>
    <mergeCell ref="U12:U13"/>
    <mergeCell ref="T12:T13"/>
    <mergeCell ref="Y12:Y13"/>
    <mergeCell ref="O6:Y9"/>
    <mergeCell ref="O11:Y11"/>
    <mergeCell ref="O12:O13"/>
    <mergeCell ref="S12:S13"/>
    <mergeCell ref="Q12:Q13"/>
    <mergeCell ref="R12:R13"/>
    <mergeCell ref="AH3:AI3"/>
    <mergeCell ref="AJ3:AL3"/>
    <mergeCell ref="AH1:AI1"/>
    <mergeCell ref="AJ1:AL1"/>
    <mergeCell ref="AH2:AI2"/>
    <mergeCell ref="AJ2:AL2"/>
    <mergeCell ref="E34:E35"/>
    <mergeCell ref="F34:F35"/>
    <mergeCell ref="E37:E38"/>
    <mergeCell ref="F37:F38"/>
    <mergeCell ref="E58:E59"/>
    <mergeCell ref="F58:F59"/>
    <mergeCell ref="F47:F48"/>
    <mergeCell ref="E49:E51"/>
    <mergeCell ref="F49:F51"/>
    <mergeCell ref="E52:E54"/>
    <mergeCell ref="G14:G38"/>
    <mergeCell ref="H14:H38"/>
    <mergeCell ref="F27:F29"/>
    <mergeCell ref="F30:F32"/>
    <mergeCell ref="F22:F23"/>
    <mergeCell ref="F20:F21"/>
    <mergeCell ref="G39:G59"/>
    <mergeCell ref="H39:H59"/>
    <mergeCell ref="I39:I59"/>
    <mergeCell ref="J39:J59"/>
    <mergeCell ref="A39:A59"/>
    <mergeCell ref="B39:B59"/>
    <mergeCell ref="C39:C59"/>
    <mergeCell ref="D39:D59"/>
    <mergeCell ref="E39:E41"/>
    <mergeCell ref="E47:E48"/>
    <mergeCell ref="E55:E57"/>
    <mergeCell ref="E42:E44"/>
    <mergeCell ref="E45:E46"/>
    <mergeCell ref="K39:K59"/>
    <mergeCell ref="F55:F57"/>
    <mergeCell ref="F52:F54"/>
    <mergeCell ref="F39:F41"/>
    <mergeCell ref="F42:F44"/>
    <mergeCell ref="F45:F46"/>
    <mergeCell ref="Q22:Q23"/>
    <mergeCell ref="Q20:Q21"/>
    <mergeCell ref="R20:R21"/>
    <mergeCell ref="Q24:Q26"/>
    <mergeCell ref="R24:R26"/>
    <mergeCell ref="O37:O38"/>
    <mergeCell ref="N49:N59"/>
    <mergeCell ref="N39:N48"/>
    <mergeCell ref="L39:L59"/>
    <mergeCell ref="M39:M59"/>
    <mergeCell ref="O56:O57"/>
    <mergeCell ref="P56:P57"/>
    <mergeCell ref="Q56:Q57"/>
    <mergeCell ref="R56:R57"/>
    <mergeCell ref="Q52:Q54"/>
    <mergeCell ref="R52:R54"/>
    <mergeCell ref="I14:I38"/>
    <mergeCell ref="J14:J38"/>
    <mergeCell ref="S20:S21"/>
    <mergeCell ref="Y22:Y23"/>
    <mergeCell ref="Y20:Y21"/>
    <mergeCell ref="T20:T21"/>
    <mergeCell ref="U20:U21"/>
    <mergeCell ref="T22:T23"/>
    <mergeCell ref="U22:U23"/>
    <mergeCell ref="S22:S23"/>
    <mergeCell ref="R22:R23"/>
    <mergeCell ref="S24:S26"/>
    <mergeCell ref="T24:T26"/>
    <mergeCell ref="U24:U26"/>
    <mergeCell ref="Y24:Y26"/>
    <mergeCell ref="Y34:Y35"/>
    <mergeCell ref="P27:P29"/>
    <mergeCell ref="Q27:Q29"/>
    <mergeCell ref="R27:R29"/>
    <mergeCell ref="S27:S29"/>
    <mergeCell ref="T27:T29"/>
    <mergeCell ref="Q30:Q35"/>
    <mergeCell ref="R30:R35"/>
    <mergeCell ref="V39:V40"/>
    <mergeCell ref="W39:W40"/>
    <mergeCell ref="X39:X40"/>
    <mergeCell ref="U27:U29"/>
    <mergeCell ref="Y27:Y29"/>
    <mergeCell ref="P30:P35"/>
    <mergeCell ref="S30:S35"/>
    <mergeCell ref="T30:T35"/>
    <mergeCell ref="U30:U35"/>
    <mergeCell ref="Y30:Y32"/>
    <mergeCell ref="T37:T38"/>
    <mergeCell ref="U37:U38"/>
    <mergeCell ref="Y37:Y38"/>
    <mergeCell ref="P37:P38"/>
    <mergeCell ref="Q37:Q38"/>
    <mergeCell ref="R37:R38"/>
    <mergeCell ref="S37:S38"/>
    <mergeCell ref="T45:T46"/>
    <mergeCell ref="U45:U46"/>
    <mergeCell ref="Y45:Y46"/>
    <mergeCell ref="O42:O44"/>
    <mergeCell ref="P42:P44"/>
    <mergeCell ref="Q42:Q44"/>
    <mergeCell ref="R42:R44"/>
    <mergeCell ref="S42:S44"/>
    <mergeCell ref="Y52:Y54"/>
    <mergeCell ref="S49:S51"/>
    <mergeCell ref="T42:T44"/>
    <mergeCell ref="U42:U44"/>
    <mergeCell ref="Y42:Y44"/>
    <mergeCell ref="O45:O46"/>
    <mergeCell ref="P45:P46"/>
    <mergeCell ref="Q45:Q46"/>
    <mergeCell ref="R45:R46"/>
    <mergeCell ref="S45:S46"/>
    <mergeCell ref="O49:O51"/>
    <mergeCell ref="P49:P51"/>
    <mergeCell ref="Q49:Q51"/>
    <mergeCell ref="R49:R51"/>
    <mergeCell ref="O52:O54"/>
    <mergeCell ref="P52:P54"/>
    <mergeCell ref="T56:T57"/>
    <mergeCell ref="U56:U57"/>
    <mergeCell ref="Y56:Y57"/>
    <mergeCell ref="S56:S57"/>
    <mergeCell ref="T49:T51"/>
    <mergeCell ref="U49:U51"/>
    <mergeCell ref="Y49:Y51"/>
    <mergeCell ref="S52:S54"/>
    <mergeCell ref="T52:T54"/>
    <mergeCell ref="U52:U54"/>
  </mergeCells>
  <pageMargins left="0.31496062992125984" right="0.31496062992125984" top="0.35433070866141736" bottom="0.35433070866141736" header="0.11811023622047245" footer="0.11811023622047245"/>
  <pageSetup scale="23" orientation="landscape" r:id="rId1"/>
  <colBreaks count="1" manualBreakCount="1">
    <brk id="28" max="6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'C:\Users\alexa\Downloads\[FORMATO_PLAN DE ACCION_2021.xlsx]Hoja2'!#REF!</xm:f>
          </x14:formula1>
          <xm:sqref>L39:M39</xm:sqref>
        </x14:dataValidation>
        <x14:dataValidation type="list" allowBlank="1" showInputMessage="1" showErrorMessage="1">
          <x14:formula1>
            <xm:f>'[FORMATO_PLAN DE ACCION_2021 (3).xlsx]Hoja2'!#REF!</xm:f>
          </x14:formula1>
          <xm:sqref>G14:H15 J14:J15 Q47:Q59 V14 V39 X41:X59 V57:V58 G39:K39 Q39:Q42 S39:S42 V24 V26:V27 V29:V30 V42:V43 V16:V19 V47 V49 V51:V52 V54:V55 V22 V32:V37 X14:X39 S47:S59</xm:sqref>
        </x14:dataValidation>
        <x14:dataValidation type="list" allowBlank="1" showInputMessage="1" showErrorMessage="1">
          <x14:formula1>
            <xm:f>'C:\Users\Mario\Downloads\[SSJ- Cadena de Valor.xlsx]Hoja2'!#REF!</xm:f>
          </x14:formula1>
          <xm:sqref>Q24 S18 I14:I38 Q27:Q30 S27:S30 S36:S37 Q36:Q37 S22 S24 Q22 Q14:Q15 S14:S15 K14:K38 Q18</xm:sqref>
        </x14:dataValidation>
        <x14:dataValidation type="list" allowBlank="1" showInputMessage="1" showErrorMessage="1">
          <x14:formula1>
            <xm:f>'C:\Users\USUARIO\AppData\Local\Microsoft\Windows\INetCache\Content.Outlook\B00EKN5J\[DEST-F-003-Forma-PARA-FORMULACIÓN-DE-PLAN-DE-ACCIÓN FINAL FINAL (3).xlsx]Hoja2'!#REF!</xm:f>
          </x14:formula1>
          <xm:sqref>N20 N33 N14 L14:M15 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zoomScaleNormal="100" workbookViewId="0">
      <selection activeCell="D1" sqref="D1:V1"/>
    </sheetView>
  </sheetViews>
  <sheetFormatPr baseColWidth="10" defaultColWidth="8.85546875" defaultRowHeight="12.75" x14ac:dyDescent="0.25"/>
  <cols>
    <col min="1" max="2" width="26.7109375" style="21" customWidth="1"/>
    <col min="3" max="3" width="22.85546875" style="21" customWidth="1"/>
    <col min="4" max="4" width="13.85546875" style="150" customWidth="1"/>
    <col min="5" max="5" width="47.5703125" style="21" customWidth="1"/>
    <col min="6" max="6" width="19.42578125" style="91" customWidth="1"/>
    <col min="7" max="8" width="18.5703125" style="21" customWidth="1"/>
    <col min="9" max="9" width="13.85546875" style="21" customWidth="1"/>
    <col min="10" max="10" width="22" style="21" customWidth="1"/>
    <col min="11" max="11" width="29.140625" style="21" customWidth="1"/>
    <col min="12" max="12" width="28.85546875" style="21" customWidth="1"/>
    <col min="13" max="13" width="28" style="21" customWidth="1"/>
    <col min="14" max="14" width="13.85546875" style="21" customWidth="1"/>
    <col min="15" max="15" width="41.85546875" style="22" customWidth="1"/>
    <col min="16" max="16" width="34.5703125" style="24" customWidth="1"/>
    <col min="17" max="17" width="12.7109375" style="24" customWidth="1"/>
    <col min="18" max="18" width="11.85546875" style="24" customWidth="1"/>
    <col min="19" max="19" width="16.85546875" style="24" customWidth="1"/>
    <col min="20" max="20" width="17" style="24" customWidth="1"/>
    <col min="21" max="21" width="17.5703125" style="24" customWidth="1"/>
    <col min="22" max="22" width="21.140625" style="24" customWidth="1"/>
    <col min="23" max="23" width="27" style="139" customWidth="1"/>
    <col min="24" max="24" width="22.7109375" style="24" customWidth="1"/>
    <col min="25" max="25" width="53.7109375" style="143" customWidth="1"/>
    <col min="26" max="16384" width="8.85546875" style="21"/>
  </cols>
  <sheetData>
    <row r="1" spans="1:29" s="451" customFormat="1" ht="24" customHeight="1" x14ac:dyDescent="0.25">
      <c r="A1" s="447"/>
      <c r="B1" s="265" t="s">
        <v>63</v>
      </c>
      <c r="C1" s="265"/>
      <c r="D1" s="462" t="s">
        <v>91</v>
      </c>
      <c r="E1" s="458"/>
      <c r="F1" s="458"/>
      <c r="G1" s="458"/>
      <c r="H1" s="458"/>
      <c r="I1" s="458"/>
      <c r="J1" s="458"/>
      <c r="K1" s="458"/>
      <c r="L1" s="458"/>
      <c r="M1" s="458"/>
      <c r="N1" s="458"/>
      <c r="O1" s="458"/>
      <c r="P1" s="458"/>
      <c r="Q1" s="458"/>
      <c r="R1" s="458"/>
      <c r="S1" s="458"/>
      <c r="T1" s="458"/>
      <c r="U1" s="458"/>
      <c r="V1" s="459"/>
      <c r="W1" s="259" t="s">
        <v>64</v>
      </c>
      <c r="X1" s="260"/>
      <c r="Y1" s="53" t="s">
        <v>71</v>
      </c>
      <c r="Z1" s="460"/>
      <c r="AA1" s="450"/>
      <c r="AB1" s="450"/>
      <c r="AC1" s="450"/>
    </row>
    <row r="2" spans="1:29" s="451" customFormat="1" ht="24" customHeight="1" x14ac:dyDescent="0.25">
      <c r="A2" s="452"/>
      <c r="B2" s="265" t="s">
        <v>65</v>
      </c>
      <c r="C2" s="265"/>
      <c r="D2" s="266" t="s">
        <v>69</v>
      </c>
      <c r="E2" s="267"/>
      <c r="F2" s="267"/>
      <c r="G2" s="267"/>
      <c r="H2" s="267"/>
      <c r="I2" s="267"/>
      <c r="J2" s="267"/>
      <c r="K2" s="267"/>
      <c r="L2" s="267"/>
      <c r="M2" s="267"/>
      <c r="N2" s="267"/>
      <c r="O2" s="267"/>
      <c r="P2" s="267"/>
      <c r="Q2" s="267"/>
      <c r="R2" s="267"/>
      <c r="S2" s="267"/>
      <c r="T2" s="267"/>
      <c r="U2" s="267"/>
      <c r="V2" s="268"/>
      <c r="W2" s="259" t="s">
        <v>66</v>
      </c>
      <c r="X2" s="260"/>
      <c r="Y2" s="53">
        <v>1</v>
      </c>
      <c r="Z2" s="460"/>
      <c r="AA2" s="454"/>
      <c r="AB2" s="454"/>
      <c r="AC2" s="454"/>
    </row>
    <row r="3" spans="1:29" s="451" customFormat="1" ht="24" customHeight="1" x14ac:dyDescent="0.25">
      <c r="A3" s="455"/>
      <c r="B3" s="265" t="s">
        <v>67</v>
      </c>
      <c r="C3" s="265"/>
      <c r="D3" s="266" t="s">
        <v>70</v>
      </c>
      <c r="E3" s="267"/>
      <c r="F3" s="267"/>
      <c r="G3" s="267"/>
      <c r="H3" s="267"/>
      <c r="I3" s="267"/>
      <c r="J3" s="267"/>
      <c r="K3" s="267"/>
      <c r="L3" s="267"/>
      <c r="M3" s="267"/>
      <c r="N3" s="267"/>
      <c r="O3" s="267"/>
      <c r="P3" s="267"/>
      <c r="Q3" s="267"/>
      <c r="R3" s="267"/>
      <c r="S3" s="267"/>
      <c r="T3" s="267"/>
      <c r="U3" s="267"/>
      <c r="V3" s="268"/>
      <c r="W3" s="259" t="s">
        <v>68</v>
      </c>
      <c r="X3" s="260"/>
      <c r="Y3" s="461">
        <v>43767</v>
      </c>
      <c r="Z3" s="460"/>
      <c r="AA3" s="457"/>
      <c r="AB3" s="454"/>
      <c r="AC3" s="454"/>
    </row>
    <row r="4" spans="1:29" ht="18" customHeight="1" x14ac:dyDescent="0.25">
      <c r="A4" s="80"/>
      <c r="B4" s="80"/>
      <c r="C4" s="80"/>
      <c r="D4" s="80"/>
      <c r="E4" s="80"/>
      <c r="F4" s="138"/>
      <c r="G4" s="80"/>
      <c r="H4" s="80"/>
      <c r="I4" s="80"/>
      <c r="J4" s="80"/>
      <c r="K4" s="80"/>
      <c r="L4" s="80"/>
      <c r="M4" s="80"/>
      <c r="N4" s="80"/>
      <c r="O4" s="80"/>
      <c r="P4" s="80"/>
      <c r="Q4" s="80"/>
      <c r="R4" s="80"/>
      <c r="S4" s="80"/>
      <c r="T4" s="80"/>
      <c r="U4" s="80"/>
      <c r="V4" s="80"/>
      <c r="Y4" s="140"/>
      <c r="Z4" s="82"/>
      <c r="AA4" s="82"/>
      <c r="AB4" s="82"/>
      <c r="AC4" s="82"/>
    </row>
    <row r="5" spans="1:29" ht="18" customHeight="1" x14ac:dyDescent="0.25">
      <c r="A5" s="207" t="s">
        <v>72</v>
      </c>
      <c r="B5" s="208"/>
      <c r="C5" s="412">
        <v>2021</v>
      </c>
      <c r="D5" s="412"/>
      <c r="E5" s="412"/>
      <c r="F5" s="412"/>
      <c r="G5" s="396"/>
      <c r="H5" s="396"/>
      <c r="I5" s="83"/>
      <c r="J5" s="83"/>
      <c r="K5" s="83"/>
      <c r="L5" s="83"/>
      <c r="M5" s="83"/>
      <c r="N5" s="83"/>
      <c r="O5" s="80"/>
      <c r="P5" s="80"/>
      <c r="Q5" s="80"/>
      <c r="R5" s="80"/>
      <c r="S5" s="80"/>
      <c r="T5" s="80"/>
      <c r="U5" s="80"/>
      <c r="V5" s="80"/>
      <c r="Y5" s="140"/>
      <c r="Z5" s="82"/>
      <c r="AA5" s="82"/>
      <c r="AB5" s="82"/>
      <c r="AC5" s="82"/>
    </row>
    <row r="6" spans="1:29" ht="18" customHeight="1" x14ac:dyDescent="0.25">
      <c r="A6" s="207" t="s">
        <v>27</v>
      </c>
      <c r="B6" s="208"/>
      <c r="C6" s="414" t="s">
        <v>884</v>
      </c>
      <c r="D6" s="414"/>
      <c r="E6" s="414"/>
      <c r="F6" s="414"/>
      <c r="G6" s="396"/>
      <c r="H6" s="396"/>
      <c r="I6" s="83"/>
      <c r="J6" s="83"/>
      <c r="K6" s="83"/>
      <c r="L6" s="83"/>
      <c r="M6" s="83"/>
      <c r="N6" s="83"/>
      <c r="O6" s="198"/>
      <c r="P6" s="198"/>
      <c r="Q6" s="198"/>
      <c r="R6" s="198"/>
      <c r="S6" s="198"/>
      <c r="T6" s="198"/>
      <c r="U6" s="198"/>
      <c r="V6" s="198"/>
      <c r="W6" s="198"/>
      <c r="X6" s="198"/>
      <c r="Y6" s="198"/>
    </row>
    <row r="7" spans="1:29" ht="18" customHeight="1" x14ac:dyDescent="0.25">
      <c r="A7" s="207" t="s">
        <v>28</v>
      </c>
      <c r="B7" s="208"/>
      <c r="C7" s="413">
        <v>2020011000016</v>
      </c>
      <c r="D7" s="413"/>
      <c r="E7" s="413"/>
      <c r="F7" s="413"/>
      <c r="G7" s="397"/>
      <c r="H7" s="397"/>
      <c r="I7" s="83"/>
      <c r="J7" s="83"/>
      <c r="K7" s="83"/>
      <c r="L7" s="83"/>
      <c r="M7" s="83"/>
      <c r="N7" s="83"/>
      <c r="O7" s="198"/>
      <c r="P7" s="198"/>
      <c r="Q7" s="198"/>
      <c r="R7" s="198"/>
      <c r="S7" s="198"/>
      <c r="T7" s="198"/>
      <c r="U7" s="198"/>
      <c r="V7" s="198"/>
      <c r="W7" s="198"/>
      <c r="X7" s="198"/>
      <c r="Y7" s="198"/>
    </row>
    <row r="8" spans="1:29" ht="18" customHeight="1" x14ac:dyDescent="0.25">
      <c r="A8" s="207" t="s">
        <v>74</v>
      </c>
      <c r="B8" s="208"/>
      <c r="C8" s="414" t="s">
        <v>124</v>
      </c>
      <c r="D8" s="414"/>
      <c r="E8" s="414"/>
      <c r="F8" s="414"/>
      <c r="G8" s="396"/>
      <c r="H8" s="396"/>
      <c r="I8" s="83"/>
      <c r="J8" s="83"/>
      <c r="K8" s="83"/>
      <c r="L8" s="83"/>
      <c r="M8" s="83"/>
      <c r="N8" s="83"/>
      <c r="O8" s="198"/>
      <c r="P8" s="198"/>
      <c r="Q8" s="198"/>
      <c r="R8" s="198"/>
      <c r="S8" s="198"/>
      <c r="T8" s="198"/>
      <c r="U8" s="198"/>
      <c r="V8" s="198"/>
      <c r="W8" s="198"/>
      <c r="X8" s="198"/>
      <c r="Y8" s="198"/>
    </row>
    <row r="9" spans="1:29" ht="18" customHeight="1" x14ac:dyDescent="0.25">
      <c r="A9" s="247" t="s">
        <v>29</v>
      </c>
      <c r="B9" s="247"/>
      <c r="C9" s="414" t="s">
        <v>430</v>
      </c>
      <c r="D9" s="414"/>
      <c r="E9" s="414"/>
      <c r="F9" s="414"/>
      <c r="G9" s="396"/>
      <c r="H9" s="396"/>
      <c r="I9" s="83"/>
      <c r="J9" s="83"/>
      <c r="K9" s="83"/>
      <c r="L9" s="83"/>
      <c r="M9" s="83"/>
      <c r="N9" s="83"/>
      <c r="O9" s="198"/>
      <c r="P9" s="198"/>
      <c r="Q9" s="198"/>
      <c r="R9" s="198"/>
      <c r="S9" s="198"/>
      <c r="T9" s="198"/>
      <c r="U9" s="198"/>
      <c r="V9" s="198"/>
      <c r="W9" s="198"/>
      <c r="X9" s="198"/>
      <c r="Y9" s="198"/>
    </row>
    <row r="10" spans="1:29" s="82" customFormat="1" ht="21.75" customHeight="1" x14ac:dyDescent="0.25">
      <c r="A10" s="86"/>
      <c r="B10" s="86"/>
      <c r="C10" s="87"/>
      <c r="D10" s="85"/>
      <c r="E10" s="87"/>
      <c r="F10" s="141"/>
      <c r="G10" s="87"/>
      <c r="H10" s="87"/>
      <c r="I10" s="87"/>
      <c r="J10" s="87"/>
      <c r="K10" s="87"/>
      <c r="L10" s="87"/>
      <c r="M10" s="87"/>
      <c r="N10" s="87"/>
      <c r="O10" s="87"/>
      <c r="P10" s="87"/>
      <c r="Q10" s="87"/>
      <c r="R10" s="87"/>
      <c r="S10" s="17"/>
      <c r="T10" s="17"/>
      <c r="U10" s="17"/>
      <c r="V10" s="17"/>
      <c r="W10" s="142"/>
      <c r="X10" s="17"/>
      <c r="Y10" s="17"/>
    </row>
    <row r="11" spans="1:29" ht="40.5" customHeight="1" x14ac:dyDescent="0.25">
      <c r="A11" s="206" t="s">
        <v>22</v>
      </c>
      <c r="B11" s="206"/>
      <c r="C11" s="206"/>
      <c r="D11" s="206"/>
      <c r="E11" s="206"/>
      <c r="F11" s="206"/>
      <c r="G11" s="205" t="s">
        <v>83</v>
      </c>
      <c r="H11" s="205"/>
      <c r="I11" s="205"/>
      <c r="J11" s="205"/>
      <c r="K11" s="205"/>
      <c r="L11" s="205"/>
      <c r="M11" s="205"/>
      <c r="N11" s="205"/>
      <c r="O11" s="199" t="s">
        <v>23</v>
      </c>
      <c r="P11" s="199"/>
      <c r="Q11" s="199"/>
      <c r="R11" s="199"/>
      <c r="S11" s="199"/>
      <c r="T11" s="199"/>
      <c r="U11" s="199"/>
      <c r="V11" s="199"/>
      <c r="W11" s="199"/>
      <c r="X11" s="199"/>
      <c r="Y11" s="199"/>
    </row>
    <row r="12" spans="1:29" s="148" customFormat="1" ht="15" customHeight="1" x14ac:dyDescent="0.25">
      <c r="A12" s="202" t="s">
        <v>0</v>
      </c>
      <c r="B12" s="206" t="s">
        <v>1</v>
      </c>
      <c r="C12" s="202" t="s">
        <v>2</v>
      </c>
      <c r="D12" s="202" t="s">
        <v>125</v>
      </c>
      <c r="E12" s="202" t="s">
        <v>3</v>
      </c>
      <c r="F12" s="240" t="s">
        <v>828</v>
      </c>
      <c r="G12" s="201" t="s">
        <v>82</v>
      </c>
      <c r="H12" s="201" t="s">
        <v>78</v>
      </c>
      <c r="I12" s="201" t="s">
        <v>81</v>
      </c>
      <c r="J12" s="201" t="s">
        <v>80</v>
      </c>
      <c r="K12" s="205" t="s">
        <v>79</v>
      </c>
      <c r="L12" s="201" t="s">
        <v>7</v>
      </c>
      <c r="M12" s="205" t="s">
        <v>8</v>
      </c>
      <c r="N12" s="205" t="s">
        <v>9</v>
      </c>
      <c r="O12" s="197" t="s">
        <v>24</v>
      </c>
      <c r="P12" s="197" t="s">
        <v>26</v>
      </c>
      <c r="Q12" s="197" t="s">
        <v>4</v>
      </c>
      <c r="R12" s="200" t="s">
        <v>129</v>
      </c>
      <c r="S12" s="197" t="s">
        <v>73</v>
      </c>
      <c r="T12" s="197" t="s">
        <v>6</v>
      </c>
      <c r="U12" s="197" t="s">
        <v>19</v>
      </c>
      <c r="V12" s="197" t="s">
        <v>20</v>
      </c>
      <c r="W12" s="241" t="s">
        <v>792</v>
      </c>
      <c r="X12" s="197" t="s">
        <v>75</v>
      </c>
      <c r="Y12" s="197" t="s">
        <v>5</v>
      </c>
    </row>
    <row r="13" spans="1:29" s="148" customFormat="1" ht="40.5" customHeight="1" x14ac:dyDescent="0.25">
      <c r="A13" s="202"/>
      <c r="B13" s="206"/>
      <c r="C13" s="202"/>
      <c r="D13" s="202"/>
      <c r="E13" s="202"/>
      <c r="F13" s="240"/>
      <c r="G13" s="201"/>
      <c r="H13" s="201"/>
      <c r="I13" s="201"/>
      <c r="J13" s="201"/>
      <c r="K13" s="205"/>
      <c r="L13" s="201"/>
      <c r="M13" s="205"/>
      <c r="N13" s="205"/>
      <c r="O13" s="197"/>
      <c r="P13" s="197"/>
      <c r="Q13" s="197"/>
      <c r="R13" s="200"/>
      <c r="S13" s="197"/>
      <c r="T13" s="197"/>
      <c r="U13" s="197"/>
      <c r="V13" s="197"/>
      <c r="W13" s="241"/>
      <c r="X13" s="197"/>
      <c r="Y13" s="197"/>
    </row>
    <row r="14" spans="1:29" s="143" customFormat="1" ht="39.6" customHeight="1" x14ac:dyDescent="0.25">
      <c r="A14" s="245" t="s">
        <v>584</v>
      </c>
      <c r="B14" s="246" t="s">
        <v>791</v>
      </c>
      <c r="C14" s="246" t="s">
        <v>790</v>
      </c>
      <c r="D14" s="253">
        <v>2</v>
      </c>
      <c r="E14" s="231" t="s">
        <v>847</v>
      </c>
      <c r="F14" s="249">
        <v>300000000</v>
      </c>
      <c r="G14" s="254" t="s">
        <v>10</v>
      </c>
      <c r="H14" s="255" t="s">
        <v>11</v>
      </c>
      <c r="I14" s="229" t="s">
        <v>11</v>
      </c>
      <c r="J14" s="229" t="s">
        <v>11</v>
      </c>
      <c r="K14" s="229" t="s">
        <v>12</v>
      </c>
      <c r="L14" s="229" t="s">
        <v>12</v>
      </c>
      <c r="M14" s="229" t="s">
        <v>12</v>
      </c>
      <c r="N14" s="230" t="s">
        <v>12</v>
      </c>
      <c r="O14" s="314" t="s">
        <v>789</v>
      </c>
      <c r="P14" s="246" t="s">
        <v>788</v>
      </c>
      <c r="Q14" s="246" t="s">
        <v>89</v>
      </c>
      <c r="R14" s="246">
        <v>1</v>
      </c>
      <c r="S14" s="246" t="s">
        <v>128</v>
      </c>
      <c r="T14" s="294">
        <v>44256</v>
      </c>
      <c r="U14" s="294">
        <v>44561</v>
      </c>
      <c r="V14" s="246" t="s">
        <v>21</v>
      </c>
      <c r="W14" s="229">
        <v>300000000</v>
      </c>
      <c r="X14" s="255" t="s">
        <v>76</v>
      </c>
      <c r="Y14" s="222" t="s">
        <v>889</v>
      </c>
    </row>
    <row r="15" spans="1:29" ht="38.450000000000003" customHeight="1" x14ac:dyDescent="0.25">
      <c r="A15" s="243"/>
      <c r="B15" s="234"/>
      <c r="C15" s="234"/>
      <c r="D15" s="242"/>
      <c r="E15" s="232"/>
      <c r="F15" s="250"/>
      <c r="G15" s="235"/>
      <c r="H15" s="224"/>
      <c r="I15" s="228"/>
      <c r="J15" s="228"/>
      <c r="K15" s="228"/>
      <c r="L15" s="228"/>
      <c r="M15" s="228"/>
      <c r="N15" s="225"/>
      <c r="O15" s="315"/>
      <c r="P15" s="234"/>
      <c r="Q15" s="234"/>
      <c r="R15" s="234"/>
      <c r="S15" s="234"/>
      <c r="T15" s="226"/>
      <c r="U15" s="226"/>
      <c r="V15" s="234"/>
      <c r="W15" s="228"/>
      <c r="X15" s="224"/>
      <c r="Y15" s="169"/>
    </row>
    <row r="16" spans="1:29" ht="62.1" customHeight="1" x14ac:dyDescent="0.25">
      <c r="A16" s="243"/>
      <c r="B16" s="234"/>
      <c r="C16" s="234"/>
      <c r="D16" s="242"/>
      <c r="E16" s="153" t="s">
        <v>848</v>
      </c>
      <c r="F16" s="154">
        <v>40000000</v>
      </c>
      <c r="G16" s="235"/>
      <c r="H16" s="224"/>
      <c r="I16" s="228"/>
      <c r="J16" s="228"/>
      <c r="K16" s="228"/>
      <c r="L16" s="228"/>
      <c r="M16" s="228"/>
      <c r="N16" s="225"/>
      <c r="O16" s="315"/>
      <c r="P16" s="234"/>
      <c r="Q16" s="234"/>
      <c r="R16" s="234"/>
      <c r="S16" s="234"/>
      <c r="T16" s="226"/>
      <c r="U16" s="226"/>
      <c r="V16" s="57" t="s">
        <v>21</v>
      </c>
      <c r="W16" s="76">
        <v>40000000</v>
      </c>
      <c r="X16" s="296" t="s">
        <v>76</v>
      </c>
      <c r="Y16" s="122" t="s">
        <v>889</v>
      </c>
    </row>
    <row r="17" spans="1:25" ht="123.6" customHeight="1" x14ac:dyDescent="0.25">
      <c r="A17" s="243"/>
      <c r="B17" s="234"/>
      <c r="C17" s="234"/>
      <c r="D17" s="242"/>
      <c r="E17" s="153" t="s">
        <v>787</v>
      </c>
      <c r="F17" s="154">
        <v>2500000000</v>
      </c>
      <c r="G17" s="163" t="s">
        <v>10</v>
      </c>
      <c r="H17" s="40" t="s">
        <v>11</v>
      </c>
      <c r="I17" s="46" t="s">
        <v>11</v>
      </c>
      <c r="J17" s="46" t="s">
        <v>11</v>
      </c>
      <c r="K17" s="46" t="s">
        <v>12</v>
      </c>
      <c r="L17" s="46" t="s">
        <v>12</v>
      </c>
      <c r="M17" s="46" t="s">
        <v>12</v>
      </c>
      <c r="N17" s="164" t="s">
        <v>12</v>
      </c>
      <c r="O17" s="316" t="s">
        <v>786</v>
      </c>
      <c r="P17" s="54" t="s">
        <v>785</v>
      </c>
      <c r="Q17" s="54" t="s">
        <v>89</v>
      </c>
      <c r="R17" s="297">
        <v>1</v>
      </c>
      <c r="S17" s="54" t="s">
        <v>18</v>
      </c>
      <c r="T17" s="57">
        <v>44256</v>
      </c>
      <c r="U17" s="57">
        <v>44561</v>
      </c>
      <c r="V17" s="57" t="s">
        <v>21</v>
      </c>
      <c r="W17" s="165">
        <v>2500000000</v>
      </c>
      <c r="X17" s="296" t="s">
        <v>76</v>
      </c>
      <c r="Y17" s="122" t="s">
        <v>890</v>
      </c>
    </row>
    <row r="18" spans="1:25" ht="39" customHeight="1" x14ac:dyDescent="0.25">
      <c r="A18" s="243" t="s">
        <v>784</v>
      </c>
      <c r="B18" s="234" t="s">
        <v>783</v>
      </c>
      <c r="C18" s="234" t="s">
        <v>782</v>
      </c>
      <c r="D18" s="242">
        <v>6</v>
      </c>
      <c r="E18" s="153" t="s">
        <v>849</v>
      </c>
      <c r="F18" s="155">
        <v>132944094</v>
      </c>
      <c r="G18" s="235" t="s">
        <v>10</v>
      </c>
      <c r="H18" s="224" t="s">
        <v>10</v>
      </c>
      <c r="I18" s="228" t="s">
        <v>10</v>
      </c>
      <c r="J18" s="228" t="s">
        <v>11</v>
      </c>
      <c r="K18" s="228" t="s">
        <v>12</v>
      </c>
      <c r="L18" s="228" t="s">
        <v>12</v>
      </c>
      <c r="M18" s="228" t="s">
        <v>12</v>
      </c>
      <c r="N18" s="225" t="s">
        <v>12</v>
      </c>
      <c r="O18" s="315" t="s">
        <v>781</v>
      </c>
      <c r="P18" s="234" t="s">
        <v>780</v>
      </c>
      <c r="Q18" s="234" t="s">
        <v>89</v>
      </c>
      <c r="R18" s="298">
        <v>2</v>
      </c>
      <c r="S18" s="234" t="s">
        <v>17</v>
      </c>
      <c r="T18" s="226">
        <v>44256</v>
      </c>
      <c r="U18" s="226">
        <v>44561</v>
      </c>
      <c r="V18" s="174" t="s">
        <v>34</v>
      </c>
      <c r="W18" s="179">
        <v>365888188</v>
      </c>
      <c r="X18" s="176" t="s">
        <v>76</v>
      </c>
      <c r="Y18" s="169" t="s">
        <v>891</v>
      </c>
    </row>
    <row r="19" spans="1:25" ht="48" customHeight="1" x14ac:dyDescent="0.25">
      <c r="A19" s="243"/>
      <c r="B19" s="234"/>
      <c r="C19" s="234"/>
      <c r="D19" s="242"/>
      <c r="E19" s="153" t="s">
        <v>850</v>
      </c>
      <c r="F19" s="155">
        <v>132944094</v>
      </c>
      <c r="G19" s="235"/>
      <c r="H19" s="224"/>
      <c r="I19" s="228"/>
      <c r="J19" s="228"/>
      <c r="K19" s="228"/>
      <c r="L19" s="228"/>
      <c r="M19" s="228"/>
      <c r="N19" s="225"/>
      <c r="O19" s="315"/>
      <c r="P19" s="234"/>
      <c r="Q19" s="234"/>
      <c r="R19" s="298"/>
      <c r="S19" s="234"/>
      <c r="T19" s="226"/>
      <c r="U19" s="226"/>
      <c r="V19" s="174"/>
      <c r="W19" s="179"/>
      <c r="X19" s="176"/>
      <c r="Y19" s="169"/>
    </row>
    <row r="20" spans="1:25" ht="48" customHeight="1" x14ac:dyDescent="0.25">
      <c r="A20" s="243"/>
      <c r="B20" s="234"/>
      <c r="C20" s="234"/>
      <c r="D20" s="242"/>
      <c r="E20" s="153" t="s">
        <v>827</v>
      </c>
      <c r="F20" s="155">
        <v>100000000</v>
      </c>
      <c r="G20" s="235"/>
      <c r="H20" s="224"/>
      <c r="I20" s="228"/>
      <c r="J20" s="228"/>
      <c r="K20" s="228"/>
      <c r="L20" s="228"/>
      <c r="M20" s="228"/>
      <c r="N20" s="225"/>
      <c r="O20" s="315"/>
      <c r="P20" s="234"/>
      <c r="Q20" s="234"/>
      <c r="R20" s="298"/>
      <c r="S20" s="234"/>
      <c r="T20" s="226"/>
      <c r="U20" s="226"/>
      <c r="V20" s="174"/>
      <c r="W20" s="179"/>
      <c r="X20" s="176"/>
      <c r="Y20" s="169"/>
    </row>
    <row r="21" spans="1:25" ht="60.75" customHeight="1" x14ac:dyDescent="0.25">
      <c r="A21" s="243"/>
      <c r="B21" s="234"/>
      <c r="C21" s="234"/>
      <c r="D21" s="242"/>
      <c r="E21" s="153" t="s">
        <v>851</v>
      </c>
      <c r="F21" s="155">
        <v>100000000</v>
      </c>
      <c r="G21" s="235"/>
      <c r="H21" s="224"/>
      <c r="I21" s="228"/>
      <c r="J21" s="228"/>
      <c r="K21" s="228"/>
      <c r="L21" s="228"/>
      <c r="M21" s="228"/>
      <c r="N21" s="225"/>
      <c r="O21" s="315"/>
      <c r="P21" s="234"/>
      <c r="Q21" s="234"/>
      <c r="R21" s="298"/>
      <c r="S21" s="234"/>
      <c r="T21" s="226"/>
      <c r="U21" s="226"/>
      <c r="V21" s="234" t="s">
        <v>21</v>
      </c>
      <c r="W21" s="228">
        <v>150000000</v>
      </c>
      <c r="X21" s="299" t="s">
        <v>76</v>
      </c>
      <c r="Y21" s="169" t="s">
        <v>890</v>
      </c>
    </row>
    <row r="22" spans="1:25" ht="86.45" customHeight="1" x14ac:dyDescent="0.25">
      <c r="A22" s="243"/>
      <c r="B22" s="234"/>
      <c r="C22" s="234"/>
      <c r="D22" s="242"/>
      <c r="E22" s="156" t="s">
        <v>779</v>
      </c>
      <c r="F22" s="155">
        <v>50000000</v>
      </c>
      <c r="G22" s="163" t="s">
        <v>10</v>
      </c>
      <c r="H22" s="40" t="s">
        <v>10</v>
      </c>
      <c r="I22" s="46" t="s">
        <v>10</v>
      </c>
      <c r="J22" s="46" t="s">
        <v>11</v>
      </c>
      <c r="K22" s="46" t="s">
        <v>12</v>
      </c>
      <c r="L22" s="46" t="s">
        <v>31</v>
      </c>
      <c r="M22" s="46" t="s">
        <v>12</v>
      </c>
      <c r="N22" s="164" t="s">
        <v>12</v>
      </c>
      <c r="O22" s="316" t="s">
        <v>778</v>
      </c>
      <c r="P22" s="54" t="s">
        <v>777</v>
      </c>
      <c r="Q22" s="54" t="s">
        <v>89</v>
      </c>
      <c r="R22" s="300">
        <v>4</v>
      </c>
      <c r="S22" s="54" t="s">
        <v>17</v>
      </c>
      <c r="T22" s="57">
        <v>44256</v>
      </c>
      <c r="U22" s="57">
        <v>44561</v>
      </c>
      <c r="V22" s="234"/>
      <c r="W22" s="228"/>
      <c r="X22" s="299"/>
      <c r="Y22" s="169"/>
    </row>
    <row r="23" spans="1:25" ht="31.5" customHeight="1" x14ac:dyDescent="0.25">
      <c r="A23" s="243" t="s">
        <v>776</v>
      </c>
      <c r="B23" s="234" t="s">
        <v>775</v>
      </c>
      <c r="C23" s="234" t="s">
        <v>774</v>
      </c>
      <c r="D23" s="242">
        <v>500</v>
      </c>
      <c r="E23" s="233" t="s">
        <v>804</v>
      </c>
      <c r="F23" s="227">
        <v>13399565180</v>
      </c>
      <c r="G23" s="235" t="s">
        <v>11</v>
      </c>
      <c r="H23" s="224" t="s">
        <v>11</v>
      </c>
      <c r="I23" s="224" t="s">
        <v>11</v>
      </c>
      <c r="J23" s="224" t="s">
        <v>11</v>
      </c>
      <c r="K23" s="224" t="s">
        <v>12</v>
      </c>
      <c r="L23" s="224" t="s">
        <v>12</v>
      </c>
      <c r="M23" s="224" t="s">
        <v>12</v>
      </c>
      <c r="N23" s="237" t="s">
        <v>12</v>
      </c>
      <c r="O23" s="315" t="s">
        <v>773</v>
      </c>
      <c r="P23" s="174" t="s">
        <v>852</v>
      </c>
      <c r="Q23" s="234" t="s">
        <v>89</v>
      </c>
      <c r="R23" s="301">
        <v>127000</v>
      </c>
      <c r="S23" s="234" t="s">
        <v>13</v>
      </c>
      <c r="T23" s="226">
        <v>44256</v>
      </c>
      <c r="U23" s="226">
        <v>44561</v>
      </c>
      <c r="V23" s="54" t="s">
        <v>21</v>
      </c>
      <c r="W23" s="165">
        <v>12266000000</v>
      </c>
      <c r="X23" s="126" t="s">
        <v>394</v>
      </c>
      <c r="Y23" s="169" t="s">
        <v>890</v>
      </c>
    </row>
    <row r="24" spans="1:25" ht="24" customHeight="1" x14ac:dyDescent="0.25">
      <c r="A24" s="243"/>
      <c r="B24" s="234"/>
      <c r="C24" s="234"/>
      <c r="D24" s="242"/>
      <c r="E24" s="233"/>
      <c r="F24" s="227"/>
      <c r="G24" s="235"/>
      <c r="H24" s="224"/>
      <c r="I24" s="224"/>
      <c r="J24" s="224"/>
      <c r="K24" s="224"/>
      <c r="L24" s="224"/>
      <c r="M24" s="224"/>
      <c r="N24" s="237"/>
      <c r="O24" s="315"/>
      <c r="P24" s="174"/>
      <c r="Q24" s="234"/>
      <c r="R24" s="301"/>
      <c r="S24" s="234"/>
      <c r="T24" s="226"/>
      <c r="U24" s="226"/>
      <c r="V24" s="234" t="s">
        <v>34</v>
      </c>
      <c r="W24" s="228">
        <v>1133565180</v>
      </c>
      <c r="X24" s="299" t="s">
        <v>394</v>
      </c>
      <c r="Y24" s="169"/>
    </row>
    <row r="25" spans="1:25" ht="39.950000000000003" customHeight="1" x14ac:dyDescent="0.25">
      <c r="A25" s="243"/>
      <c r="B25" s="234"/>
      <c r="C25" s="234"/>
      <c r="D25" s="242"/>
      <c r="E25" s="233"/>
      <c r="F25" s="227"/>
      <c r="G25" s="235"/>
      <c r="H25" s="224"/>
      <c r="I25" s="224"/>
      <c r="J25" s="224"/>
      <c r="K25" s="224" t="s">
        <v>12</v>
      </c>
      <c r="L25" s="224" t="s">
        <v>12</v>
      </c>
      <c r="M25" s="224" t="s">
        <v>12</v>
      </c>
      <c r="N25" s="237" t="s">
        <v>12</v>
      </c>
      <c r="O25" s="315"/>
      <c r="P25" s="58" t="s">
        <v>829</v>
      </c>
      <c r="Q25" s="54" t="s">
        <v>89</v>
      </c>
      <c r="R25" s="302">
        <v>370</v>
      </c>
      <c r="S25" s="234"/>
      <c r="T25" s="226"/>
      <c r="U25" s="226"/>
      <c r="V25" s="234"/>
      <c r="W25" s="228"/>
      <c r="X25" s="299"/>
      <c r="Y25" s="169"/>
    </row>
    <row r="26" spans="1:25" ht="179.1" customHeight="1" x14ac:dyDescent="0.25">
      <c r="A26" s="243"/>
      <c r="B26" s="234"/>
      <c r="C26" s="234"/>
      <c r="D26" s="242"/>
      <c r="E26" s="157" t="s">
        <v>831</v>
      </c>
      <c r="F26" s="158">
        <v>689069089</v>
      </c>
      <c r="G26" s="163" t="s">
        <v>10</v>
      </c>
      <c r="H26" s="40" t="s">
        <v>762</v>
      </c>
      <c r="I26" s="46" t="s">
        <v>762</v>
      </c>
      <c r="J26" s="46" t="s">
        <v>11</v>
      </c>
      <c r="K26" s="46" t="s">
        <v>12</v>
      </c>
      <c r="L26" s="46" t="s">
        <v>86</v>
      </c>
      <c r="M26" s="46" t="s">
        <v>51</v>
      </c>
      <c r="N26" s="164" t="s">
        <v>12</v>
      </c>
      <c r="O26" s="317" t="s">
        <v>772</v>
      </c>
      <c r="P26" s="54" t="s">
        <v>771</v>
      </c>
      <c r="Q26" s="54" t="s">
        <v>89</v>
      </c>
      <c r="R26" s="297">
        <v>500</v>
      </c>
      <c r="S26" s="54" t="s">
        <v>17</v>
      </c>
      <c r="T26" s="57">
        <v>44256</v>
      </c>
      <c r="U26" s="57">
        <v>44561</v>
      </c>
      <c r="V26" s="54" t="s">
        <v>34</v>
      </c>
      <c r="W26" s="76">
        <v>689069089</v>
      </c>
      <c r="X26" s="296" t="s">
        <v>76</v>
      </c>
      <c r="Y26" s="122" t="s">
        <v>890</v>
      </c>
    </row>
    <row r="27" spans="1:25" ht="55.5" customHeight="1" x14ac:dyDescent="0.25">
      <c r="A27" s="243"/>
      <c r="B27" s="234"/>
      <c r="C27" s="234"/>
      <c r="D27" s="242"/>
      <c r="E27" s="233" t="s">
        <v>830</v>
      </c>
      <c r="F27" s="227">
        <v>3910341591</v>
      </c>
      <c r="G27" s="257" t="s">
        <v>10</v>
      </c>
      <c r="H27" s="226" t="s">
        <v>11</v>
      </c>
      <c r="I27" s="226" t="s">
        <v>11</v>
      </c>
      <c r="J27" s="226" t="s">
        <v>11</v>
      </c>
      <c r="K27" s="226" t="s">
        <v>12</v>
      </c>
      <c r="L27" s="226" t="s">
        <v>12</v>
      </c>
      <c r="M27" s="226" t="s">
        <v>12</v>
      </c>
      <c r="N27" s="236" t="s">
        <v>12</v>
      </c>
      <c r="O27" s="318" t="s">
        <v>770</v>
      </c>
      <c r="P27" s="226" t="s">
        <v>769</v>
      </c>
      <c r="Q27" s="226" t="s">
        <v>89</v>
      </c>
      <c r="R27" s="304">
        <v>1200</v>
      </c>
      <c r="S27" s="226" t="s">
        <v>17</v>
      </c>
      <c r="T27" s="226">
        <v>44256</v>
      </c>
      <c r="U27" s="226">
        <v>44561</v>
      </c>
      <c r="V27" s="54" t="s">
        <v>34</v>
      </c>
      <c r="W27" s="165">
        <v>417545243</v>
      </c>
      <c r="X27" s="296" t="s">
        <v>76</v>
      </c>
      <c r="Y27" s="169" t="s">
        <v>890</v>
      </c>
    </row>
    <row r="28" spans="1:25" ht="65.25" customHeight="1" x14ac:dyDescent="0.25">
      <c r="A28" s="243"/>
      <c r="B28" s="234"/>
      <c r="C28" s="234"/>
      <c r="D28" s="242"/>
      <c r="E28" s="233"/>
      <c r="F28" s="227"/>
      <c r="G28" s="257"/>
      <c r="H28" s="226"/>
      <c r="I28" s="226"/>
      <c r="J28" s="226"/>
      <c r="K28" s="226"/>
      <c r="L28" s="226"/>
      <c r="M28" s="226"/>
      <c r="N28" s="236"/>
      <c r="O28" s="318"/>
      <c r="P28" s="226"/>
      <c r="Q28" s="226"/>
      <c r="R28" s="304"/>
      <c r="S28" s="226"/>
      <c r="T28" s="226"/>
      <c r="U28" s="226"/>
      <c r="V28" s="54" t="s">
        <v>34</v>
      </c>
      <c r="W28" s="165">
        <v>792796348</v>
      </c>
      <c r="X28" s="296" t="s">
        <v>805</v>
      </c>
      <c r="Y28" s="169"/>
    </row>
    <row r="29" spans="1:25" ht="65.25" customHeight="1" x14ac:dyDescent="0.25">
      <c r="A29" s="243"/>
      <c r="B29" s="234"/>
      <c r="C29" s="234"/>
      <c r="D29" s="242"/>
      <c r="E29" s="233"/>
      <c r="F29" s="227"/>
      <c r="G29" s="257"/>
      <c r="H29" s="226"/>
      <c r="I29" s="226"/>
      <c r="J29" s="226"/>
      <c r="K29" s="226"/>
      <c r="L29" s="226"/>
      <c r="M29" s="226"/>
      <c r="N29" s="236"/>
      <c r="O29" s="318"/>
      <c r="P29" s="226"/>
      <c r="Q29" s="226"/>
      <c r="R29" s="304"/>
      <c r="S29" s="226"/>
      <c r="T29" s="226"/>
      <c r="U29" s="226"/>
      <c r="V29" s="54" t="s">
        <v>21</v>
      </c>
      <c r="W29" s="37">
        <v>1100000000</v>
      </c>
      <c r="X29" s="296" t="s">
        <v>394</v>
      </c>
      <c r="Y29" s="169"/>
    </row>
    <row r="30" spans="1:25" ht="65.25" customHeight="1" x14ac:dyDescent="0.25">
      <c r="A30" s="243"/>
      <c r="B30" s="234"/>
      <c r="C30" s="234"/>
      <c r="D30" s="242"/>
      <c r="E30" s="233"/>
      <c r="F30" s="227"/>
      <c r="G30" s="257"/>
      <c r="H30" s="226"/>
      <c r="I30" s="226"/>
      <c r="J30" s="226"/>
      <c r="K30" s="226"/>
      <c r="L30" s="226"/>
      <c r="M30" s="226"/>
      <c r="N30" s="236"/>
      <c r="O30" s="318"/>
      <c r="P30" s="226"/>
      <c r="Q30" s="226"/>
      <c r="R30" s="304"/>
      <c r="S30" s="226"/>
      <c r="T30" s="226"/>
      <c r="U30" s="226"/>
      <c r="V30" s="54" t="s">
        <v>21</v>
      </c>
      <c r="W30" s="37">
        <v>1600000000</v>
      </c>
      <c r="X30" s="296" t="s">
        <v>394</v>
      </c>
      <c r="Y30" s="169"/>
    </row>
    <row r="31" spans="1:25" ht="39" customHeight="1" x14ac:dyDescent="0.25">
      <c r="A31" s="243"/>
      <c r="B31" s="234"/>
      <c r="C31" s="234"/>
      <c r="D31" s="242"/>
      <c r="E31" s="233" t="s">
        <v>853</v>
      </c>
      <c r="F31" s="227">
        <v>531009248</v>
      </c>
      <c r="G31" s="257"/>
      <c r="H31" s="226"/>
      <c r="I31" s="226"/>
      <c r="J31" s="226"/>
      <c r="K31" s="226"/>
      <c r="L31" s="226"/>
      <c r="M31" s="226"/>
      <c r="N31" s="236"/>
      <c r="O31" s="318"/>
      <c r="P31" s="226"/>
      <c r="Q31" s="226"/>
      <c r="R31" s="304"/>
      <c r="S31" s="226"/>
      <c r="T31" s="226"/>
      <c r="U31" s="226"/>
      <c r="V31" s="234" t="s">
        <v>34</v>
      </c>
      <c r="W31" s="228">
        <v>531009248</v>
      </c>
      <c r="X31" s="299" t="s">
        <v>394</v>
      </c>
      <c r="Y31" s="169"/>
    </row>
    <row r="32" spans="1:25" ht="36.75" customHeight="1" x14ac:dyDescent="0.25">
      <c r="A32" s="243"/>
      <c r="B32" s="234"/>
      <c r="C32" s="234"/>
      <c r="D32" s="242"/>
      <c r="E32" s="233"/>
      <c r="F32" s="227"/>
      <c r="G32" s="257"/>
      <c r="H32" s="226"/>
      <c r="I32" s="226"/>
      <c r="J32" s="226"/>
      <c r="K32" s="226"/>
      <c r="L32" s="226"/>
      <c r="M32" s="226"/>
      <c r="N32" s="236"/>
      <c r="O32" s="318"/>
      <c r="P32" s="226"/>
      <c r="Q32" s="226"/>
      <c r="R32" s="304"/>
      <c r="S32" s="226"/>
      <c r="T32" s="226"/>
      <c r="U32" s="226"/>
      <c r="V32" s="234"/>
      <c r="W32" s="228"/>
      <c r="X32" s="299"/>
      <c r="Y32" s="169"/>
    </row>
    <row r="33" spans="1:25" ht="70.5" customHeight="1" x14ac:dyDescent="0.25">
      <c r="A33" s="243"/>
      <c r="B33" s="234"/>
      <c r="C33" s="234"/>
      <c r="D33" s="242"/>
      <c r="E33" s="233" t="s">
        <v>768</v>
      </c>
      <c r="F33" s="227">
        <v>4400000000</v>
      </c>
      <c r="G33" s="235" t="s">
        <v>10</v>
      </c>
      <c r="H33" s="224" t="s">
        <v>11</v>
      </c>
      <c r="I33" s="228" t="s">
        <v>11</v>
      </c>
      <c r="J33" s="228" t="s">
        <v>11</v>
      </c>
      <c r="K33" s="228" t="s">
        <v>12</v>
      </c>
      <c r="L33" s="228" t="s">
        <v>12</v>
      </c>
      <c r="M33" s="228" t="s">
        <v>12</v>
      </c>
      <c r="N33" s="225" t="s">
        <v>12</v>
      </c>
      <c r="O33" s="315" t="s">
        <v>768</v>
      </c>
      <c r="P33" s="234" t="s">
        <v>767</v>
      </c>
      <c r="Q33" s="234" t="s">
        <v>89</v>
      </c>
      <c r="R33" s="304">
        <v>100</v>
      </c>
      <c r="S33" s="234" t="s">
        <v>750</v>
      </c>
      <c r="T33" s="226">
        <v>44256</v>
      </c>
      <c r="U33" s="226">
        <v>44561</v>
      </c>
      <c r="V33" s="54" t="s">
        <v>617</v>
      </c>
      <c r="W33" s="165">
        <v>200000000</v>
      </c>
      <c r="X33" s="296" t="s">
        <v>76</v>
      </c>
      <c r="Y33" s="169" t="s">
        <v>890</v>
      </c>
    </row>
    <row r="34" spans="1:25" ht="70.5" customHeight="1" x14ac:dyDescent="0.25">
      <c r="A34" s="243"/>
      <c r="B34" s="234"/>
      <c r="C34" s="234"/>
      <c r="D34" s="242"/>
      <c r="E34" s="233"/>
      <c r="F34" s="227"/>
      <c r="G34" s="235"/>
      <c r="H34" s="224"/>
      <c r="I34" s="228"/>
      <c r="J34" s="228"/>
      <c r="K34" s="228"/>
      <c r="L34" s="228"/>
      <c r="M34" s="228"/>
      <c r="N34" s="225"/>
      <c r="O34" s="315"/>
      <c r="P34" s="234"/>
      <c r="Q34" s="234"/>
      <c r="R34" s="304"/>
      <c r="S34" s="234"/>
      <c r="T34" s="226"/>
      <c r="U34" s="226"/>
      <c r="V34" s="54" t="s">
        <v>21</v>
      </c>
      <c r="W34" s="165">
        <v>4200000000</v>
      </c>
      <c r="X34" s="296" t="s">
        <v>76</v>
      </c>
      <c r="Y34" s="169"/>
    </row>
    <row r="35" spans="1:25" ht="66.75" customHeight="1" x14ac:dyDescent="0.25">
      <c r="A35" s="243"/>
      <c r="B35" s="234"/>
      <c r="C35" s="234"/>
      <c r="D35" s="242"/>
      <c r="E35" s="157" t="s">
        <v>766</v>
      </c>
      <c r="F35" s="158">
        <v>150000000</v>
      </c>
      <c r="G35" s="163" t="s">
        <v>10</v>
      </c>
      <c r="H35" s="40" t="s">
        <v>11</v>
      </c>
      <c r="I35" s="46" t="s">
        <v>11</v>
      </c>
      <c r="J35" s="46" t="s">
        <v>11</v>
      </c>
      <c r="K35" s="46" t="s">
        <v>12</v>
      </c>
      <c r="L35" s="46" t="s">
        <v>12</v>
      </c>
      <c r="M35" s="46" t="s">
        <v>12</v>
      </c>
      <c r="N35" s="164" t="s">
        <v>12</v>
      </c>
      <c r="O35" s="316" t="s">
        <v>766</v>
      </c>
      <c r="P35" s="54" t="s">
        <v>765</v>
      </c>
      <c r="Q35" s="54" t="s">
        <v>89</v>
      </c>
      <c r="R35" s="297">
        <v>20</v>
      </c>
      <c r="S35" s="54" t="s">
        <v>750</v>
      </c>
      <c r="T35" s="57">
        <v>44256</v>
      </c>
      <c r="U35" s="57">
        <v>44561</v>
      </c>
      <c r="V35" s="54" t="s">
        <v>34</v>
      </c>
      <c r="W35" s="165">
        <v>150000000</v>
      </c>
      <c r="X35" s="296" t="s">
        <v>76</v>
      </c>
      <c r="Y35" s="122" t="s">
        <v>890</v>
      </c>
    </row>
    <row r="36" spans="1:25" ht="59.25" customHeight="1" x14ac:dyDescent="0.25">
      <c r="A36" s="243"/>
      <c r="B36" s="234" t="s">
        <v>764</v>
      </c>
      <c r="C36" s="242" t="str">
        <f>+'[9]CADENA DE VALOR 25022020'!C154</f>
        <v>Decisiones administrativas sobre limitaciones a la propiedad adoptadas</v>
      </c>
      <c r="D36" s="248">
        <v>4200</v>
      </c>
      <c r="E36" s="157" t="s">
        <v>763</v>
      </c>
      <c r="F36" s="159">
        <v>300000000</v>
      </c>
      <c r="G36" s="163" t="s">
        <v>10</v>
      </c>
      <c r="H36" s="40" t="s">
        <v>11</v>
      </c>
      <c r="I36" s="46" t="s">
        <v>762</v>
      </c>
      <c r="J36" s="46" t="s">
        <v>11</v>
      </c>
      <c r="K36" s="46" t="s">
        <v>12</v>
      </c>
      <c r="L36" s="46" t="s">
        <v>12</v>
      </c>
      <c r="M36" s="46" t="s">
        <v>12</v>
      </c>
      <c r="N36" s="164" t="s">
        <v>12</v>
      </c>
      <c r="O36" s="317" t="s">
        <v>761</v>
      </c>
      <c r="P36" s="54" t="s">
        <v>760</v>
      </c>
      <c r="Q36" s="54" t="s">
        <v>89</v>
      </c>
      <c r="R36" s="297">
        <v>2800</v>
      </c>
      <c r="S36" s="54" t="s">
        <v>750</v>
      </c>
      <c r="T36" s="57">
        <v>44256</v>
      </c>
      <c r="U36" s="57">
        <v>44561</v>
      </c>
      <c r="V36" s="54" t="s">
        <v>34</v>
      </c>
      <c r="W36" s="165">
        <v>300000000</v>
      </c>
      <c r="X36" s="296" t="s">
        <v>76</v>
      </c>
      <c r="Y36" s="122" t="s">
        <v>890</v>
      </c>
    </row>
    <row r="37" spans="1:25" ht="88.5" customHeight="1" x14ac:dyDescent="0.25">
      <c r="A37" s="243"/>
      <c r="B37" s="234"/>
      <c r="C37" s="242"/>
      <c r="D37" s="248"/>
      <c r="E37" s="157" t="s">
        <v>759</v>
      </c>
      <c r="F37" s="159">
        <v>296612278</v>
      </c>
      <c r="G37" s="163" t="s">
        <v>10</v>
      </c>
      <c r="H37" s="40" t="s">
        <v>11</v>
      </c>
      <c r="I37" s="46" t="s">
        <v>11</v>
      </c>
      <c r="J37" s="46" t="s">
        <v>11</v>
      </c>
      <c r="K37" s="46" t="s">
        <v>12</v>
      </c>
      <c r="L37" s="46" t="s">
        <v>12</v>
      </c>
      <c r="M37" s="46" t="s">
        <v>12</v>
      </c>
      <c r="N37" s="164" t="s">
        <v>12</v>
      </c>
      <c r="O37" s="317" t="s">
        <v>758</v>
      </c>
      <c r="P37" s="54" t="s">
        <v>757</v>
      </c>
      <c r="Q37" s="54" t="s">
        <v>89</v>
      </c>
      <c r="R37" s="297">
        <v>1400</v>
      </c>
      <c r="S37" s="54" t="s">
        <v>750</v>
      </c>
      <c r="T37" s="57">
        <v>44256</v>
      </c>
      <c r="U37" s="57">
        <v>44561</v>
      </c>
      <c r="V37" s="54" t="s">
        <v>34</v>
      </c>
      <c r="W37" s="165">
        <v>296612278</v>
      </c>
      <c r="X37" s="296" t="s">
        <v>76</v>
      </c>
      <c r="Y37" s="122" t="s">
        <v>890</v>
      </c>
    </row>
    <row r="38" spans="1:25" ht="145.5" customHeight="1" x14ac:dyDescent="0.25">
      <c r="A38" s="243" t="s">
        <v>756</v>
      </c>
      <c r="B38" s="234" t="s">
        <v>733</v>
      </c>
      <c r="C38" s="242" t="str">
        <f>+'[9]CADENA DE VALOR 25022020'!C162</f>
        <v>Familias beneficiadas con la adjudicación de baldíos (170400700)</v>
      </c>
      <c r="D38" s="248">
        <f>+R52+R60</f>
        <v>8080</v>
      </c>
      <c r="E38" s="157" t="s">
        <v>755</v>
      </c>
      <c r="F38" s="181">
        <v>576310745</v>
      </c>
      <c r="G38" s="163" t="s">
        <v>10</v>
      </c>
      <c r="H38" s="40" t="s">
        <v>10</v>
      </c>
      <c r="I38" s="46" t="s">
        <v>11</v>
      </c>
      <c r="J38" s="46" t="s">
        <v>11</v>
      </c>
      <c r="K38" s="46" t="s">
        <v>12</v>
      </c>
      <c r="L38" s="46" t="s">
        <v>31</v>
      </c>
      <c r="M38" s="46" t="s">
        <v>51</v>
      </c>
      <c r="N38" s="164" t="s">
        <v>12</v>
      </c>
      <c r="O38" s="316" t="s">
        <v>754</v>
      </c>
      <c r="P38" s="54" t="s">
        <v>753</v>
      </c>
      <c r="Q38" s="54" t="s">
        <v>89</v>
      </c>
      <c r="R38" s="297">
        <v>980</v>
      </c>
      <c r="S38" s="54" t="s">
        <v>750</v>
      </c>
      <c r="T38" s="57">
        <v>44256</v>
      </c>
      <c r="U38" s="57">
        <v>44561</v>
      </c>
      <c r="V38" s="234" t="s">
        <v>34</v>
      </c>
      <c r="W38" s="228">
        <v>576310745</v>
      </c>
      <c r="X38" s="299" t="s">
        <v>76</v>
      </c>
      <c r="Y38" s="122" t="s">
        <v>890</v>
      </c>
    </row>
    <row r="39" spans="1:25" ht="121.5" customHeight="1" x14ac:dyDescent="0.25">
      <c r="A39" s="243"/>
      <c r="B39" s="234"/>
      <c r="C39" s="242"/>
      <c r="D39" s="248"/>
      <c r="E39" s="157" t="s">
        <v>832</v>
      </c>
      <c r="F39" s="181"/>
      <c r="G39" s="163" t="s">
        <v>10</v>
      </c>
      <c r="H39" s="40" t="s">
        <v>10</v>
      </c>
      <c r="I39" s="46" t="s">
        <v>11</v>
      </c>
      <c r="J39" s="46" t="s">
        <v>11</v>
      </c>
      <c r="K39" s="46" t="s">
        <v>12</v>
      </c>
      <c r="L39" s="46" t="s">
        <v>31</v>
      </c>
      <c r="M39" s="46" t="s">
        <v>51</v>
      </c>
      <c r="N39" s="164" t="s">
        <v>12</v>
      </c>
      <c r="O39" s="315" t="s">
        <v>752</v>
      </c>
      <c r="P39" s="54" t="s">
        <v>254</v>
      </c>
      <c r="Q39" s="54" t="s">
        <v>89</v>
      </c>
      <c r="R39" s="297">
        <v>400</v>
      </c>
      <c r="S39" s="54" t="s">
        <v>750</v>
      </c>
      <c r="T39" s="57">
        <v>44256</v>
      </c>
      <c r="U39" s="57">
        <v>44561</v>
      </c>
      <c r="V39" s="234"/>
      <c r="W39" s="228"/>
      <c r="X39" s="299"/>
      <c r="Y39" s="169" t="s">
        <v>890</v>
      </c>
    </row>
    <row r="40" spans="1:25" ht="53.25" customHeight="1" x14ac:dyDescent="0.25">
      <c r="A40" s="243"/>
      <c r="B40" s="234"/>
      <c r="C40" s="242"/>
      <c r="D40" s="248"/>
      <c r="E40" s="233" t="s">
        <v>751</v>
      </c>
      <c r="F40" s="181"/>
      <c r="G40" s="235" t="s">
        <v>10</v>
      </c>
      <c r="H40" s="224" t="s">
        <v>10</v>
      </c>
      <c r="I40" s="224" t="s">
        <v>11</v>
      </c>
      <c r="J40" s="224" t="s">
        <v>11</v>
      </c>
      <c r="K40" s="224" t="s">
        <v>12</v>
      </c>
      <c r="L40" s="228" t="s">
        <v>31</v>
      </c>
      <c r="M40" s="228" t="s">
        <v>51</v>
      </c>
      <c r="N40" s="237" t="s">
        <v>12</v>
      </c>
      <c r="O40" s="315"/>
      <c r="P40" s="54" t="s">
        <v>854</v>
      </c>
      <c r="Q40" s="54" t="s">
        <v>89</v>
      </c>
      <c r="R40" s="300">
        <v>230</v>
      </c>
      <c r="S40" s="54" t="s">
        <v>750</v>
      </c>
      <c r="T40" s="57">
        <v>44256</v>
      </c>
      <c r="U40" s="57">
        <v>44561</v>
      </c>
      <c r="V40" s="234"/>
      <c r="W40" s="228"/>
      <c r="X40" s="299"/>
      <c r="Y40" s="169"/>
    </row>
    <row r="41" spans="1:25" ht="50.45" customHeight="1" x14ac:dyDescent="0.25">
      <c r="A41" s="243"/>
      <c r="B41" s="234"/>
      <c r="C41" s="242"/>
      <c r="D41" s="248"/>
      <c r="E41" s="233"/>
      <c r="F41" s="181"/>
      <c r="G41" s="235"/>
      <c r="H41" s="224"/>
      <c r="I41" s="224"/>
      <c r="J41" s="224"/>
      <c r="K41" s="224"/>
      <c r="L41" s="228"/>
      <c r="M41" s="228"/>
      <c r="N41" s="237"/>
      <c r="O41" s="315"/>
      <c r="P41" s="54" t="s">
        <v>855</v>
      </c>
      <c r="Q41" s="54" t="s">
        <v>89</v>
      </c>
      <c r="R41" s="300">
        <v>160</v>
      </c>
      <c r="S41" s="54" t="s">
        <v>750</v>
      </c>
      <c r="T41" s="57">
        <v>44256</v>
      </c>
      <c r="U41" s="57">
        <v>44561</v>
      </c>
      <c r="V41" s="234"/>
      <c r="W41" s="228"/>
      <c r="X41" s="299"/>
      <c r="Y41" s="169"/>
    </row>
    <row r="42" spans="1:25" ht="50.45" customHeight="1" x14ac:dyDescent="0.25">
      <c r="A42" s="243"/>
      <c r="B42" s="234"/>
      <c r="C42" s="242"/>
      <c r="D42" s="248"/>
      <c r="E42" s="233"/>
      <c r="F42" s="181"/>
      <c r="G42" s="235"/>
      <c r="H42" s="224"/>
      <c r="I42" s="224"/>
      <c r="J42" s="224"/>
      <c r="K42" s="224"/>
      <c r="L42" s="228"/>
      <c r="M42" s="228"/>
      <c r="N42" s="237"/>
      <c r="O42" s="315"/>
      <c r="P42" s="54" t="s">
        <v>856</v>
      </c>
      <c r="Q42" s="54" t="s">
        <v>89</v>
      </c>
      <c r="R42" s="300">
        <v>110</v>
      </c>
      <c r="S42" s="54" t="s">
        <v>750</v>
      </c>
      <c r="T42" s="57">
        <v>44256</v>
      </c>
      <c r="U42" s="57">
        <v>44561</v>
      </c>
      <c r="V42" s="234"/>
      <c r="W42" s="228"/>
      <c r="X42" s="299"/>
      <c r="Y42" s="169"/>
    </row>
    <row r="43" spans="1:25" ht="51.6" customHeight="1" x14ac:dyDescent="0.25">
      <c r="A43" s="243"/>
      <c r="B43" s="234"/>
      <c r="C43" s="242"/>
      <c r="D43" s="248"/>
      <c r="E43" s="157" t="s">
        <v>749</v>
      </c>
      <c r="F43" s="181"/>
      <c r="G43" s="163" t="s">
        <v>748</v>
      </c>
      <c r="H43" s="40" t="s">
        <v>748</v>
      </c>
      <c r="I43" s="40" t="s">
        <v>11</v>
      </c>
      <c r="J43" s="40" t="s">
        <v>11</v>
      </c>
      <c r="K43" s="40" t="s">
        <v>12</v>
      </c>
      <c r="L43" s="165" t="s">
        <v>31</v>
      </c>
      <c r="M43" s="165" t="s">
        <v>51</v>
      </c>
      <c r="N43" s="166" t="s">
        <v>12</v>
      </c>
      <c r="O43" s="317" t="s">
        <v>747</v>
      </c>
      <c r="P43" s="54" t="s">
        <v>746</v>
      </c>
      <c r="Q43" s="64" t="s">
        <v>89</v>
      </c>
      <c r="R43" s="64">
        <v>2</v>
      </c>
      <c r="S43" s="64" t="s">
        <v>17</v>
      </c>
      <c r="T43" s="59">
        <v>44348</v>
      </c>
      <c r="U43" s="57">
        <v>44561</v>
      </c>
      <c r="V43" s="234"/>
      <c r="W43" s="228"/>
      <c r="X43" s="299"/>
      <c r="Y43" s="169"/>
    </row>
    <row r="44" spans="1:25" ht="55.5" customHeight="1" x14ac:dyDescent="0.25">
      <c r="A44" s="243"/>
      <c r="B44" s="234" t="s">
        <v>733</v>
      </c>
      <c r="C44" s="234" t="s">
        <v>732</v>
      </c>
      <c r="D44" s="248"/>
      <c r="E44" s="233" t="s">
        <v>803</v>
      </c>
      <c r="F44" s="225">
        <v>10330000000</v>
      </c>
      <c r="G44" s="235" t="s">
        <v>10</v>
      </c>
      <c r="H44" s="224" t="s">
        <v>10</v>
      </c>
      <c r="I44" s="228" t="s">
        <v>10</v>
      </c>
      <c r="J44" s="228" t="s">
        <v>10</v>
      </c>
      <c r="K44" s="228" t="s">
        <v>12</v>
      </c>
      <c r="L44" s="228" t="s">
        <v>31</v>
      </c>
      <c r="M44" s="228" t="s">
        <v>51</v>
      </c>
      <c r="N44" s="225" t="s">
        <v>12</v>
      </c>
      <c r="O44" s="315" t="s">
        <v>745</v>
      </c>
      <c r="P44" s="305" t="s">
        <v>744</v>
      </c>
      <c r="Q44" s="305" t="s">
        <v>89</v>
      </c>
      <c r="R44" s="242">
        <v>4000</v>
      </c>
      <c r="S44" s="234" t="s">
        <v>13</v>
      </c>
      <c r="T44" s="226">
        <v>44256</v>
      </c>
      <c r="U44" s="226">
        <v>44561</v>
      </c>
      <c r="V44" s="234" t="s">
        <v>34</v>
      </c>
      <c r="W44" s="228">
        <v>4030000000</v>
      </c>
      <c r="X44" s="299" t="s">
        <v>76</v>
      </c>
      <c r="Y44" s="169" t="s">
        <v>892</v>
      </c>
    </row>
    <row r="45" spans="1:25" ht="42.6" customHeight="1" x14ac:dyDescent="0.25">
      <c r="A45" s="243"/>
      <c r="B45" s="234"/>
      <c r="C45" s="234"/>
      <c r="D45" s="248"/>
      <c r="E45" s="233"/>
      <c r="F45" s="225"/>
      <c r="G45" s="235"/>
      <c r="H45" s="224"/>
      <c r="I45" s="228"/>
      <c r="J45" s="228"/>
      <c r="K45" s="228"/>
      <c r="L45" s="228"/>
      <c r="M45" s="228"/>
      <c r="N45" s="225"/>
      <c r="O45" s="315"/>
      <c r="P45" s="305"/>
      <c r="Q45" s="305"/>
      <c r="R45" s="242"/>
      <c r="S45" s="234"/>
      <c r="T45" s="226"/>
      <c r="U45" s="226"/>
      <c r="V45" s="234"/>
      <c r="W45" s="228"/>
      <c r="X45" s="299"/>
      <c r="Y45" s="169"/>
    </row>
    <row r="46" spans="1:25" ht="42.6" customHeight="1" x14ac:dyDescent="0.25">
      <c r="A46" s="243"/>
      <c r="B46" s="234"/>
      <c r="C46" s="234"/>
      <c r="D46" s="248"/>
      <c r="E46" s="233"/>
      <c r="F46" s="225"/>
      <c r="G46" s="235"/>
      <c r="H46" s="224"/>
      <c r="I46" s="228"/>
      <c r="J46" s="228"/>
      <c r="K46" s="228"/>
      <c r="L46" s="228"/>
      <c r="M46" s="228"/>
      <c r="N46" s="225"/>
      <c r="O46" s="316" t="s">
        <v>833</v>
      </c>
      <c r="P46" s="306" t="s">
        <v>834</v>
      </c>
      <c r="Q46" s="306" t="s">
        <v>89</v>
      </c>
      <c r="R46" s="66">
        <v>41</v>
      </c>
      <c r="S46" s="54" t="s">
        <v>13</v>
      </c>
      <c r="T46" s="57">
        <v>44200</v>
      </c>
      <c r="U46" s="57">
        <v>44561</v>
      </c>
      <c r="V46" s="234"/>
      <c r="W46" s="228"/>
      <c r="X46" s="299"/>
      <c r="Y46" s="169"/>
    </row>
    <row r="47" spans="1:25" ht="86.45" customHeight="1" x14ac:dyDescent="0.25">
      <c r="A47" s="243"/>
      <c r="B47" s="234"/>
      <c r="C47" s="234"/>
      <c r="D47" s="248"/>
      <c r="E47" s="157" t="s">
        <v>888</v>
      </c>
      <c r="F47" s="225"/>
      <c r="G47" s="163" t="s">
        <v>10</v>
      </c>
      <c r="H47" s="40" t="s">
        <v>10</v>
      </c>
      <c r="I47" s="46" t="s">
        <v>10</v>
      </c>
      <c r="J47" s="46" t="s">
        <v>10</v>
      </c>
      <c r="K47" s="46" t="s">
        <v>12</v>
      </c>
      <c r="L47" s="46" t="s">
        <v>31</v>
      </c>
      <c r="M47" s="46" t="s">
        <v>51</v>
      </c>
      <c r="N47" s="164" t="s">
        <v>12</v>
      </c>
      <c r="O47" s="316" t="s">
        <v>857</v>
      </c>
      <c r="P47" s="306" t="s">
        <v>743</v>
      </c>
      <c r="Q47" s="306" t="s">
        <v>89</v>
      </c>
      <c r="R47" s="66">
        <v>4000</v>
      </c>
      <c r="S47" s="54" t="s">
        <v>13</v>
      </c>
      <c r="T47" s="57">
        <v>44256</v>
      </c>
      <c r="U47" s="57">
        <v>44561</v>
      </c>
      <c r="V47" s="54" t="s">
        <v>617</v>
      </c>
      <c r="W47" s="165">
        <v>100000000</v>
      </c>
      <c r="X47" s="296" t="s">
        <v>76</v>
      </c>
      <c r="Y47" s="122" t="s">
        <v>893</v>
      </c>
    </row>
    <row r="48" spans="1:25" ht="66.95" customHeight="1" x14ac:dyDescent="0.25">
      <c r="A48" s="243"/>
      <c r="B48" s="234"/>
      <c r="C48" s="234"/>
      <c r="D48" s="248"/>
      <c r="E48" s="157" t="s">
        <v>887</v>
      </c>
      <c r="F48" s="225"/>
      <c r="G48" s="163" t="s">
        <v>10</v>
      </c>
      <c r="H48" s="40" t="s">
        <v>10</v>
      </c>
      <c r="I48" s="46" t="s">
        <v>10</v>
      </c>
      <c r="J48" s="46" t="s">
        <v>10</v>
      </c>
      <c r="K48" s="46" t="s">
        <v>12</v>
      </c>
      <c r="L48" s="46" t="s">
        <v>31</v>
      </c>
      <c r="M48" s="46" t="s">
        <v>51</v>
      </c>
      <c r="N48" s="164" t="s">
        <v>12</v>
      </c>
      <c r="O48" s="316" t="s">
        <v>742</v>
      </c>
      <c r="P48" s="54" t="s">
        <v>741</v>
      </c>
      <c r="Q48" s="54" t="s">
        <v>89</v>
      </c>
      <c r="R48" s="66">
        <v>4000</v>
      </c>
      <c r="S48" s="54" t="s">
        <v>13</v>
      </c>
      <c r="T48" s="57">
        <v>44256</v>
      </c>
      <c r="U48" s="57">
        <v>44561</v>
      </c>
      <c r="V48" s="234" t="s">
        <v>21</v>
      </c>
      <c r="W48" s="228">
        <v>6200000000</v>
      </c>
      <c r="X48" s="299" t="s">
        <v>76</v>
      </c>
      <c r="Y48" s="122" t="s">
        <v>893</v>
      </c>
    </row>
    <row r="49" spans="1:25" ht="66.95" customHeight="1" x14ac:dyDescent="0.25">
      <c r="A49" s="243"/>
      <c r="B49" s="234"/>
      <c r="C49" s="234"/>
      <c r="D49" s="248"/>
      <c r="E49" s="233" t="s">
        <v>740</v>
      </c>
      <c r="F49" s="225"/>
      <c r="G49" s="163" t="s">
        <v>10</v>
      </c>
      <c r="H49" s="40" t="s">
        <v>10</v>
      </c>
      <c r="I49" s="46" t="s">
        <v>10</v>
      </c>
      <c r="J49" s="46" t="s">
        <v>10</v>
      </c>
      <c r="K49" s="46" t="s">
        <v>12</v>
      </c>
      <c r="L49" s="46" t="s">
        <v>31</v>
      </c>
      <c r="M49" s="46" t="s">
        <v>51</v>
      </c>
      <c r="N49" s="164" t="s">
        <v>12</v>
      </c>
      <c r="O49" s="315" t="s">
        <v>739</v>
      </c>
      <c r="P49" s="54" t="s">
        <v>738</v>
      </c>
      <c r="Q49" s="54" t="s">
        <v>89</v>
      </c>
      <c r="R49" s="66">
        <v>600</v>
      </c>
      <c r="S49" s="54" t="s">
        <v>13</v>
      </c>
      <c r="T49" s="57">
        <v>44256</v>
      </c>
      <c r="U49" s="57">
        <v>44561</v>
      </c>
      <c r="V49" s="234"/>
      <c r="W49" s="228"/>
      <c r="X49" s="299"/>
      <c r="Y49" s="169" t="s">
        <v>893</v>
      </c>
    </row>
    <row r="50" spans="1:25" ht="52.5" customHeight="1" x14ac:dyDescent="0.25">
      <c r="A50" s="243"/>
      <c r="B50" s="234"/>
      <c r="C50" s="234"/>
      <c r="D50" s="248"/>
      <c r="E50" s="233"/>
      <c r="F50" s="225"/>
      <c r="G50" s="163" t="s">
        <v>10</v>
      </c>
      <c r="H50" s="40" t="s">
        <v>10</v>
      </c>
      <c r="I50" s="46" t="s">
        <v>10</v>
      </c>
      <c r="J50" s="46" t="s">
        <v>10</v>
      </c>
      <c r="K50" s="46" t="s">
        <v>12</v>
      </c>
      <c r="L50" s="46" t="s">
        <v>31</v>
      </c>
      <c r="M50" s="46" t="s">
        <v>51</v>
      </c>
      <c r="N50" s="164" t="s">
        <v>12</v>
      </c>
      <c r="O50" s="315"/>
      <c r="P50" s="306" t="s">
        <v>858</v>
      </c>
      <c r="Q50" s="307" t="s">
        <v>89</v>
      </c>
      <c r="R50" s="66">
        <v>4000</v>
      </c>
      <c r="S50" s="54" t="s">
        <v>13</v>
      </c>
      <c r="T50" s="57">
        <v>44256</v>
      </c>
      <c r="U50" s="57">
        <v>44561</v>
      </c>
      <c r="V50" s="234"/>
      <c r="W50" s="228"/>
      <c r="X50" s="299"/>
      <c r="Y50" s="169"/>
    </row>
    <row r="51" spans="1:25" ht="40.5" customHeight="1" x14ac:dyDescent="0.25">
      <c r="A51" s="243"/>
      <c r="B51" s="234"/>
      <c r="C51" s="234"/>
      <c r="D51" s="248"/>
      <c r="E51" s="233"/>
      <c r="F51" s="225"/>
      <c r="G51" s="163" t="s">
        <v>10</v>
      </c>
      <c r="H51" s="40" t="s">
        <v>10</v>
      </c>
      <c r="I51" s="46" t="s">
        <v>10</v>
      </c>
      <c r="J51" s="46" t="s">
        <v>10</v>
      </c>
      <c r="K51" s="46" t="s">
        <v>12</v>
      </c>
      <c r="L51" s="46" t="s">
        <v>31</v>
      </c>
      <c r="M51" s="46" t="s">
        <v>51</v>
      </c>
      <c r="N51" s="164" t="s">
        <v>12</v>
      </c>
      <c r="O51" s="315"/>
      <c r="P51" s="306" t="s">
        <v>859</v>
      </c>
      <c r="Q51" s="307" t="s">
        <v>89</v>
      </c>
      <c r="R51" s="66">
        <v>80000</v>
      </c>
      <c r="S51" s="54" t="s">
        <v>13</v>
      </c>
      <c r="T51" s="57">
        <v>44256</v>
      </c>
      <c r="U51" s="57">
        <v>44561</v>
      </c>
      <c r="V51" s="234"/>
      <c r="W51" s="228"/>
      <c r="X51" s="299"/>
      <c r="Y51" s="169"/>
    </row>
    <row r="52" spans="1:25" ht="40.5" customHeight="1" x14ac:dyDescent="0.25">
      <c r="A52" s="243"/>
      <c r="B52" s="234"/>
      <c r="C52" s="234"/>
      <c r="D52" s="248"/>
      <c r="E52" s="233"/>
      <c r="F52" s="225"/>
      <c r="G52" s="163" t="s">
        <v>10</v>
      </c>
      <c r="H52" s="40" t="s">
        <v>10</v>
      </c>
      <c r="I52" s="46" t="s">
        <v>10</v>
      </c>
      <c r="J52" s="46" t="s">
        <v>10</v>
      </c>
      <c r="K52" s="46" t="s">
        <v>12</v>
      </c>
      <c r="L52" s="46" t="s">
        <v>31</v>
      </c>
      <c r="M52" s="46" t="s">
        <v>51</v>
      </c>
      <c r="N52" s="164" t="s">
        <v>12</v>
      </c>
      <c r="O52" s="315"/>
      <c r="P52" s="306" t="s">
        <v>737</v>
      </c>
      <c r="Q52" s="307" t="s">
        <v>89</v>
      </c>
      <c r="R52" s="66">
        <f>+R50</f>
        <v>4000</v>
      </c>
      <c r="S52" s="54" t="s">
        <v>13</v>
      </c>
      <c r="T52" s="57">
        <v>44256</v>
      </c>
      <c r="U52" s="57">
        <v>44561</v>
      </c>
      <c r="V52" s="234"/>
      <c r="W52" s="228"/>
      <c r="X52" s="299"/>
      <c r="Y52" s="169"/>
    </row>
    <row r="53" spans="1:25" ht="38.1" customHeight="1" x14ac:dyDescent="0.25">
      <c r="A53" s="243"/>
      <c r="B53" s="234"/>
      <c r="C53" s="234"/>
      <c r="D53" s="248"/>
      <c r="E53" s="233"/>
      <c r="F53" s="225"/>
      <c r="G53" s="163" t="s">
        <v>10</v>
      </c>
      <c r="H53" s="40" t="s">
        <v>10</v>
      </c>
      <c r="I53" s="46" t="s">
        <v>10</v>
      </c>
      <c r="J53" s="46" t="s">
        <v>10</v>
      </c>
      <c r="K53" s="46" t="s">
        <v>12</v>
      </c>
      <c r="L53" s="46" t="s">
        <v>31</v>
      </c>
      <c r="M53" s="46" t="s">
        <v>51</v>
      </c>
      <c r="N53" s="164" t="s">
        <v>12</v>
      </c>
      <c r="O53" s="315"/>
      <c r="P53" s="306" t="s">
        <v>736</v>
      </c>
      <c r="Q53" s="307" t="s">
        <v>89</v>
      </c>
      <c r="R53" s="66">
        <f>ROUND(R50*0.35,0)</f>
        <v>1400</v>
      </c>
      <c r="S53" s="54" t="s">
        <v>127</v>
      </c>
      <c r="T53" s="57">
        <v>44256</v>
      </c>
      <c r="U53" s="57">
        <v>44561</v>
      </c>
      <c r="V53" s="234"/>
      <c r="W53" s="228"/>
      <c r="X53" s="299"/>
      <c r="Y53" s="169"/>
    </row>
    <row r="54" spans="1:25" ht="66.95" customHeight="1" x14ac:dyDescent="0.25">
      <c r="A54" s="243"/>
      <c r="B54" s="234"/>
      <c r="C54" s="234"/>
      <c r="D54" s="248"/>
      <c r="E54" s="233"/>
      <c r="F54" s="225"/>
      <c r="G54" s="163" t="s">
        <v>10</v>
      </c>
      <c r="H54" s="40" t="s">
        <v>10</v>
      </c>
      <c r="I54" s="46" t="s">
        <v>10</v>
      </c>
      <c r="J54" s="46" t="s">
        <v>10</v>
      </c>
      <c r="K54" s="46" t="s">
        <v>12</v>
      </c>
      <c r="L54" s="46" t="s">
        <v>31</v>
      </c>
      <c r="M54" s="46" t="s">
        <v>51</v>
      </c>
      <c r="N54" s="164" t="s">
        <v>12</v>
      </c>
      <c r="O54" s="315"/>
      <c r="P54" s="54" t="s">
        <v>860</v>
      </c>
      <c r="Q54" s="307" t="s">
        <v>89</v>
      </c>
      <c r="R54" s="66">
        <v>80000</v>
      </c>
      <c r="S54" s="54" t="s">
        <v>13</v>
      </c>
      <c r="T54" s="57">
        <v>44256</v>
      </c>
      <c r="U54" s="57">
        <v>44561</v>
      </c>
      <c r="V54" s="234"/>
      <c r="W54" s="228"/>
      <c r="X54" s="299"/>
      <c r="Y54" s="169"/>
    </row>
    <row r="55" spans="1:25" ht="66.95" customHeight="1" x14ac:dyDescent="0.25">
      <c r="A55" s="243"/>
      <c r="B55" s="234"/>
      <c r="C55" s="234"/>
      <c r="D55" s="248"/>
      <c r="E55" s="233"/>
      <c r="F55" s="225"/>
      <c r="G55" s="163" t="s">
        <v>10</v>
      </c>
      <c r="H55" s="40" t="s">
        <v>10</v>
      </c>
      <c r="I55" s="46" t="s">
        <v>10</v>
      </c>
      <c r="J55" s="46" t="s">
        <v>10</v>
      </c>
      <c r="K55" s="46" t="s">
        <v>12</v>
      </c>
      <c r="L55" s="46" t="s">
        <v>31</v>
      </c>
      <c r="M55" s="46" t="s">
        <v>51</v>
      </c>
      <c r="N55" s="164" t="s">
        <v>12</v>
      </c>
      <c r="O55" s="319" t="s">
        <v>735</v>
      </c>
      <c r="P55" s="54" t="s">
        <v>861</v>
      </c>
      <c r="Q55" s="54" t="s">
        <v>90</v>
      </c>
      <c r="R55" s="309">
        <v>0.95</v>
      </c>
      <c r="S55" s="54" t="s">
        <v>13</v>
      </c>
      <c r="T55" s="57">
        <v>44228</v>
      </c>
      <c r="U55" s="57">
        <v>44561</v>
      </c>
      <c r="V55" s="234"/>
      <c r="W55" s="228"/>
      <c r="X55" s="299"/>
      <c r="Y55" s="169" t="s">
        <v>893</v>
      </c>
    </row>
    <row r="56" spans="1:25" ht="41.1" customHeight="1" x14ac:dyDescent="0.25">
      <c r="A56" s="243"/>
      <c r="B56" s="234"/>
      <c r="C56" s="234"/>
      <c r="D56" s="248"/>
      <c r="E56" s="233"/>
      <c r="F56" s="225"/>
      <c r="G56" s="163" t="s">
        <v>10</v>
      </c>
      <c r="H56" s="40" t="s">
        <v>10</v>
      </c>
      <c r="I56" s="46" t="s">
        <v>10</v>
      </c>
      <c r="J56" s="46" t="s">
        <v>10</v>
      </c>
      <c r="K56" s="46" t="s">
        <v>12</v>
      </c>
      <c r="L56" s="46" t="s">
        <v>31</v>
      </c>
      <c r="M56" s="46" t="s">
        <v>51</v>
      </c>
      <c r="N56" s="164" t="s">
        <v>12</v>
      </c>
      <c r="O56" s="319"/>
      <c r="P56" s="54" t="s">
        <v>734</v>
      </c>
      <c r="Q56" s="54" t="s">
        <v>89</v>
      </c>
      <c r="R56" s="66">
        <v>4000</v>
      </c>
      <c r="S56" s="54" t="s">
        <v>13</v>
      </c>
      <c r="T56" s="57">
        <v>44228</v>
      </c>
      <c r="U56" s="57">
        <v>44561</v>
      </c>
      <c r="V56" s="234"/>
      <c r="W56" s="228"/>
      <c r="X56" s="299"/>
      <c r="Y56" s="169"/>
    </row>
    <row r="57" spans="1:25" ht="50.1" customHeight="1" x14ac:dyDescent="0.25">
      <c r="A57" s="243"/>
      <c r="B57" s="234"/>
      <c r="C57" s="234"/>
      <c r="D57" s="248"/>
      <c r="E57" s="233"/>
      <c r="F57" s="225"/>
      <c r="G57" s="163" t="s">
        <v>10</v>
      </c>
      <c r="H57" s="40" t="s">
        <v>10</v>
      </c>
      <c r="I57" s="46" t="s">
        <v>10</v>
      </c>
      <c r="J57" s="46" t="s">
        <v>10</v>
      </c>
      <c r="K57" s="46" t="s">
        <v>12</v>
      </c>
      <c r="L57" s="46" t="s">
        <v>31</v>
      </c>
      <c r="M57" s="46" t="s">
        <v>51</v>
      </c>
      <c r="N57" s="164" t="s">
        <v>12</v>
      </c>
      <c r="O57" s="319"/>
      <c r="P57" s="54" t="s">
        <v>862</v>
      </c>
      <c r="Q57" s="54" t="s">
        <v>90</v>
      </c>
      <c r="R57" s="309">
        <v>1</v>
      </c>
      <c r="S57" s="54" t="s">
        <v>13</v>
      </c>
      <c r="T57" s="57">
        <v>44228</v>
      </c>
      <c r="U57" s="57">
        <v>44561</v>
      </c>
      <c r="V57" s="234"/>
      <c r="W57" s="228"/>
      <c r="X57" s="299"/>
      <c r="Y57" s="169"/>
    </row>
    <row r="58" spans="1:25" ht="57.95" customHeight="1" x14ac:dyDescent="0.25">
      <c r="A58" s="243"/>
      <c r="B58" s="242" t="s">
        <v>733</v>
      </c>
      <c r="C58" s="242" t="s">
        <v>732</v>
      </c>
      <c r="D58" s="248"/>
      <c r="E58" s="157" t="s">
        <v>863</v>
      </c>
      <c r="F58" s="225">
        <v>10076169825</v>
      </c>
      <c r="G58" s="163" t="s">
        <v>10</v>
      </c>
      <c r="H58" s="40" t="s">
        <v>10</v>
      </c>
      <c r="I58" s="46" t="s">
        <v>10</v>
      </c>
      <c r="J58" s="46" t="s">
        <v>10</v>
      </c>
      <c r="K58" s="46" t="s">
        <v>12</v>
      </c>
      <c r="L58" s="46" t="s">
        <v>31</v>
      </c>
      <c r="M58" s="46" t="s">
        <v>51</v>
      </c>
      <c r="N58" s="164" t="s">
        <v>12</v>
      </c>
      <c r="O58" s="316" t="s">
        <v>864</v>
      </c>
      <c r="P58" s="54" t="s">
        <v>731</v>
      </c>
      <c r="Q58" s="54" t="s">
        <v>89</v>
      </c>
      <c r="R58" s="54">
        <v>1800</v>
      </c>
      <c r="S58" s="54" t="s">
        <v>13</v>
      </c>
      <c r="T58" s="57">
        <v>44260</v>
      </c>
      <c r="U58" s="57">
        <v>44560</v>
      </c>
      <c r="V58" s="54" t="s">
        <v>34</v>
      </c>
      <c r="W58" s="165">
        <v>2161402541</v>
      </c>
      <c r="X58" s="296" t="s">
        <v>76</v>
      </c>
      <c r="Y58" s="122" t="s">
        <v>894</v>
      </c>
    </row>
    <row r="59" spans="1:25" ht="73.5" customHeight="1" x14ac:dyDescent="0.25">
      <c r="A59" s="243"/>
      <c r="B59" s="242"/>
      <c r="C59" s="242"/>
      <c r="D59" s="248"/>
      <c r="E59" s="157" t="s">
        <v>865</v>
      </c>
      <c r="F59" s="225"/>
      <c r="G59" s="163" t="s">
        <v>10</v>
      </c>
      <c r="H59" s="40" t="s">
        <v>10</v>
      </c>
      <c r="I59" s="46" t="s">
        <v>10</v>
      </c>
      <c r="J59" s="46" t="s">
        <v>10</v>
      </c>
      <c r="K59" s="46" t="s">
        <v>12</v>
      </c>
      <c r="L59" s="46" t="s">
        <v>31</v>
      </c>
      <c r="M59" s="46" t="s">
        <v>51</v>
      </c>
      <c r="N59" s="164" t="s">
        <v>12</v>
      </c>
      <c r="O59" s="315" t="s">
        <v>730</v>
      </c>
      <c r="P59" s="54" t="s">
        <v>557</v>
      </c>
      <c r="Q59" s="54" t="s">
        <v>89</v>
      </c>
      <c r="R59" s="54">
        <v>1800</v>
      </c>
      <c r="S59" s="54" t="s">
        <v>13</v>
      </c>
      <c r="T59" s="57">
        <v>44260</v>
      </c>
      <c r="U59" s="57">
        <v>44560</v>
      </c>
      <c r="V59" s="54" t="s">
        <v>21</v>
      </c>
      <c r="W59" s="165">
        <v>5100000000</v>
      </c>
      <c r="X59" s="296" t="s">
        <v>76</v>
      </c>
      <c r="Y59" s="169" t="s">
        <v>894</v>
      </c>
    </row>
    <row r="60" spans="1:25" ht="40.5" customHeight="1" x14ac:dyDescent="0.25">
      <c r="A60" s="243"/>
      <c r="B60" s="242"/>
      <c r="C60" s="242"/>
      <c r="D60" s="248"/>
      <c r="E60" s="233" t="s">
        <v>866</v>
      </c>
      <c r="F60" s="225"/>
      <c r="G60" s="235" t="s">
        <v>10</v>
      </c>
      <c r="H60" s="224" t="s">
        <v>10</v>
      </c>
      <c r="I60" s="224" t="s">
        <v>10</v>
      </c>
      <c r="J60" s="224" t="s">
        <v>10</v>
      </c>
      <c r="K60" s="228" t="s">
        <v>12</v>
      </c>
      <c r="L60" s="228" t="s">
        <v>31</v>
      </c>
      <c r="M60" s="228" t="s">
        <v>51</v>
      </c>
      <c r="N60" s="225" t="s">
        <v>12</v>
      </c>
      <c r="O60" s="315"/>
      <c r="P60" s="54" t="s">
        <v>867</v>
      </c>
      <c r="Q60" s="54" t="s">
        <v>89</v>
      </c>
      <c r="R60" s="108">
        <v>4080</v>
      </c>
      <c r="S60" s="54" t="s">
        <v>13</v>
      </c>
      <c r="T60" s="57">
        <v>44260</v>
      </c>
      <c r="U60" s="57">
        <v>44560</v>
      </c>
      <c r="V60" s="54" t="s">
        <v>617</v>
      </c>
      <c r="W60" s="165">
        <v>100000000</v>
      </c>
      <c r="X60" s="296" t="s">
        <v>76</v>
      </c>
      <c r="Y60" s="169"/>
    </row>
    <row r="61" spans="1:25" ht="45.75" customHeight="1" x14ac:dyDescent="0.25">
      <c r="A61" s="243"/>
      <c r="B61" s="242"/>
      <c r="C61" s="242"/>
      <c r="D61" s="248"/>
      <c r="E61" s="233"/>
      <c r="F61" s="225"/>
      <c r="G61" s="235"/>
      <c r="H61" s="224"/>
      <c r="I61" s="224"/>
      <c r="J61" s="224"/>
      <c r="K61" s="228"/>
      <c r="L61" s="228"/>
      <c r="M61" s="228"/>
      <c r="N61" s="225"/>
      <c r="O61" s="315"/>
      <c r="P61" s="54" t="s">
        <v>729</v>
      </c>
      <c r="Q61" s="54" t="s">
        <v>89</v>
      </c>
      <c r="R61" s="108">
        <v>4080</v>
      </c>
      <c r="S61" s="54" t="s">
        <v>13</v>
      </c>
      <c r="T61" s="57">
        <v>44260</v>
      </c>
      <c r="U61" s="57">
        <v>44560</v>
      </c>
      <c r="V61" s="234" t="s">
        <v>34</v>
      </c>
      <c r="W61" s="228">
        <v>2714767284</v>
      </c>
      <c r="X61" s="299" t="s">
        <v>805</v>
      </c>
      <c r="Y61" s="169"/>
    </row>
    <row r="62" spans="1:25" ht="35.25" customHeight="1" x14ac:dyDescent="0.25">
      <c r="A62" s="243"/>
      <c r="B62" s="242"/>
      <c r="C62" s="242"/>
      <c r="D62" s="248"/>
      <c r="E62" s="233"/>
      <c r="F62" s="225"/>
      <c r="G62" s="235"/>
      <c r="H62" s="224"/>
      <c r="I62" s="224"/>
      <c r="J62" s="224"/>
      <c r="K62" s="228"/>
      <c r="L62" s="228"/>
      <c r="M62" s="228"/>
      <c r="N62" s="225"/>
      <c r="O62" s="315"/>
      <c r="P62" s="54" t="s">
        <v>728</v>
      </c>
      <c r="Q62" s="54" t="s">
        <v>89</v>
      </c>
      <c r="R62" s="58">
        <v>1100</v>
      </c>
      <c r="S62" s="54" t="s">
        <v>13</v>
      </c>
      <c r="T62" s="57">
        <v>44260</v>
      </c>
      <c r="U62" s="57">
        <v>44560</v>
      </c>
      <c r="V62" s="234"/>
      <c r="W62" s="228"/>
      <c r="X62" s="299"/>
      <c r="Y62" s="169"/>
    </row>
    <row r="63" spans="1:25" ht="42.95" customHeight="1" x14ac:dyDescent="0.25">
      <c r="A63" s="243"/>
      <c r="B63" s="242"/>
      <c r="C63" s="242"/>
      <c r="D63" s="248"/>
      <c r="E63" s="233"/>
      <c r="F63" s="225"/>
      <c r="G63" s="235"/>
      <c r="H63" s="224"/>
      <c r="I63" s="224"/>
      <c r="J63" s="224"/>
      <c r="K63" s="228"/>
      <c r="L63" s="228"/>
      <c r="M63" s="228"/>
      <c r="N63" s="225"/>
      <c r="O63" s="315"/>
      <c r="P63" s="54" t="s">
        <v>727</v>
      </c>
      <c r="Q63" s="54" t="s">
        <v>89</v>
      </c>
      <c r="R63" s="58">
        <v>1000</v>
      </c>
      <c r="S63" s="54" t="s">
        <v>13</v>
      </c>
      <c r="T63" s="57">
        <v>44260</v>
      </c>
      <c r="U63" s="57">
        <v>44560</v>
      </c>
      <c r="V63" s="234"/>
      <c r="W63" s="228"/>
      <c r="X63" s="299"/>
      <c r="Y63" s="169"/>
    </row>
    <row r="64" spans="1:25" ht="42.95" customHeight="1" x14ac:dyDescent="0.25">
      <c r="A64" s="243"/>
      <c r="B64" s="242"/>
      <c r="C64" s="242"/>
      <c r="D64" s="248"/>
      <c r="E64" s="233"/>
      <c r="F64" s="225"/>
      <c r="G64" s="235"/>
      <c r="H64" s="224"/>
      <c r="I64" s="224"/>
      <c r="J64" s="224"/>
      <c r="K64" s="228"/>
      <c r="L64" s="228"/>
      <c r="M64" s="228"/>
      <c r="N64" s="225"/>
      <c r="O64" s="315"/>
      <c r="P64" s="54" t="s">
        <v>868</v>
      </c>
      <c r="Q64" s="54" t="s">
        <v>89</v>
      </c>
      <c r="R64" s="58">
        <f>+R62</f>
        <v>1100</v>
      </c>
      <c r="S64" s="54" t="s">
        <v>13</v>
      </c>
      <c r="T64" s="57">
        <v>44260</v>
      </c>
      <c r="U64" s="57">
        <v>44560</v>
      </c>
      <c r="V64" s="234"/>
      <c r="W64" s="228"/>
      <c r="X64" s="299"/>
      <c r="Y64" s="169"/>
    </row>
    <row r="65" spans="1:25" ht="42.95" customHeight="1" x14ac:dyDescent="0.25">
      <c r="A65" s="243"/>
      <c r="B65" s="242"/>
      <c r="C65" s="242"/>
      <c r="D65" s="248"/>
      <c r="E65" s="233"/>
      <c r="F65" s="225"/>
      <c r="G65" s="235"/>
      <c r="H65" s="224"/>
      <c r="I65" s="224"/>
      <c r="J65" s="224"/>
      <c r="K65" s="228"/>
      <c r="L65" s="228"/>
      <c r="M65" s="228"/>
      <c r="N65" s="225"/>
      <c r="O65" s="315"/>
      <c r="P65" s="54" t="s">
        <v>726</v>
      </c>
      <c r="Q65" s="54" t="s">
        <v>89</v>
      </c>
      <c r="R65" s="58">
        <v>300</v>
      </c>
      <c r="S65" s="54" t="s">
        <v>13</v>
      </c>
      <c r="T65" s="57">
        <v>44260</v>
      </c>
      <c r="U65" s="57">
        <v>44560</v>
      </c>
      <c r="V65" s="234"/>
      <c r="W65" s="228"/>
      <c r="X65" s="299"/>
      <c r="Y65" s="169"/>
    </row>
    <row r="66" spans="1:25" ht="51.75" customHeight="1" x14ac:dyDescent="0.25">
      <c r="A66" s="243"/>
      <c r="B66" s="242"/>
      <c r="C66" s="242"/>
      <c r="D66" s="248"/>
      <c r="E66" s="157" t="s">
        <v>869</v>
      </c>
      <c r="F66" s="225"/>
      <c r="G66" s="163" t="s">
        <v>10</v>
      </c>
      <c r="H66" s="40" t="s">
        <v>10</v>
      </c>
      <c r="I66" s="46" t="s">
        <v>10</v>
      </c>
      <c r="J66" s="46" t="s">
        <v>10</v>
      </c>
      <c r="K66" s="46" t="s">
        <v>12</v>
      </c>
      <c r="L66" s="46" t="s">
        <v>31</v>
      </c>
      <c r="M66" s="46" t="s">
        <v>51</v>
      </c>
      <c r="N66" s="164" t="s">
        <v>12</v>
      </c>
      <c r="O66" s="316" t="s">
        <v>870</v>
      </c>
      <c r="P66" s="54" t="s">
        <v>725</v>
      </c>
      <c r="Q66" s="54" t="s">
        <v>89</v>
      </c>
      <c r="R66" s="54">
        <v>30</v>
      </c>
      <c r="S66" s="54" t="s">
        <v>13</v>
      </c>
      <c r="T66" s="57">
        <v>44260</v>
      </c>
      <c r="U66" s="57">
        <v>44560</v>
      </c>
      <c r="V66" s="234"/>
      <c r="W66" s="228"/>
      <c r="X66" s="299"/>
      <c r="Y66" s="169"/>
    </row>
    <row r="67" spans="1:25" ht="68.099999999999994" customHeight="1" x14ac:dyDescent="0.25">
      <c r="A67" s="243"/>
      <c r="B67" s="248" t="s">
        <v>724</v>
      </c>
      <c r="C67" s="248" t="s">
        <v>723</v>
      </c>
      <c r="D67" s="248">
        <f>+R72+R81</f>
        <v>90</v>
      </c>
      <c r="E67" s="157" t="s">
        <v>871</v>
      </c>
      <c r="F67" s="225">
        <v>1070000000</v>
      </c>
      <c r="G67" s="163" t="s">
        <v>10</v>
      </c>
      <c r="H67" s="40" t="s">
        <v>10</v>
      </c>
      <c r="I67" s="46" t="s">
        <v>10</v>
      </c>
      <c r="J67" s="46" t="s">
        <v>10</v>
      </c>
      <c r="K67" s="46" t="s">
        <v>12</v>
      </c>
      <c r="L67" s="46" t="s">
        <v>31</v>
      </c>
      <c r="M67" s="46" t="s">
        <v>51</v>
      </c>
      <c r="N67" s="164" t="s">
        <v>12</v>
      </c>
      <c r="O67" s="316" t="s">
        <v>872</v>
      </c>
      <c r="P67" s="306" t="s">
        <v>722</v>
      </c>
      <c r="Q67" s="306" t="s">
        <v>89</v>
      </c>
      <c r="R67" s="306">
        <v>50</v>
      </c>
      <c r="S67" s="54" t="s">
        <v>13</v>
      </c>
      <c r="T67" s="310">
        <v>44256</v>
      </c>
      <c r="U67" s="310">
        <v>44561</v>
      </c>
      <c r="V67" s="234" t="s">
        <v>34</v>
      </c>
      <c r="W67" s="228">
        <v>870000000</v>
      </c>
      <c r="X67" s="299" t="s">
        <v>76</v>
      </c>
      <c r="Y67" s="169" t="s">
        <v>895</v>
      </c>
    </row>
    <row r="68" spans="1:25" ht="63.6" customHeight="1" x14ac:dyDescent="0.25">
      <c r="A68" s="243"/>
      <c r="B68" s="248"/>
      <c r="C68" s="248"/>
      <c r="D68" s="248"/>
      <c r="E68" s="157" t="s">
        <v>721</v>
      </c>
      <c r="F68" s="225"/>
      <c r="G68" s="163" t="s">
        <v>10</v>
      </c>
      <c r="H68" s="40" t="s">
        <v>10</v>
      </c>
      <c r="I68" s="46" t="s">
        <v>10</v>
      </c>
      <c r="J68" s="46" t="s">
        <v>10</v>
      </c>
      <c r="K68" s="46" t="s">
        <v>12</v>
      </c>
      <c r="L68" s="46" t="s">
        <v>31</v>
      </c>
      <c r="M68" s="46" t="s">
        <v>51</v>
      </c>
      <c r="N68" s="164" t="s">
        <v>12</v>
      </c>
      <c r="O68" s="316" t="s">
        <v>720</v>
      </c>
      <c r="P68" s="306" t="s">
        <v>719</v>
      </c>
      <c r="Q68" s="306" t="s">
        <v>89</v>
      </c>
      <c r="R68" s="306">
        <v>100</v>
      </c>
      <c r="S68" s="54" t="s">
        <v>13</v>
      </c>
      <c r="T68" s="310">
        <v>44256</v>
      </c>
      <c r="U68" s="310">
        <v>44561</v>
      </c>
      <c r="V68" s="234"/>
      <c r="W68" s="228"/>
      <c r="X68" s="299"/>
      <c r="Y68" s="169"/>
    </row>
    <row r="69" spans="1:25" ht="116.1" customHeight="1" x14ac:dyDescent="0.25">
      <c r="A69" s="243"/>
      <c r="B69" s="248"/>
      <c r="C69" s="248"/>
      <c r="D69" s="248"/>
      <c r="E69" s="157" t="s">
        <v>718</v>
      </c>
      <c r="F69" s="225"/>
      <c r="G69" s="163" t="s">
        <v>10</v>
      </c>
      <c r="H69" s="40" t="s">
        <v>10</v>
      </c>
      <c r="I69" s="46" t="s">
        <v>10</v>
      </c>
      <c r="J69" s="46" t="s">
        <v>10</v>
      </c>
      <c r="K69" s="46" t="s">
        <v>12</v>
      </c>
      <c r="L69" s="46" t="s">
        <v>31</v>
      </c>
      <c r="M69" s="46" t="s">
        <v>51</v>
      </c>
      <c r="N69" s="164" t="s">
        <v>12</v>
      </c>
      <c r="O69" s="315" t="s">
        <v>717</v>
      </c>
      <c r="P69" s="306" t="s">
        <v>716</v>
      </c>
      <c r="Q69" s="306" t="s">
        <v>89</v>
      </c>
      <c r="R69" s="306">
        <v>100</v>
      </c>
      <c r="S69" s="54" t="s">
        <v>13</v>
      </c>
      <c r="T69" s="310">
        <v>44256</v>
      </c>
      <c r="U69" s="310">
        <v>44561</v>
      </c>
      <c r="V69" s="234"/>
      <c r="W69" s="228"/>
      <c r="X69" s="299"/>
      <c r="Y69" s="169"/>
    </row>
    <row r="70" spans="1:25" ht="60" customHeight="1" x14ac:dyDescent="0.25">
      <c r="A70" s="243"/>
      <c r="B70" s="248"/>
      <c r="C70" s="248"/>
      <c r="D70" s="248"/>
      <c r="E70" s="233" t="s">
        <v>873</v>
      </c>
      <c r="F70" s="225"/>
      <c r="G70" s="235" t="s">
        <v>10</v>
      </c>
      <c r="H70" s="224" t="s">
        <v>10</v>
      </c>
      <c r="I70" s="224" t="s">
        <v>10</v>
      </c>
      <c r="J70" s="224" t="s">
        <v>10</v>
      </c>
      <c r="K70" s="228" t="s">
        <v>12</v>
      </c>
      <c r="L70" s="228" t="s">
        <v>31</v>
      </c>
      <c r="M70" s="228" t="s">
        <v>51</v>
      </c>
      <c r="N70" s="225" t="s">
        <v>12</v>
      </c>
      <c r="O70" s="315"/>
      <c r="P70" s="306" t="s">
        <v>874</v>
      </c>
      <c r="Q70" s="306" t="s">
        <v>89</v>
      </c>
      <c r="R70" s="306">
        <v>50</v>
      </c>
      <c r="S70" s="306" t="s">
        <v>13</v>
      </c>
      <c r="T70" s="310">
        <v>44256</v>
      </c>
      <c r="U70" s="310">
        <v>44561</v>
      </c>
      <c r="V70" s="234"/>
      <c r="W70" s="228"/>
      <c r="X70" s="299"/>
      <c r="Y70" s="169"/>
    </row>
    <row r="71" spans="1:25" ht="60" customHeight="1" x14ac:dyDescent="0.25">
      <c r="A71" s="243"/>
      <c r="B71" s="248"/>
      <c r="C71" s="248"/>
      <c r="D71" s="248"/>
      <c r="E71" s="233"/>
      <c r="F71" s="225"/>
      <c r="G71" s="235"/>
      <c r="H71" s="224"/>
      <c r="I71" s="224"/>
      <c r="J71" s="224"/>
      <c r="K71" s="228"/>
      <c r="L71" s="228"/>
      <c r="M71" s="228"/>
      <c r="N71" s="225"/>
      <c r="O71" s="315"/>
      <c r="P71" s="306" t="s">
        <v>875</v>
      </c>
      <c r="Q71" s="306" t="s">
        <v>89</v>
      </c>
      <c r="R71" s="306">
        <v>300</v>
      </c>
      <c r="S71" s="306" t="s">
        <v>13</v>
      </c>
      <c r="T71" s="310">
        <v>44256</v>
      </c>
      <c r="U71" s="310">
        <v>44561</v>
      </c>
      <c r="V71" s="234"/>
      <c r="W71" s="228"/>
      <c r="X71" s="299"/>
      <c r="Y71" s="169"/>
    </row>
    <row r="72" spans="1:25" ht="60" customHeight="1" x14ac:dyDescent="0.25">
      <c r="A72" s="243"/>
      <c r="B72" s="248"/>
      <c r="C72" s="248"/>
      <c r="D72" s="248"/>
      <c r="E72" s="233"/>
      <c r="F72" s="225"/>
      <c r="G72" s="235"/>
      <c r="H72" s="224"/>
      <c r="I72" s="224"/>
      <c r="J72" s="224"/>
      <c r="K72" s="228"/>
      <c r="L72" s="228"/>
      <c r="M72" s="228"/>
      <c r="N72" s="225"/>
      <c r="O72" s="315"/>
      <c r="P72" s="306" t="s">
        <v>715</v>
      </c>
      <c r="Q72" s="306" t="s">
        <v>89</v>
      </c>
      <c r="R72" s="306">
        <v>50</v>
      </c>
      <c r="S72" s="306" t="s">
        <v>13</v>
      </c>
      <c r="T72" s="310">
        <v>44256</v>
      </c>
      <c r="U72" s="310">
        <v>44561</v>
      </c>
      <c r="V72" s="234" t="s">
        <v>617</v>
      </c>
      <c r="W72" s="228">
        <v>200000000</v>
      </c>
      <c r="X72" s="299" t="s">
        <v>76</v>
      </c>
      <c r="Y72" s="169" t="s">
        <v>894</v>
      </c>
    </row>
    <row r="73" spans="1:25" ht="60" customHeight="1" x14ac:dyDescent="0.25">
      <c r="A73" s="243"/>
      <c r="B73" s="248"/>
      <c r="C73" s="248"/>
      <c r="D73" s="248"/>
      <c r="E73" s="233"/>
      <c r="F73" s="225"/>
      <c r="G73" s="235"/>
      <c r="H73" s="224"/>
      <c r="I73" s="224"/>
      <c r="J73" s="224"/>
      <c r="K73" s="228"/>
      <c r="L73" s="228"/>
      <c r="M73" s="228"/>
      <c r="N73" s="225"/>
      <c r="O73" s="315"/>
      <c r="P73" s="306" t="s">
        <v>876</v>
      </c>
      <c r="Q73" s="306" t="s">
        <v>89</v>
      </c>
      <c r="R73" s="306">
        <v>15</v>
      </c>
      <c r="S73" s="306" t="s">
        <v>13</v>
      </c>
      <c r="T73" s="310">
        <v>44256</v>
      </c>
      <c r="U73" s="310">
        <v>44561</v>
      </c>
      <c r="V73" s="234"/>
      <c r="W73" s="228"/>
      <c r="X73" s="299"/>
      <c r="Y73" s="169"/>
    </row>
    <row r="74" spans="1:25" ht="60" customHeight="1" x14ac:dyDescent="0.25">
      <c r="A74" s="243"/>
      <c r="B74" s="248"/>
      <c r="C74" s="248"/>
      <c r="D74" s="248"/>
      <c r="E74" s="233"/>
      <c r="F74" s="225"/>
      <c r="G74" s="235"/>
      <c r="H74" s="224"/>
      <c r="I74" s="224"/>
      <c r="J74" s="224"/>
      <c r="K74" s="228"/>
      <c r="L74" s="228"/>
      <c r="M74" s="228"/>
      <c r="N74" s="225"/>
      <c r="O74" s="315"/>
      <c r="P74" s="54" t="s">
        <v>877</v>
      </c>
      <c r="Q74" s="54" t="s">
        <v>89</v>
      </c>
      <c r="R74" s="306">
        <v>300</v>
      </c>
      <c r="S74" s="54" t="s">
        <v>13</v>
      </c>
      <c r="T74" s="57">
        <v>44256</v>
      </c>
      <c r="U74" s="57">
        <v>44561</v>
      </c>
      <c r="V74" s="234"/>
      <c r="W74" s="228"/>
      <c r="X74" s="299"/>
      <c r="Y74" s="169"/>
    </row>
    <row r="75" spans="1:25" ht="60" customHeight="1" x14ac:dyDescent="0.25">
      <c r="A75" s="243"/>
      <c r="B75" s="248"/>
      <c r="C75" s="248"/>
      <c r="D75" s="248"/>
      <c r="E75" s="233"/>
      <c r="F75" s="225"/>
      <c r="G75" s="235"/>
      <c r="H75" s="224"/>
      <c r="I75" s="224"/>
      <c r="J75" s="224"/>
      <c r="K75" s="228"/>
      <c r="L75" s="228"/>
      <c r="M75" s="228"/>
      <c r="N75" s="225"/>
      <c r="O75" s="320" t="s">
        <v>714</v>
      </c>
      <c r="P75" s="306" t="s">
        <v>713</v>
      </c>
      <c r="Q75" s="306" t="s">
        <v>89</v>
      </c>
      <c r="R75" s="306">
        <v>100</v>
      </c>
      <c r="S75" s="306" t="s">
        <v>13</v>
      </c>
      <c r="T75" s="310">
        <v>44256</v>
      </c>
      <c r="U75" s="310">
        <v>44561</v>
      </c>
      <c r="V75" s="234"/>
      <c r="W75" s="228"/>
      <c r="X75" s="299"/>
      <c r="Y75" s="169"/>
    </row>
    <row r="76" spans="1:25" ht="82.5" customHeight="1" x14ac:dyDescent="0.25">
      <c r="A76" s="243"/>
      <c r="B76" s="248"/>
      <c r="C76" s="248"/>
      <c r="D76" s="248"/>
      <c r="E76" s="157" t="s">
        <v>886</v>
      </c>
      <c r="F76" s="225"/>
      <c r="G76" s="163" t="s">
        <v>10</v>
      </c>
      <c r="H76" s="40" t="s">
        <v>10</v>
      </c>
      <c r="I76" s="46" t="s">
        <v>10</v>
      </c>
      <c r="J76" s="46" t="s">
        <v>10</v>
      </c>
      <c r="K76" s="46" t="s">
        <v>12</v>
      </c>
      <c r="L76" s="46" t="s">
        <v>31</v>
      </c>
      <c r="M76" s="46" t="s">
        <v>51</v>
      </c>
      <c r="N76" s="164" t="s">
        <v>12</v>
      </c>
      <c r="O76" s="316" t="s">
        <v>712</v>
      </c>
      <c r="P76" s="54" t="s">
        <v>711</v>
      </c>
      <c r="Q76" s="54" t="s">
        <v>89</v>
      </c>
      <c r="R76" s="54">
        <v>60</v>
      </c>
      <c r="S76" s="306" t="s">
        <v>13</v>
      </c>
      <c r="T76" s="310">
        <v>44256</v>
      </c>
      <c r="U76" s="310">
        <v>44561</v>
      </c>
      <c r="V76" s="234"/>
      <c r="W76" s="228"/>
      <c r="X76" s="299"/>
      <c r="Y76" s="169" t="s">
        <v>894</v>
      </c>
    </row>
    <row r="77" spans="1:25" ht="53.45" customHeight="1" x14ac:dyDescent="0.25">
      <c r="A77" s="243"/>
      <c r="B77" s="248"/>
      <c r="C77" s="248"/>
      <c r="D77" s="248"/>
      <c r="E77" s="157" t="s">
        <v>710</v>
      </c>
      <c r="F77" s="225"/>
      <c r="G77" s="163" t="s">
        <v>10</v>
      </c>
      <c r="H77" s="40" t="s">
        <v>10</v>
      </c>
      <c r="I77" s="46" t="s">
        <v>10</v>
      </c>
      <c r="J77" s="46" t="s">
        <v>10</v>
      </c>
      <c r="K77" s="46" t="s">
        <v>12</v>
      </c>
      <c r="L77" s="46" t="s">
        <v>31</v>
      </c>
      <c r="M77" s="46" t="s">
        <v>51</v>
      </c>
      <c r="N77" s="164" t="s">
        <v>12</v>
      </c>
      <c r="O77" s="316" t="s">
        <v>709</v>
      </c>
      <c r="P77" s="54" t="s">
        <v>708</v>
      </c>
      <c r="Q77" s="54" t="s">
        <v>89</v>
      </c>
      <c r="R77" s="54">
        <v>10</v>
      </c>
      <c r="S77" s="306" t="s">
        <v>13</v>
      </c>
      <c r="T77" s="310">
        <v>44256</v>
      </c>
      <c r="U77" s="310">
        <v>44561</v>
      </c>
      <c r="V77" s="234"/>
      <c r="W77" s="228"/>
      <c r="X77" s="299"/>
      <c r="Y77" s="169"/>
    </row>
    <row r="78" spans="1:25" ht="65.099999999999994" customHeight="1" x14ac:dyDescent="0.25">
      <c r="A78" s="243"/>
      <c r="B78" s="248"/>
      <c r="C78" s="248"/>
      <c r="D78" s="248"/>
      <c r="E78" s="157" t="s">
        <v>885</v>
      </c>
      <c r="F78" s="225"/>
      <c r="G78" s="163" t="s">
        <v>10</v>
      </c>
      <c r="H78" s="40" t="s">
        <v>10</v>
      </c>
      <c r="I78" s="46" t="s">
        <v>10</v>
      </c>
      <c r="J78" s="46" t="s">
        <v>10</v>
      </c>
      <c r="K78" s="46" t="s">
        <v>12</v>
      </c>
      <c r="L78" s="46" t="s">
        <v>31</v>
      </c>
      <c r="M78" s="46" t="s">
        <v>51</v>
      </c>
      <c r="N78" s="164" t="s">
        <v>12</v>
      </c>
      <c r="O78" s="315" t="s">
        <v>707</v>
      </c>
      <c r="P78" s="54" t="s">
        <v>706</v>
      </c>
      <c r="Q78" s="54" t="s">
        <v>89</v>
      </c>
      <c r="R78" s="54">
        <v>40</v>
      </c>
      <c r="S78" s="306" t="s">
        <v>13</v>
      </c>
      <c r="T78" s="310">
        <v>44256</v>
      </c>
      <c r="U78" s="310">
        <v>44561</v>
      </c>
      <c r="V78" s="234"/>
      <c r="W78" s="228"/>
      <c r="X78" s="299"/>
      <c r="Y78" s="169"/>
    </row>
    <row r="79" spans="1:25" ht="38.450000000000003" customHeight="1" x14ac:dyDescent="0.25">
      <c r="A79" s="243"/>
      <c r="B79" s="248"/>
      <c r="C79" s="248"/>
      <c r="D79" s="248"/>
      <c r="E79" s="233" t="s">
        <v>705</v>
      </c>
      <c r="F79" s="225"/>
      <c r="G79" s="235" t="s">
        <v>10</v>
      </c>
      <c r="H79" s="224" t="s">
        <v>10</v>
      </c>
      <c r="I79" s="224" t="s">
        <v>10</v>
      </c>
      <c r="J79" s="224" t="s">
        <v>10</v>
      </c>
      <c r="K79" s="228" t="s">
        <v>12</v>
      </c>
      <c r="L79" s="228" t="s">
        <v>31</v>
      </c>
      <c r="M79" s="228" t="s">
        <v>51</v>
      </c>
      <c r="N79" s="225" t="s">
        <v>12</v>
      </c>
      <c r="O79" s="315"/>
      <c r="P79" s="54" t="s">
        <v>688</v>
      </c>
      <c r="Q79" s="54" t="s">
        <v>89</v>
      </c>
      <c r="R79" s="54">
        <v>40</v>
      </c>
      <c r="S79" s="54" t="s">
        <v>13</v>
      </c>
      <c r="T79" s="57">
        <v>44291</v>
      </c>
      <c r="U79" s="57">
        <v>44560</v>
      </c>
      <c r="V79" s="234"/>
      <c r="W79" s="228"/>
      <c r="X79" s="299"/>
      <c r="Y79" s="169"/>
    </row>
    <row r="80" spans="1:25" ht="38.450000000000003" customHeight="1" x14ac:dyDescent="0.25">
      <c r="A80" s="243"/>
      <c r="B80" s="248"/>
      <c r="C80" s="248"/>
      <c r="D80" s="248"/>
      <c r="E80" s="233"/>
      <c r="F80" s="225"/>
      <c r="G80" s="235"/>
      <c r="H80" s="224"/>
      <c r="I80" s="224"/>
      <c r="J80" s="224"/>
      <c r="K80" s="228"/>
      <c r="L80" s="228"/>
      <c r="M80" s="228"/>
      <c r="N80" s="225"/>
      <c r="O80" s="315"/>
      <c r="P80" s="54" t="s">
        <v>704</v>
      </c>
      <c r="Q80" s="54" t="s">
        <v>89</v>
      </c>
      <c r="R80" s="54">
        <v>15</v>
      </c>
      <c r="S80" s="54" t="s">
        <v>13</v>
      </c>
      <c r="T80" s="57">
        <v>44291</v>
      </c>
      <c r="U80" s="57">
        <v>44560</v>
      </c>
      <c r="V80" s="234"/>
      <c r="W80" s="228"/>
      <c r="X80" s="299"/>
      <c r="Y80" s="169"/>
    </row>
    <row r="81" spans="1:25" ht="38.450000000000003" customHeight="1" x14ac:dyDescent="0.25">
      <c r="A81" s="243"/>
      <c r="B81" s="248"/>
      <c r="C81" s="248"/>
      <c r="D81" s="248"/>
      <c r="E81" s="233"/>
      <c r="F81" s="225"/>
      <c r="G81" s="235"/>
      <c r="H81" s="224"/>
      <c r="I81" s="224"/>
      <c r="J81" s="224"/>
      <c r="K81" s="228"/>
      <c r="L81" s="228"/>
      <c r="M81" s="228"/>
      <c r="N81" s="225"/>
      <c r="O81" s="315"/>
      <c r="P81" s="54" t="s">
        <v>878</v>
      </c>
      <c r="Q81" s="54" t="s">
        <v>89</v>
      </c>
      <c r="R81" s="54">
        <v>40</v>
      </c>
      <c r="S81" s="54" t="s">
        <v>13</v>
      </c>
      <c r="T81" s="57">
        <v>44291</v>
      </c>
      <c r="U81" s="57">
        <v>44560</v>
      </c>
      <c r="V81" s="234"/>
      <c r="W81" s="228"/>
      <c r="X81" s="299"/>
      <c r="Y81" s="169"/>
    </row>
    <row r="82" spans="1:25" ht="51.75" customHeight="1" x14ac:dyDescent="0.25">
      <c r="A82" s="243"/>
      <c r="B82" s="248"/>
      <c r="C82" s="248"/>
      <c r="D82" s="248"/>
      <c r="E82" s="233"/>
      <c r="F82" s="225"/>
      <c r="G82" s="235"/>
      <c r="H82" s="224"/>
      <c r="I82" s="224"/>
      <c r="J82" s="224"/>
      <c r="K82" s="228"/>
      <c r="L82" s="228"/>
      <c r="M82" s="228"/>
      <c r="N82" s="225"/>
      <c r="O82" s="315"/>
      <c r="P82" s="54" t="s">
        <v>703</v>
      </c>
      <c r="Q82" s="54" t="s">
        <v>89</v>
      </c>
      <c r="R82" s="54">
        <v>12</v>
      </c>
      <c r="S82" s="54" t="s">
        <v>13</v>
      </c>
      <c r="T82" s="57">
        <v>44291</v>
      </c>
      <c r="U82" s="57">
        <v>44560</v>
      </c>
      <c r="V82" s="234"/>
      <c r="W82" s="228"/>
      <c r="X82" s="299"/>
      <c r="Y82" s="169"/>
    </row>
    <row r="83" spans="1:25" ht="45.75" customHeight="1" x14ac:dyDescent="0.25">
      <c r="A83" s="243"/>
      <c r="B83" s="248"/>
      <c r="C83" s="248"/>
      <c r="D83" s="248"/>
      <c r="E83" s="233"/>
      <c r="F83" s="225"/>
      <c r="G83" s="235"/>
      <c r="H83" s="224"/>
      <c r="I83" s="224"/>
      <c r="J83" s="224"/>
      <c r="K83" s="228"/>
      <c r="L83" s="228"/>
      <c r="M83" s="228"/>
      <c r="N83" s="225"/>
      <c r="O83" s="315"/>
      <c r="P83" s="54" t="s">
        <v>879</v>
      </c>
      <c r="Q83" s="54" t="s">
        <v>89</v>
      </c>
      <c r="R83" s="54">
        <f>+R80</f>
        <v>15</v>
      </c>
      <c r="S83" s="54" t="s">
        <v>13</v>
      </c>
      <c r="T83" s="57">
        <v>44291</v>
      </c>
      <c r="U83" s="57">
        <v>44560</v>
      </c>
      <c r="V83" s="234"/>
      <c r="W83" s="228"/>
      <c r="X83" s="299"/>
      <c r="Y83" s="169"/>
    </row>
    <row r="84" spans="1:25" ht="54.95" customHeight="1" x14ac:dyDescent="0.25">
      <c r="A84" s="243"/>
      <c r="B84" s="234" t="s">
        <v>702</v>
      </c>
      <c r="C84" s="234" t="str">
        <f>+'[9]CADENA DE VALOR 25022020'!C201</f>
        <v>Predos adquiridos (170400900)</v>
      </c>
      <c r="D84" s="234">
        <v>40</v>
      </c>
      <c r="E84" s="157" t="s">
        <v>701</v>
      </c>
      <c r="F84" s="225">
        <v>3434259670</v>
      </c>
      <c r="G84" s="235" t="s">
        <v>10</v>
      </c>
      <c r="H84" s="224" t="s">
        <v>10</v>
      </c>
      <c r="I84" s="228" t="s">
        <v>10</v>
      </c>
      <c r="J84" s="228" t="s">
        <v>10</v>
      </c>
      <c r="K84" s="228" t="s">
        <v>12</v>
      </c>
      <c r="L84" s="228" t="s">
        <v>31</v>
      </c>
      <c r="M84" s="228" t="s">
        <v>50</v>
      </c>
      <c r="N84" s="225" t="s">
        <v>12</v>
      </c>
      <c r="O84" s="315" t="s">
        <v>700</v>
      </c>
      <c r="P84" s="234" t="s">
        <v>699</v>
      </c>
      <c r="Q84" s="234" t="s">
        <v>89</v>
      </c>
      <c r="R84" s="304">
        <v>1</v>
      </c>
      <c r="S84" s="234" t="s">
        <v>13</v>
      </c>
      <c r="T84" s="226">
        <v>44287</v>
      </c>
      <c r="U84" s="226">
        <v>44561</v>
      </c>
      <c r="V84" s="234" t="s">
        <v>34</v>
      </c>
      <c r="W84" s="228">
        <v>1434259670</v>
      </c>
      <c r="X84" s="299" t="s">
        <v>76</v>
      </c>
      <c r="Y84" s="169" t="s">
        <v>894</v>
      </c>
    </row>
    <row r="85" spans="1:25" ht="56.1" customHeight="1" x14ac:dyDescent="0.25">
      <c r="A85" s="243"/>
      <c r="B85" s="234"/>
      <c r="C85" s="234"/>
      <c r="D85" s="234"/>
      <c r="E85" s="157" t="s">
        <v>698</v>
      </c>
      <c r="F85" s="225"/>
      <c r="G85" s="235"/>
      <c r="H85" s="224"/>
      <c r="I85" s="228"/>
      <c r="J85" s="228"/>
      <c r="K85" s="228"/>
      <c r="L85" s="228"/>
      <c r="M85" s="228"/>
      <c r="N85" s="225"/>
      <c r="O85" s="321"/>
      <c r="P85" s="234"/>
      <c r="Q85" s="234"/>
      <c r="R85" s="304"/>
      <c r="S85" s="234"/>
      <c r="T85" s="226"/>
      <c r="U85" s="226"/>
      <c r="V85" s="234"/>
      <c r="W85" s="228"/>
      <c r="X85" s="299"/>
      <c r="Y85" s="169"/>
    </row>
    <row r="86" spans="1:25" ht="54" customHeight="1" x14ac:dyDescent="0.25">
      <c r="A86" s="243"/>
      <c r="B86" s="234"/>
      <c r="C86" s="234"/>
      <c r="D86" s="234"/>
      <c r="E86" s="157" t="s">
        <v>697</v>
      </c>
      <c r="F86" s="225"/>
      <c r="G86" s="235"/>
      <c r="H86" s="224"/>
      <c r="I86" s="228"/>
      <c r="J86" s="228"/>
      <c r="K86" s="228"/>
      <c r="L86" s="228"/>
      <c r="M86" s="228"/>
      <c r="N86" s="225"/>
      <c r="O86" s="315" t="s">
        <v>696</v>
      </c>
      <c r="P86" s="54" t="s">
        <v>695</v>
      </c>
      <c r="Q86" s="54" t="s">
        <v>89</v>
      </c>
      <c r="R86" s="54">
        <v>40</v>
      </c>
      <c r="S86" s="54" t="s">
        <v>13</v>
      </c>
      <c r="T86" s="57">
        <v>44287</v>
      </c>
      <c r="U86" s="57">
        <v>44561</v>
      </c>
      <c r="V86" s="234"/>
      <c r="W86" s="228"/>
      <c r="X86" s="299"/>
      <c r="Y86" s="169"/>
    </row>
    <row r="87" spans="1:25" ht="43.5" customHeight="1" x14ac:dyDescent="0.25">
      <c r="A87" s="243"/>
      <c r="B87" s="234"/>
      <c r="C87" s="234"/>
      <c r="D87" s="234"/>
      <c r="E87" s="233" t="s">
        <v>694</v>
      </c>
      <c r="F87" s="225"/>
      <c r="G87" s="235"/>
      <c r="H87" s="224"/>
      <c r="I87" s="228"/>
      <c r="J87" s="228"/>
      <c r="K87" s="228"/>
      <c r="L87" s="228"/>
      <c r="M87" s="228"/>
      <c r="N87" s="225"/>
      <c r="O87" s="315"/>
      <c r="P87" s="54" t="s">
        <v>840</v>
      </c>
      <c r="Q87" s="54" t="s">
        <v>89</v>
      </c>
      <c r="R87" s="54">
        <v>80</v>
      </c>
      <c r="S87" s="54" t="s">
        <v>13</v>
      </c>
      <c r="T87" s="57">
        <v>44317</v>
      </c>
      <c r="U87" s="57">
        <v>44560</v>
      </c>
      <c r="V87" s="234" t="s">
        <v>21</v>
      </c>
      <c r="W87" s="228">
        <v>2000000000</v>
      </c>
      <c r="X87" s="299" t="s">
        <v>76</v>
      </c>
      <c r="Y87" s="169" t="s">
        <v>894</v>
      </c>
    </row>
    <row r="88" spans="1:25" ht="43.5" customHeight="1" x14ac:dyDescent="0.25">
      <c r="A88" s="243"/>
      <c r="B88" s="234"/>
      <c r="C88" s="234"/>
      <c r="D88" s="234"/>
      <c r="E88" s="233"/>
      <c r="F88" s="225"/>
      <c r="G88" s="235"/>
      <c r="H88" s="224"/>
      <c r="I88" s="228"/>
      <c r="J88" s="228"/>
      <c r="K88" s="228"/>
      <c r="L88" s="228"/>
      <c r="M88" s="228"/>
      <c r="N88" s="225"/>
      <c r="O88" s="316" t="s">
        <v>693</v>
      </c>
      <c r="P88" s="54" t="s">
        <v>692</v>
      </c>
      <c r="Q88" s="54" t="s">
        <v>89</v>
      </c>
      <c r="R88" s="54">
        <v>10</v>
      </c>
      <c r="S88" s="54" t="s">
        <v>13</v>
      </c>
      <c r="T88" s="57">
        <v>44317</v>
      </c>
      <c r="U88" s="57">
        <v>44560</v>
      </c>
      <c r="V88" s="234"/>
      <c r="W88" s="228"/>
      <c r="X88" s="299"/>
      <c r="Y88" s="169"/>
    </row>
    <row r="89" spans="1:25" ht="43.5" customHeight="1" x14ac:dyDescent="0.25">
      <c r="A89" s="243"/>
      <c r="B89" s="234"/>
      <c r="C89" s="234"/>
      <c r="D89" s="234"/>
      <c r="E89" s="233"/>
      <c r="F89" s="225"/>
      <c r="G89" s="235"/>
      <c r="H89" s="224"/>
      <c r="I89" s="228"/>
      <c r="J89" s="228"/>
      <c r="K89" s="228"/>
      <c r="L89" s="228"/>
      <c r="M89" s="228"/>
      <c r="N89" s="225"/>
      <c r="O89" s="315" t="s">
        <v>691</v>
      </c>
      <c r="P89" s="54" t="s">
        <v>690</v>
      </c>
      <c r="Q89" s="54" t="s">
        <v>89</v>
      </c>
      <c r="R89" s="54">
        <v>80</v>
      </c>
      <c r="S89" s="54" t="s">
        <v>13</v>
      </c>
      <c r="T89" s="57">
        <v>44317</v>
      </c>
      <c r="U89" s="57">
        <v>44560</v>
      </c>
      <c r="V89" s="234"/>
      <c r="W89" s="228"/>
      <c r="X89" s="299"/>
      <c r="Y89" s="169"/>
    </row>
    <row r="90" spans="1:25" ht="27" customHeight="1" x14ac:dyDescent="0.25">
      <c r="A90" s="243"/>
      <c r="B90" s="234"/>
      <c r="C90" s="234"/>
      <c r="D90" s="234"/>
      <c r="E90" s="157" t="s">
        <v>689</v>
      </c>
      <c r="F90" s="225"/>
      <c r="G90" s="235"/>
      <c r="H90" s="224"/>
      <c r="I90" s="228"/>
      <c r="J90" s="228"/>
      <c r="K90" s="228"/>
      <c r="L90" s="228"/>
      <c r="M90" s="228"/>
      <c r="N90" s="225"/>
      <c r="O90" s="315"/>
      <c r="P90" s="54" t="s">
        <v>688</v>
      </c>
      <c r="Q90" s="54" t="s">
        <v>89</v>
      </c>
      <c r="R90" s="54">
        <v>80</v>
      </c>
      <c r="S90" s="54" t="s">
        <v>13</v>
      </c>
      <c r="T90" s="57">
        <v>44317</v>
      </c>
      <c r="U90" s="57">
        <v>44560</v>
      </c>
      <c r="V90" s="234"/>
      <c r="W90" s="228"/>
      <c r="X90" s="299"/>
      <c r="Y90" s="169"/>
    </row>
    <row r="91" spans="1:25" ht="27" customHeight="1" x14ac:dyDescent="0.25">
      <c r="A91" s="243"/>
      <c r="B91" s="234"/>
      <c r="C91" s="234"/>
      <c r="D91" s="234"/>
      <c r="E91" s="157" t="s">
        <v>880</v>
      </c>
      <c r="F91" s="225"/>
      <c r="G91" s="235"/>
      <c r="H91" s="224"/>
      <c r="I91" s="228"/>
      <c r="J91" s="228"/>
      <c r="K91" s="228"/>
      <c r="L91" s="228"/>
      <c r="M91" s="228"/>
      <c r="N91" s="225"/>
      <c r="O91" s="315"/>
      <c r="P91" s="54" t="s">
        <v>687</v>
      </c>
      <c r="Q91" s="54" t="s">
        <v>89</v>
      </c>
      <c r="R91" s="54">
        <v>80</v>
      </c>
      <c r="S91" s="54" t="s">
        <v>13</v>
      </c>
      <c r="T91" s="57">
        <v>44317</v>
      </c>
      <c r="U91" s="57">
        <v>44560</v>
      </c>
      <c r="V91" s="234"/>
      <c r="W91" s="228"/>
      <c r="X91" s="299"/>
      <c r="Y91" s="169"/>
    </row>
    <row r="92" spans="1:25" ht="96" customHeight="1" x14ac:dyDescent="0.25">
      <c r="A92" s="243"/>
      <c r="B92" s="234" t="s">
        <v>686</v>
      </c>
      <c r="C92" s="234" t="str">
        <f>+'[9]CADENA DE VALOR 25022020'!C218</f>
        <v>Predios adjudicados (170401200)</v>
      </c>
      <c r="D92" s="234">
        <v>100</v>
      </c>
      <c r="E92" s="160" t="s">
        <v>684</v>
      </c>
      <c r="F92" s="225">
        <v>6452315230</v>
      </c>
      <c r="G92" s="235" t="s">
        <v>10</v>
      </c>
      <c r="H92" s="224" t="s">
        <v>10</v>
      </c>
      <c r="I92" s="228" t="s">
        <v>10</v>
      </c>
      <c r="J92" s="228" t="s">
        <v>10</v>
      </c>
      <c r="K92" s="228" t="s">
        <v>12</v>
      </c>
      <c r="L92" s="228" t="s">
        <v>31</v>
      </c>
      <c r="M92" s="228" t="s">
        <v>31</v>
      </c>
      <c r="N92" s="225" t="s">
        <v>86</v>
      </c>
      <c r="O92" s="316" t="s">
        <v>881</v>
      </c>
      <c r="P92" s="54" t="s">
        <v>162</v>
      </c>
      <c r="Q92" s="54" t="s">
        <v>89</v>
      </c>
      <c r="R92" s="54">
        <v>4</v>
      </c>
      <c r="S92" s="54" t="s">
        <v>15</v>
      </c>
      <c r="T92" s="57">
        <v>44285</v>
      </c>
      <c r="U92" s="57">
        <v>44561</v>
      </c>
      <c r="V92" s="54" t="s">
        <v>34</v>
      </c>
      <c r="W92" s="165">
        <v>2204337818</v>
      </c>
      <c r="X92" s="296" t="s">
        <v>76</v>
      </c>
      <c r="Y92" s="122" t="s">
        <v>896</v>
      </c>
    </row>
    <row r="93" spans="1:25" ht="71.099999999999994" customHeight="1" x14ac:dyDescent="0.25">
      <c r="A93" s="243"/>
      <c r="B93" s="234"/>
      <c r="C93" s="234"/>
      <c r="D93" s="234"/>
      <c r="E93" s="233" t="s">
        <v>685</v>
      </c>
      <c r="F93" s="225"/>
      <c r="G93" s="235"/>
      <c r="H93" s="224"/>
      <c r="I93" s="228"/>
      <c r="J93" s="228"/>
      <c r="K93" s="228"/>
      <c r="L93" s="228"/>
      <c r="M93" s="228"/>
      <c r="N93" s="225"/>
      <c r="O93" s="316" t="s">
        <v>684</v>
      </c>
      <c r="P93" s="54" t="s">
        <v>683</v>
      </c>
      <c r="Q93" s="54" t="s">
        <v>89</v>
      </c>
      <c r="R93" s="54">
        <v>3</v>
      </c>
      <c r="S93" s="54" t="s">
        <v>13</v>
      </c>
      <c r="T93" s="57">
        <v>44256</v>
      </c>
      <c r="U93" s="57">
        <v>44531</v>
      </c>
      <c r="V93" s="54" t="s">
        <v>682</v>
      </c>
      <c r="W93" s="165">
        <v>3797977412</v>
      </c>
      <c r="X93" s="296" t="s">
        <v>76</v>
      </c>
      <c r="Y93" s="122" t="s">
        <v>897</v>
      </c>
    </row>
    <row r="94" spans="1:25" ht="111.95" customHeight="1" x14ac:dyDescent="0.25">
      <c r="A94" s="243"/>
      <c r="B94" s="234"/>
      <c r="C94" s="234"/>
      <c r="D94" s="234"/>
      <c r="E94" s="233"/>
      <c r="F94" s="225"/>
      <c r="G94" s="235"/>
      <c r="H94" s="224"/>
      <c r="I94" s="228"/>
      <c r="J94" s="228"/>
      <c r="K94" s="228"/>
      <c r="L94" s="228"/>
      <c r="M94" s="228"/>
      <c r="N94" s="225"/>
      <c r="O94" s="316" t="s">
        <v>681</v>
      </c>
      <c r="P94" s="54" t="s">
        <v>680</v>
      </c>
      <c r="Q94" s="54" t="s">
        <v>89</v>
      </c>
      <c r="R94" s="54">
        <v>5</v>
      </c>
      <c r="S94" s="54" t="s">
        <v>13</v>
      </c>
      <c r="T94" s="57">
        <v>44256</v>
      </c>
      <c r="U94" s="57">
        <v>44531</v>
      </c>
      <c r="V94" s="54" t="s">
        <v>617</v>
      </c>
      <c r="W94" s="165">
        <v>50000000</v>
      </c>
      <c r="X94" s="296" t="s">
        <v>76</v>
      </c>
      <c r="Y94" s="122" t="s">
        <v>897</v>
      </c>
    </row>
    <row r="95" spans="1:25" ht="27" customHeight="1" x14ac:dyDescent="0.25">
      <c r="A95" s="243"/>
      <c r="B95" s="234"/>
      <c r="C95" s="234"/>
      <c r="D95" s="234"/>
      <c r="E95" s="233" t="s">
        <v>678</v>
      </c>
      <c r="F95" s="225"/>
      <c r="G95" s="235" t="s">
        <v>679</v>
      </c>
      <c r="H95" s="224" t="s">
        <v>10</v>
      </c>
      <c r="I95" s="224" t="s">
        <v>10</v>
      </c>
      <c r="J95" s="224" t="s">
        <v>10</v>
      </c>
      <c r="K95" s="228" t="s">
        <v>12</v>
      </c>
      <c r="L95" s="228" t="s">
        <v>31</v>
      </c>
      <c r="M95" s="228" t="s">
        <v>31</v>
      </c>
      <c r="N95" s="225" t="s">
        <v>86</v>
      </c>
      <c r="O95" s="315" t="s">
        <v>678</v>
      </c>
      <c r="P95" s="54" t="s">
        <v>677</v>
      </c>
      <c r="Q95" s="54" t="s">
        <v>89</v>
      </c>
      <c r="R95" s="54">
        <v>30</v>
      </c>
      <c r="S95" s="54" t="s">
        <v>17</v>
      </c>
      <c r="T95" s="57">
        <v>44256</v>
      </c>
      <c r="U95" s="57">
        <v>44531</v>
      </c>
      <c r="V95" s="234" t="s">
        <v>21</v>
      </c>
      <c r="W95" s="228">
        <v>400000000</v>
      </c>
      <c r="X95" s="299" t="s">
        <v>76</v>
      </c>
      <c r="Y95" s="169" t="s">
        <v>897</v>
      </c>
    </row>
    <row r="96" spans="1:25" ht="27" customHeight="1" x14ac:dyDescent="0.25">
      <c r="A96" s="243"/>
      <c r="B96" s="234"/>
      <c r="C96" s="234"/>
      <c r="D96" s="234"/>
      <c r="E96" s="233"/>
      <c r="F96" s="225"/>
      <c r="G96" s="235"/>
      <c r="H96" s="224" t="s">
        <v>10</v>
      </c>
      <c r="I96" s="224" t="s">
        <v>10</v>
      </c>
      <c r="J96" s="224" t="s">
        <v>10</v>
      </c>
      <c r="K96" s="228"/>
      <c r="L96" s="228"/>
      <c r="M96" s="228"/>
      <c r="N96" s="225"/>
      <c r="O96" s="315"/>
      <c r="P96" s="54" t="s">
        <v>676</v>
      </c>
      <c r="Q96" s="54" t="s">
        <v>89</v>
      </c>
      <c r="R96" s="54">
        <v>100</v>
      </c>
      <c r="S96" s="54" t="s">
        <v>17</v>
      </c>
      <c r="T96" s="57">
        <v>44256</v>
      </c>
      <c r="U96" s="57">
        <v>44531</v>
      </c>
      <c r="V96" s="234"/>
      <c r="W96" s="228"/>
      <c r="X96" s="299"/>
      <c r="Y96" s="169"/>
    </row>
    <row r="97" spans="1:25" ht="27" customHeight="1" x14ac:dyDescent="0.25">
      <c r="A97" s="243"/>
      <c r="B97" s="234"/>
      <c r="C97" s="234"/>
      <c r="D97" s="234"/>
      <c r="E97" s="233"/>
      <c r="F97" s="225"/>
      <c r="G97" s="235"/>
      <c r="H97" s="224"/>
      <c r="I97" s="224"/>
      <c r="J97" s="224"/>
      <c r="K97" s="228"/>
      <c r="L97" s="228"/>
      <c r="M97" s="228"/>
      <c r="N97" s="225"/>
      <c r="O97" s="315"/>
      <c r="P97" s="54" t="s">
        <v>842</v>
      </c>
      <c r="Q97" s="54" t="s">
        <v>89</v>
      </c>
      <c r="R97" s="54">
        <v>650</v>
      </c>
      <c r="S97" s="54" t="s">
        <v>17</v>
      </c>
      <c r="T97" s="57">
        <v>44256</v>
      </c>
      <c r="U97" s="57">
        <v>44531</v>
      </c>
      <c r="V97" s="234"/>
      <c r="W97" s="228"/>
      <c r="X97" s="299"/>
      <c r="Y97" s="169"/>
    </row>
    <row r="98" spans="1:25" ht="27" customHeight="1" x14ac:dyDescent="0.25">
      <c r="A98" s="243"/>
      <c r="B98" s="234"/>
      <c r="C98" s="234"/>
      <c r="D98" s="234"/>
      <c r="E98" s="233"/>
      <c r="F98" s="225"/>
      <c r="G98" s="235"/>
      <c r="H98" s="224"/>
      <c r="I98" s="224"/>
      <c r="J98" s="224"/>
      <c r="K98" s="228"/>
      <c r="L98" s="228"/>
      <c r="M98" s="228"/>
      <c r="N98" s="225"/>
      <c r="O98" s="315"/>
      <c r="P98" s="54" t="s">
        <v>31</v>
      </c>
      <c r="Q98" s="54" t="s">
        <v>89</v>
      </c>
      <c r="R98" s="54">
        <v>100</v>
      </c>
      <c r="S98" s="54" t="s">
        <v>17</v>
      </c>
      <c r="T98" s="57">
        <v>44256</v>
      </c>
      <c r="U98" s="57">
        <v>44531</v>
      </c>
      <c r="V98" s="234"/>
      <c r="W98" s="228"/>
      <c r="X98" s="299"/>
      <c r="Y98" s="169"/>
    </row>
    <row r="99" spans="1:25" ht="39.75" customHeight="1" x14ac:dyDescent="0.25">
      <c r="A99" s="244"/>
      <c r="B99" s="252"/>
      <c r="C99" s="252"/>
      <c r="D99" s="252"/>
      <c r="E99" s="161" t="s">
        <v>675</v>
      </c>
      <c r="F99" s="251"/>
      <c r="G99" s="256"/>
      <c r="H99" s="238"/>
      <c r="I99" s="238"/>
      <c r="J99" s="238"/>
      <c r="K99" s="239"/>
      <c r="L99" s="239"/>
      <c r="M99" s="239"/>
      <c r="N99" s="251"/>
      <c r="O99" s="322" t="s">
        <v>674</v>
      </c>
      <c r="P99" s="73" t="s">
        <v>673</v>
      </c>
      <c r="Q99" s="73" t="s">
        <v>89</v>
      </c>
      <c r="R99" s="73">
        <v>1</v>
      </c>
      <c r="S99" s="73" t="s">
        <v>17</v>
      </c>
      <c r="T99" s="27">
        <v>44256</v>
      </c>
      <c r="U99" s="27">
        <v>44531</v>
      </c>
      <c r="V99" s="252"/>
      <c r="W99" s="239"/>
      <c r="X99" s="311"/>
      <c r="Y99" s="312"/>
    </row>
    <row r="100" spans="1:25" ht="27" customHeight="1" x14ac:dyDescent="0.25">
      <c r="A100" s="17"/>
      <c r="B100" s="17"/>
      <c r="C100" s="17"/>
      <c r="D100" s="17"/>
      <c r="E100" s="20"/>
      <c r="F100" s="47">
        <f>+SUM(F14:F99)</f>
        <v>58971541044</v>
      </c>
      <c r="G100" s="87"/>
      <c r="H100" s="87"/>
      <c r="I100" s="87"/>
      <c r="J100" s="87"/>
      <c r="K100" s="19"/>
      <c r="L100" s="19"/>
      <c r="M100" s="19"/>
      <c r="N100" s="19"/>
      <c r="O100" s="20"/>
      <c r="P100" s="17"/>
      <c r="Q100" s="17"/>
      <c r="R100" s="17"/>
      <c r="S100" s="17"/>
      <c r="T100" s="18"/>
      <c r="U100" s="18"/>
      <c r="V100" s="17"/>
      <c r="W100" s="48">
        <f>+SUM(W14:W99)</f>
        <v>58971541044</v>
      </c>
      <c r="X100" s="17"/>
      <c r="Y100" s="17"/>
    </row>
    <row r="101" spans="1:25" ht="27" customHeight="1" x14ac:dyDescent="0.25">
      <c r="A101" s="17"/>
      <c r="B101" s="17"/>
      <c r="C101" s="17"/>
      <c r="D101" s="17"/>
      <c r="E101" s="20"/>
      <c r="F101" s="19"/>
      <c r="G101" s="87"/>
      <c r="H101" s="87"/>
      <c r="I101" s="87"/>
      <c r="J101" s="87"/>
      <c r="K101" s="19"/>
      <c r="L101" s="19"/>
      <c r="M101" s="19"/>
      <c r="N101" s="19"/>
      <c r="O101" s="20"/>
      <c r="P101" s="17"/>
      <c r="Q101" s="17"/>
      <c r="R101" s="17"/>
      <c r="S101" s="17"/>
      <c r="T101" s="18"/>
      <c r="U101" s="18"/>
      <c r="V101" s="17"/>
      <c r="W101" s="39"/>
      <c r="X101" s="17"/>
      <c r="Y101" s="17"/>
    </row>
    <row r="102" spans="1:25" ht="27" customHeight="1" x14ac:dyDescent="0.25">
      <c r="A102" s="17"/>
      <c r="B102" s="17"/>
      <c r="C102" s="17"/>
      <c r="D102" s="17"/>
      <c r="E102" s="20"/>
      <c r="F102" s="19"/>
      <c r="G102" s="87"/>
      <c r="H102" s="87"/>
      <c r="I102" s="87"/>
      <c r="J102" s="87"/>
      <c r="K102" s="19"/>
      <c r="L102" s="19"/>
      <c r="M102" s="19"/>
      <c r="N102" s="19"/>
      <c r="O102" s="20"/>
      <c r="P102" s="17"/>
      <c r="Q102" s="17"/>
      <c r="R102" s="17"/>
      <c r="S102" s="17"/>
      <c r="T102" s="18"/>
      <c r="U102" s="18"/>
      <c r="V102" s="17"/>
      <c r="W102" s="39"/>
      <c r="X102" s="17"/>
      <c r="Y102" s="17"/>
    </row>
    <row r="103" spans="1:25" ht="27" customHeight="1" x14ac:dyDescent="0.25">
      <c r="A103" s="17"/>
      <c r="B103" s="17"/>
      <c r="C103" s="17"/>
      <c r="D103" s="17"/>
      <c r="E103" s="20"/>
      <c r="F103" s="19"/>
      <c r="G103" s="87"/>
      <c r="H103" s="87"/>
      <c r="I103" s="87"/>
      <c r="J103" s="87"/>
      <c r="K103" s="19"/>
      <c r="L103" s="19"/>
      <c r="M103" s="19"/>
      <c r="N103" s="19"/>
      <c r="O103" s="258" t="s">
        <v>672</v>
      </c>
      <c r="P103" s="258"/>
      <c r="Q103" s="258"/>
      <c r="R103" s="258"/>
      <c r="S103" s="149" t="s">
        <v>843</v>
      </c>
      <c r="T103" s="18"/>
      <c r="U103" s="18"/>
      <c r="V103" s="17"/>
      <c r="W103" s="39"/>
      <c r="X103" s="17"/>
      <c r="Y103" s="17"/>
    </row>
    <row r="104" spans="1:25" ht="48.6" customHeight="1" x14ac:dyDescent="0.25">
      <c r="F104" s="144"/>
      <c r="O104" s="15" t="s">
        <v>844</v>
      </c>
      <c r="P104" s="14" t="s">
        <v>845</v>
      </c>
      <c r="Q104" s="14" t="s">
        <v>89</v>
      </c>
      <c r="R104" s="151">
        <f>+R97+R83+R74+R64+R54+R42</f>
        <v>82175</v>
      </c>
      <c r="S104" s="151">
        <f>+R62+R51</f>
        <v>81100</v>
      </c>
      <c r="W104" s="145"/>
    </row>
    <row r="105" spans="1:25" x14ac:dyDescent="0.25">
      <c r="O105" s="15" t="s">
        <v>688</v>
      </c>
      <c r="P105" s="14" t="s">
        <v>846</v>
      </c>
      <c r="Q105" s="14" t="s">
        <v>89</v>
      </c>
      <c r="R105" s="151">
        <f>+R40+R50+R60+R70+R79+R98+R27+R65</f>
        <v>10000</v>
      </c>
      <c r="S105" s="151">
        <f>+R60+R40+R50</f>
        <v>8310</v>
      </c>
      <c r="T105" s="146"/>
    </row>
    <row r="106" spans="1:25" x14ac:dyDescent="0.25">
      <c r="O106" s="15" t="s">
        <v>671</v>
      </c>
      <c r="P106" s="14" t="s">
        <v>671</v>
      </c>
      <c r="Q106" s="14" t="s">
        <v>89</v>
      </c>
      <c r="R106" s="151">
        <f>+R52+R61+R72+R81+R96</f>
        <v>8270</v>
      </c>
      <c r="S106" s="151">
        <f>+R61+R52</f>
        <v>8080</v>
      </c>
    </row>
    <row r="107" spans="1:25" x14ac:dyDescent="0.25">
      <c r="O107" s="15" t="s">
        <v>670</v>
      </c>
      <c r="P107" s="14" t="s">
        <v>670</v>
      </c>
      <c r="Q107" s="14" t="s">
        <v>89</v>
      </c>
      <c r="R107" s="151">
        <f>+R53+R63+R73+R82+R95</f>
        <v>2457</v>
      </c>
      <c r="S107" s="151">
        <f>+R63+R53</f>
        <v>2400</v>
      </c>
      <c r="T107" s="146"/>
    </row>
    <row r="112" spans="1:25" x14ac:dyDescent="0.25">
      <c r="F112" s="147"/>
    </row>
  </sheetData>
  <mergeCells count="331">
    <mergeCell ref="C5:F5"/>
    <mergeCell ref="C6:F6"/>
    <mergeCell ref="C7:F7"/>
    <mergeCell ref="C8:F8"/>
    <mergeCell ref="C9:F9"/>
    <mergeCell ref="Y84:Y86"/>
    <mergeCell ref="Y87:Y91"/>
    <mergeCell ref="Y95:Y99"/>
    <mergeCell ref="Y23:Y25"/>
    <mergeCell ref="Y27:Y32"/>
    <mergeCell ref="Y33:Y34"/>
    <mergeCell ref="Y39:Y43"/>
    <mergeCell ref="Y49:Y54"/>
    <mergeCell ref="Y55:Y57"/>
    <mergeCell ref="Y59:Y66"/>
    <mergeCell ref="Y44:Y46"/>
    <mergeCell ref="Y18:Y20"/>
    <mergeCell ref="Y21:Y22"/>
    <mergeCell ref="Y67:Y71"/>
    <mergeCell ref="Y72:Y75"/>
    <mergeCell ref="X67:X71"/>
    <mergeCell ref="X72:X83"/>
    <mergeCell ref="V44:V46"/>
    <mergeCell ref="W44:W46"/>
    <mergeCell ref="X44:X46"/>
    <mergeCell ref="V61:V66"/>
    <mergeCell ref="W61:W66"/>
    <mergeCell ref="V48:V57"/>
    <mergeCell ref="W48:W57"/>
    <mergeCell ref="X48:X57"/>
    <mergeCell ref="Y76:Y83"/>
    <mergeCell ref="W31:W32"/>
    <mergeCell ref="X31:X32"/>
    <mergeCell ref="W24:W25"/>
    <mergeCell ref="X24:X25"/>
    <mergeCell ref="W38:W43"/>
    <mergeCell ref="O103:R103"/>
    <mergeCell ref="O59:O65"/>
    <mergeCell ref="N60:N65"/>
    <mergeCell ref="M60:M65"/>
    <mergeCell ref="L60:L65"/>
    <mergeCell ref="U84:U85"/>
    <mergeCell ref="X87:X91"/>
    <mergeCell ref="Q84:Q85"/>
    <mergeCell ref="R84:R85"/>
    <mergeCell ref="V84:V86"/>
    <mergeCell ref="W84:W86"/>
    <mergeCell ref="X84:X86"/>
    <mergeCell ref="V95:V99"/>
    <mergeCell ref="W95:W99"/>
    <mergeCell ref="X95:X99"/>
    <mergeCell ref="O95:O98"/>
    <mergeCell ref="V87:V91"/>
    <mergeCell ref="W87:W91"/>
    <mergeCell ref="O84:O85"/>
    <mergeCell ref="P84:P85"/>
    <mergeCell ref="W72:W83"/>
    <mergeCell ref="V72:V83"/>
    <mergeCell ref="W67:W71"/>
    <mergeCell ref="V67:V71"/>
    <mergeCell ref="G18:G21"/>
    <mergeCell ref="H18:H21"/>
    <mergeCell ref="G14:G16"/>
    <mergeCell ref="H14:H16"/>
    <mergeCell ref="G33:G34"/>
    <mergeCell ref="N95:N99"/>
    <mergeCell ref="G92:G94"/>
    <mergeCell ref="M95:M99"/>
    <mergeCell ref="H92:H94"/>
    <mergeCell ref="I92:I94"/>
    <mergeCell ref="J92:J94"/>
    <mergeCell ref="K92:K94"/>
    <mergeCell ref="L92:L94"/>
    <mergeCell ref="M92:M94"/>
    <mergeCell ref="G95:G99"/>
    <mergeCell ref="I23:I25"/>
    <mergeCell ref="J23:J25"/>
    <mergeCell ref="K23:K25"/>
    <mergeCell ref="L23:L25"/>
    <mergeCell ref="M23:M25"/>
    <mergeCell ref="N23:N25"/>
    <mergeCell ref="L40:L42"/>
    <mergeCell ref="G27:G32"/>
    <mergeCell ref="J33:J34"/>
    <mergeCell ref="F14:F15"/>
    <mergeCell ref="A23:A37"/>
    <mergeCell ref="F84:F91"/>
    <mergeCell ref="F92:F99"/>
    <mergeCell ref="F44:F57"/>
    <mergeCell ref="B38:B43"/>
    <mergeCell ref="C38:C43"/>
    <mergeCell ref="D67:D83"/>
    <mergeCell ref="E60:E65"/>
    <mergeCell ref="F58:F66"/>
    <mergeCell ref="E79:E83"/>
    <mergeCell ref="D92:D99"/>
    <mergeCell ref="C92:C99"/>
    <mergeCell ref="E93:E94"/>
    <mergeCell ref="B92:B99"/>
    <mergeCell ref="E95:E98"/>
    <mergeCell ref="F67:F83"/>
    <mergeCell ref="B36:B37"/>
    <mergeCell ref="C58:C66"/>
    <mergeCell ref="C14:C17"/>
    <mergeCell ref="D14:D17"/>
    <mergeCell ref="C18:C22"/>
    <mergeCell ref="E40:E42"/>
    <mergeCell ref="D36:D37"/>
    <mergeCell ref="E87:E89"/>
    <mergeCell ref="D23:D35"/>
    <mergeCell ref="B67:B83"/>
    <mergeCell ref="E49:E57"/>
    <mergeCell ref="E33:E34"/>
    <mergeCell ref="E70:E75"/>
    <mergeCell ref="D84:D91"/>
    <mergeCell ref="B84:B91"/>
    <mergeCell ref="C84:C91"/>
    <mergeCell ref="E27:E30"/>
    <mergeCell ref="E31:E32"/>
    <mergeCell ref="E44:E46"/>
    <mergeCell ref="D38:D66"/>
    <mergeCell ref="A14:A17"/>
    <mergeCell ref="B14:B17"/>
    <mergeCell ref="B18:B22"/>
    <mergeCell ref="A18:A22"/>
    <mergeCell ref="A6:B6"/>
    <mergeCell ref="A7:B7"/>
    <mergeCell ref="A9:B9"/>
    <mergeCell ref="A8:B8"/>
    <mergeCell ref="C67:C83"/>
    <mergeCell ref="C36:C37"/>
    <mergeCell ref="B44:B57"/>
    <mergeCell ref="C44:C57"/>
    <mergeCell ref="B58:B66"/>
    <mergeCell ref="D18:D22"/>
    <mergeCell ref="A38:A99"/>
    <mergeCell ref="B12:B13"/>
    <mergeCell ref="D12:D13"/>
    <mergeCell ref="C12:C13"/>
    <mergeCell ref="A5:B5"/>
    <mergeCell ref="A12:A13"/>
    <mergeCell ref="M12:M13"/>
    <mergeCell ref="V12:V13"/>
    <mergeCell ref="G11:N11"/>
    <mergeCell ref="N12:N13"/>
    <mergeCell ref="K12:K13"/>
    <mergeCell ref="R12:R13"/>
    <mergeCell ref="A11:F11"/>
    <mergeCell ref="I12:I13"/>
    <mergeCell ref="J12:J13"/>
    <mergeCell ref="L12:L13"/>
    <mergeCell ref="H12:H13"/>
    <mergeCell ref="E12:E13"/>
    <mergeCell ref="G12:G13"/>
    <mergeCell ref="F12:F13"/>
    <mergeCell ref="AA3:AC3"/>
    <mergeCell ref="A1:A3"/>
    <mergeCell ref="B1:C1"/>
    <mergeCell ref="B2:C2"/>
    <mergeCell ref="B3:C3"/>
    <mergeCell ref="D1:V1"/>
    <mergeCell ref="D2:V2"/>
    <mergeCell ref="D3:V3"/>
    <mergeCell ref="X12:X13"/>
    <mergeCell ref="P12:P13"/>
    <mergeCell ref="W1:X1"/>
    <mergeCell ref="W2:X2"/>
    <mergeCell ref="W3:X3"/>
    <mergeCell ref="W12:W13"/>
    <mergeCell ref="U12:U13"/>
    <mergeCell ref="T12:T13"/>
    <mergeCell ref="AA1:AC1"/>
    <mergeCell ref="AA2:AC2"/>
    <mergeCell ref="Y12:Y13"/>
    <mergeCell ref="O6:Y9"/>
    <mergeCell ref="O11:Y11"/>
    <mergeCell ref="O12:O13"/>
    <mergeCell ref="S12:S13"/>
    <mergeCell ref="Q12:Q13"/>
    <mergeCell ref="H95:H99"/>
    <mergeCell ref="I95:I99"/>
    <mergeCell ref="J95:J99"/>
    <mergeCell ref="L95:L99"/>
    <mergeCell ref="G70:G75"/>
    <mergeCell ref="H70:H75"/>
    <mergeCell ref="H60:H65"/>
    <mergeCell ref="H79:H83"/>
    <mergeCell ref="G84:G91"/>
    <mergeCell ref="H84:H91"/>
    <mergeCell ref="I84:I91"/>
    <mergeCell ref="J84:J91"/>
    <mergeCell ref="K84:K91"/>
    <mergeCell ref="G60:G65"/>
    <mergeCell ref="G79:G83"/>
    <mergeCell ref="K95:K99"/>
    <mergeCell ref="K60:K65"/>
    <mergeCell ref="K70:K75"/>
    <mergeCell ref="J60:J65"/>
    <mergeCell ref="M84:M91"/>
    <mergeCell ref="N84:N91"/>
    <mergeCell ref="H33:H34"/>
    <mergeCell ref="I79:I83"/>
    <mergeCell ref="J79:J83"/>
    <mergeCell ref="K79:K83"/>
    <mergeCell ref="I60:I65"/>
    <mergeCell ref="I70:I75"/>
    <mergeCell ref="J70:J75"/>
    <mergeCell ref="J40:J42"/>
    <mergeCell ref="K40:K42"/>
    <mergeCell ref="I40:I42"/>
    <mergeCell ref="I44:I46"/>
    <mergeCell ref="J44:J46"/>
    <mergeCell ref="K44:K46"/>
    <mergeCell ref="S44:S45"/>
    <mergeCell ref="S84:S85"/>
    <mergeCell ref="T84:T85"/>
    <mergeCell ref="N92:N94"/>
    <mergeCell ref="L79:L83"/>
    <mergeCell ref="M79:M83"/>
    <mergeCell ref="N79:N83"/>
    <mergeCell ref="O69:O74"/>
    <mergeCell ref="M70:M75"/>
    <mergeCell ref="O44:O45"/>
    <mergeCell ref="L84:L91"/>
    <mergeCell ref="O78:O83"/>
    <mergeCell ref="O86:O87"/>
    <mergeCell ref="O89:O91"/>
    <mergeCell ref="L70:L75"/>
    <mergeCell ref="O49:O54"/>
    <mergeCell ref="T44:T45"/>
    <mergeCell ref="Q44:Q45"/>
    <mergeCell ref="R44:R45"/>
    <mergeCell ref="N70:N75"/>
    <mergeCell ref="L44:L46"/>
    <mergeCell ref="M44:M46"/>
    <mergeCell ref="E14:E15"/>
    <mergeCell ref="P14:P16"/>
    <mergeCell ref="E23:E25"/>
    <mergeCell ref="S23:S25"/>
    <mergeCell ref="B23:B35"/>
    <mergeCell ref="C23:C35"/>
    <mergeCell ref="V14:V15"/>
    <mergeCell ref="M14:M16"/>
    <mergeCell ref="V31:V32"/>
    <mergeCell ref="U23:U25"/>
    <mergeCell ref="U33:U34"/>
    <mergeCell ref="S27:S32"/>
    <mergeCell ref="T27:T32"/>
    <mergeCell ref="I27:I32"/>
    <mergeCell ref="J27:J32"/>
    <mergeCell ref="T23:T25"/>
    <mergeCell ref="O23:O25"/>
    <mergeCell ref="V24:V25"/>
    <mergeCell ref="Q23:Q24"/>
    <mergeCell ref="R23:R24"/>
    <mergeCell ref="F31:F32"/>
    <mergeCell ref="F33:F34"/>
    <mergeCell ref="F27:F30"/>
    <mergeCell ref="G23:G25"/>
    <mergeCell ref="L18:L21"/>
    <mergeCell ref="M18:M21"/>
    <mergeCell ref="K14:K16"/>
    <mergeCell ref="L14:L16"/>
    <mergeCell ref="I14:I16"/>
    <mergeCell ref="J14:J16"/>
    <mergeCell ref="S14:S16"/>
    <mergeCell ref="T14:T16"/>
    <mergeCell ref="U14:U16"/>
    <mergeCell ref="R14:R16"/>
    <mergeCell ref="N14:N16"/>
    <mergeCell ref="I18:I21"/>
    <mergeCell ref="J18:J21"/>
    <mergeCell ref="K18:K21"/>
    <mergeCell ref="Q14:Q16"/>
    <mergeCell ref="O18:O21"/>
    <mergeCell ref="T18:T21"/>
    <mergeCell ref="U18:U21"/>
    <mergeCell ref="R18:R21"/>
    <mergeCell ref="O14:O16"/>
    <mergeCell ref="S18:S21"/>
    <mergeCell ref="N18:N21"/>
    <mergeCell ref="P18:P21"/>
    <mergeCell ref="Q18:Q21"/>
    <mergeCell ref="X38:X43"/>
    <mergeCell ref="V38:V43"/>
    <mergeCell ref="X18:X20"/>
    <mergeCell ref="X21:X22"/>
    <mergeCell ref="W21:W22"/>
    <mergeCell ref="W18:W20"/>
    <mergeCell ref="Y14:Y15"/>
    <mergeCell ref="O39:O42"/>
    <mergeCell ref="X61:X66"/>
    <mergeCell ref="P23:P24"/>
    <mergeCell ref="P27:P32"/>
    <mergeCell ref="U27:U32"/>
    <mergeCell ref="X14:X15"/>
    <mergeCell ref="W14:W15"/>
    <mergeCell ref="V21:V22"/>
    <mergeCell ref="Q27:Q32"/>
    <mergeCell ref="O55:O57"/>
    <mergeCell ref="P44:P45"/>
    <mergeCell ref="V18:V20"/>
    <mergeCell ref="T33:T34"/>
    <mergeCell ref="R27:R32"/>
    <mergeCell ref="O27:O32"/>
    <mergeCell ref="R33:R34"/>
    <mergeCell ref="U44:U45"/>
    <mergeCell ref="H44:H46"/>
    <mergeCell ref="N44:N46"/>
    <mergeCell ref="F38:F43"/>
    <mergeCell ref="H40:H42"/>
    <mergeCell ref="K27:K32"/>
    <mergeCell ref="L27:L32"/>
    <mergeCell ref="F23:F25"/>
    <mergeCell ref="S33:S34"/>
    <mergeCell ref="O33:O34"/>
    <mergeCell ref="P33:P34"/>
    <mergeCell ref="Q33:Q34"/>
    <mergeCell ref="N33:N34"/>
    <mergeCell ref="G40:G42"/>
    <mergeCell ref="M27:M32"/>
    <mergeCell ref="N27:N32"/>
    <mergeCell ref="I33:I34"/>
    <mergeCell ref="L33:L34"/>
    <mergeCell ref="M33:M34"/>
    <mergeCell ref="M40:M42"/>
    <mergeCell ref="N40:N42"/>
    <mergeCell ref="K33:K34"/>
    <mergeCell ref="H23:H25"/>
    <mergeCell ref="H27:H32"/>
    <mergeCell ref="G44:G46"/>
  </mergeCells>
  <pageMargins left="0.31496062992125984" right="0.31496062992125984" top="0.35433070866141736" bottom="0.35433070866141736" header="0.11811023622047245" footer="0.11811023622047245"/>
  <pageSetup scale="25" orientation="landscape" r:id="rId1"/>
  <rowBreaks count="5" manualBreakCount="5">
    <brk id="25" max="25" man="1"/>
    <brk id="43" max="25" man="1"/>
    <brk id="57" max="25" man="1"/>
    <brk id="66" max="25" man="1"/>
    <brk id="83" max="2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'C:\Users\USUARIO\AppData\Local\Microsoft\Windows\INetCache\Content.Outlook\B00EKN5J\[Plan de Acción 2021 final (4).xlsx]Hoja2'!#REF!</xm:f>
          </x14:formula1>
          <xm:sqref>M47:M60 M38:M40 M66:M70 M26 M44 M76:M79 M84</xm:sqref>
        </x14:dataValidation>
        <x14:dataValidation type="list" allowBlank="1" showInputMessage="1" showErrorMessage="1">
          <x14:formula1>
            <xm:f>'C:\Users\USUARIO\AppData\Local\Microsoft\Windows\INetCache\Content.Outlook\B00EKN5J\[Plan de Acción 2021 final (4).xlsx]Hoja2'!#REF!</xm:f>
          </x14:formula1>
          <xm:sqref>L38:L40 L26 S17 S86 S92:S94 S84 S88 S26:S32 Q17 Q36:Q39 Q86 Q92:Q94 Q84 Q88 Q26:Q32 G76:G79 G66:G70 G27:J32 G14:N14 G47:L60 K66:L70 G44:L44 G17:J17 G36:J40 N84 N22:N33 K17:N18 L22:M25 K35:K40 N38:N40 N47:N60 N44 N66:N70 K76:L79 N76:N79 H95:J103 L27:M33 L35:N37 K22:K33 H66:J79 G84:L84 G92:N92</xm:sqref>
        </x14:dataValidation>
      </x14:dataValidations>
    </ext>
    <ext xmlns:x14="http://schemas.microsoft.com/office/spreadsheetml/2009/9/main" uri="{05C60535-1F16-4fd2-B633-F4F36F0B64E0}">
      <x14:sparklineGroups xmlns:xm="http://schemas.microsoft.com/office/excel/2006/main">
        <x14:sparklineGroup type="stacked" displayEmptyCellsAs="span" negative="1">
          <x14:colorSeries rgb="FF376092"/>
          <x14:colorNegative rgb="FFD00000"/>
          <x14:colorAxis rgb="FF000000"/>
          <x14:colorMarkers rgb="FFD00000"/>
          <x14:colorFirst rgb="FFD00000"/>
          <x14:colorLast rgb="FFD00000"/>
          <x14:colorHigh rgb="FFD00000"/>
          <x14:colorLow rgb="FFD00000"/>
          <x14:sparklines>
            <x14:sparkline>
              <xm:f>'Dirección de Acceso a Tierras'!W104:W104</xm:f>
              <xm:sqref>X104</xm:sqref>
            </x14:sparkline>
            <x14:sparkline>
              <xm:f>'Dirección de Acceso a Tierras'!W105:W105</xm:f>
              <xm:sqref>X105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57"/>
  <sheetViews>
    <sheetView zoomScaleNormal="100" workbookViewId="0">
      <selection activeCell="Y51" sqref="Y51"/>
    </sheetView>
  </sheetViews>
  <sheetFormatPr baseColWidth="10" defaultColWidth="8.85546875" defaultRowHeight="12.75" x14ac:dyDescent="0.25"/>
  <cols>
    <col min="1" max="1" width="27.85546875" style="21" customWidth="1"/>
    <col min="2" max="2" width="27.42578125" style="21" customWidth="1"/>
    <col min="3" max="3" width="20.5703125" style="22" customWidth="1"/>
    <col min="4" max="4" width="15.140625" style="337" customWidth="1"/>
    <col min="5" max="5" width="40.85546875" style="23" customWidth="1"/>
    <col min="6" max="6" width="22.7109375" style="24" customWidth="1"/>
    <col min="7" max="7" width="16.7109375" style="24" customWidth="1"/>
    <col min="8" max="8" width="15.5703125" style="24" customWidth="1"/>
    <col min="9" max="9" width="19" style="24" customWidth="1"/>
    <col min="10" max="10" width="16.85546875" style="24" customWidth="1"/>
    <col min="11" max="11" width="20.42578125" style="24" customWidth="1"/>
    <col min="12" max="12" width="17.42578125" style="24" customWidth="1"/>
    <col min="13" max="13" width="17" style="24" customWidth="1"/>
    <col min="14" max="14" width="16.7109375" style="24" customWidth="1"/>
    <col min="15" max="15" width="44.7109375" style="22" customWidth="1"/>
    <col min="16" max="16" width="40.28515625" style="24" customWidth="1"/>
    <col min="17" max="18" width="18.85546875" style="24" customWidth="1"/>
    <col min="19" max="19" width="20.28515625" style="24" customWidth="1"/>
    <col min="20" max="20" width="13.7109375" style="24" customWidth="1"/>
    <col min="21" max="21" width="21.5703125" style="24" customWidth="1"/>
    <col min="22" max="22" width="19.7109375" style="23" customWidth="1"/>
    <col min="23" max="23" width="25.7109375" style="327" customWidth="1"/>
    <col min="24" max="24" width="19.85546875" style="24" customWidth="1"/>
    <col min="25" max="25" width="31.85546875" style="24" customWidth="1"/>
    <col min="26" max="16384" width="8.85546875" style="82"/>
  </cols>
  <sheetData>
    <row r="1" spans="1:28" s="451" customFormat="1" ht="24" customHeight="1" x14ac:dyDescent="0.25">
      <c r="A1" s="447"/>
      <c r="B1" s="265" t="s">
        <v>63</v>
      </c>
      <c r="C1" s="265"/>
      <c r="D1" s="458" t="s">
        <v>91</v>
      </c>
      <c r="E1" s="458"/>
      <c r="F1" s="458"/>
      <c r="G1" s="458"/>
      <c r="H1" s="458"/>
      <c r="I1" s="458"/>
      <c r="J1" s="458"/>
      <c r="K1" s="458"/>
      <c r="L1" s="458"/>
      <c r="M1" s="458"/>
      <c r="N1" s="458"/>
      <c r="O1" s="458"/>
      <c r="P1" s="458"/>
      <c r="Q1" s="458"/>
      <c r="R1" s="458"/>
      <c r="S1" s="458"/>
      <c r="T1" s="458"/>
      <c r="U1" s="459"/>
      <c r="V1" s="259" t="s">
        <v>64</v>
      </c>
      <c r="W1" s="260"/>
      <c r="X1" s="53" t="s">
        <v>71</v>
      </c>
      <c r="Y1" s="460"/>
      <c r="Z1" s="450"/>
      <c r="AA1" s="450"/>
      <c r="AB1" s="450"/>
    </row>
    <row r="2" spans="1:28" s="451" customFormat="1" ht="24" customHeight="1" x14ac:dyDescent="0.25">
      <c r="A2" s="452"/>
      <c r="B2" s="265" t="s">
        <v>65</v>
      </c>
      <c r="C2" s="265"/>
      <c r="D2" s="267" t="s">
        <v>69</v>
      </c>
      <c r="E2" s="267"/>
      <c r="F2" s="267"/>
      <c r="G2" s="267"/>
      <c r="H2" s="267"/>
      <c r="I2" s="267"/>
      <c r="J2" s="267"/>
      <c r="K2" s="267"/>
      <c r="L2" s="267"/>
      <c r="M2" s="267"/>
      <c r="N2" s="267"/>
      <c r="O2" s="267"/>
      <c r="P2" s="267"/>
      <c r="Q2" s="267"/>
      <c r="R2" s="267"/>
      <c r="S2" s="267"/>
      <c r="T2" s="267"/>
      <c r="U2" s="268"/>
      <c r="V2" s="259" t="s">
        <v>66</v>
      </c>
      <c r="W2" s="260"/>
      <c r="X2" s="53">
        <v>1</v>
      </c>
      <c r="Y2" s="460"/>
      <c r="Z2" s="454"/>
      <c r="AA2" s="454"/>
      <c r="AB2" s="454"/>
    </row>
    <row r="3" spans="1:28" s="451" customFormat="1" ht="24" customHeight="1" x14ac:dyDescent="0.25">
      <c r="A3" s="455"/>
      <c r="B3" s="265" t="s">
        <v>67</v>
      </c>
      <c r="C3" s="265"/>
      <c r="D3" s="267" t="s">
        <v>70</v>
      </c>
      <c r="E3" s="267"/>
      <c r="F3" s="267"/>
      <c r="G3" s="267"/>
      <c r="H3" s="267"/>
      <c r="I3" s="267"/>
      <c r="J3" s="267"/>
      <c r="K3" s="267"/>
      <c r="L3" s="267"/>
      <c r="M3" s="267"/>
      <c r="N3" s="267"/>
      <c r="O3" s="267"/>
      <c r="P3" s="267"/>
      <c r="Q3" s="267"/>
      <c r="R3" s="267"/>
      <c r="S3" s="267"/>
      <c r="T3" s="267"/>
      <c r="U3" s="268"/>
      <c r="V3" s="259" t="s">
        <v>68</v>
      </c>
      <c r="W3" s="260"/>
      <c r="X3" s="461">
        <v>43767</v>
      </c>
      <c r="Y3" s="460"/>
      <c r="Z3" s="457"/>
      <c r="AA3" s="454"/>
      <c r="AB3" s="454"/>
    </row>
    <row r="4" spans="1:28" ht="18" customHeight="1" x14ac:dyDescent="0.25">
      <c r="A4" s="80"/>
      <c r="B4" s="80"/>
      <c r="C4" s="323"/>
      <c r="D4" s="324"/>
      <c r="E4" s="325"/>
      <c r="F4" s="323"/>
      <c r="G4" s="323"/>
      <c r="H4" s="323"/>
      <c r="I4" s="323"/>
      <c r="J4" s="323"/>
      <c r="K4" s="323"/>
      <c r="L4" s="323"/>
      <c r="M4" s="323"/>
      <c r="N4" s="323"/>
      <c r="O4" s="326"/>
      <c r="P4" s="323"/>
      <c r="Q4" s="323"/>
      <c r="R4" s="323"/>
      <c r="S4" s="323"/>
      <c r="T4" s="323"/>
      <c r="U4" s="323"/>
      <c r="V4" s="325"/>
      <c r="Y4" s="323"/>
    </row>
    <row r="5" spans="1:28" s="87" customFormat="1" ht="18" customHeight="1" x14ac:dyDescent="0.25">
      <c r="A5" s="207" t="s">
        <v>72</v>
      </c>
      <c r="B5" s="208"/>
      <c r="C5" s="340">
        <v>2021</v>
      </c>
      <c r="D5" s="340"/>
      <c r="E5" s="340"/>
      <c r="F5" s="340"/>
      <c r="G5" s="137"/>
      <c r="H5" s="137"/>
      <c r="I5" s="137"/>
      <c r="J5" s="137"/>
      <c r="K5" s="137"/>
      <c r="L5" s="137"/>
      <c r="M5" s="137"/>
      <c r="N5" s="137"/>
      <c r="O5" s="323"/>
      <c r="P5" s="323"/>
      <c r="Q5" s="323"/>
      <c r="R5" s="323"/>
      <c r="S5" s="323"/>
      <c r="T5" s="323"/>
      <c r="U5" s="323"/>
      <c r="V5" s="323"/>
      <c r="W5" s="327"/>
      <c r="X5" s="24"/>
      <c r="Y5" s="323"/>
    </row>
    <row r="6" spans="1:28" s="87" customFormat="1" ht="18" customHeight="1" x14ac:dyDescent="0.25">
      <c r="A6" s="207" t="s">
        <v>27</v>
      </c>
      <c r="B6" s="208"/>
      <c r="C6" s="415" t="s">
        <v>884</v>
      </c>
      <c r="D6" s="416"/>
      <c r="E6" s="416"/>
      <c r="F6" s="417"/>
      <c r="G6" s="52"/>
      <c r="H6" s="52"/>
      <c r="I6" s="52"/>
      <c r="J6" s="52"/>
      <c r="K6" s="52"/>
      <c r="L6" s="52"/>
      <c r="M6" s="52"/>
      <c r="N6" s="52"/>
      <c r="O6" s="328"/>
      <c r="P6" s="328"/>
      <c r="Q6" s="328"/>
      <c r="R6" s="328"/>
      <c r="S6" s="328"/>
      <c r="T6" s="328"/>
      <c r="U6" s="328"/>
      <c r="V6" s="328"/>
      <c r="W6" s="328"/>
      <c r="X6" s="328"/>
      <c r="Y6" s="328"/>
    </row>
    <row r="7" spans="1:28" s="87" customFormat="1" ht="18" customHeight="1" x14ac:dyDescent="0.25">
      <c r="A7" s="207" t="s">
        <v>28</v>
      </c>
      <c r="B7" s="208"/>
      <c r="C7" s="342">
        <v>2020011000016</v>
      </c>
      <c r="D7" s="343"/>
      <c r="E7" s="343"/>
      <c r="F7" s="344"/>
      <c r="G7" s="395"/>
      <c r="H7" s="395"/>
      <c r="I7" s="395"/>
      <c r="J7" s="395"/>
      <c r="K7" s="395"/>
      <c r="L7" s="395"/>
      <c r="M7" s="395"/>
      <c r="N7" s="395"/>
      <c r="O7" s="328"/>
      <c r="P7" s="328"/>
      <c r="Q7" s="328"/>
      <c r="R7" s="328"/>
      <c r="S7" s="328"/>
      <c r="T7" s="328"/>
      <c r="U7" s="328"/>
      <c r="V7" s="328"/>
      <c r="W7" s="328"/>
      <c r="X7" s="328"/>
      <c r="Y7" s="328"/>
    </row>
    <row r="8" spans="1:28" s="87" customFormat="1" ht="18" customHeight="1" x14ac:dyDescent="0.25">
      <c r="A8" s="207" t="s">
        <v>74</v>
      </c>
      <c r="B8" s="208"/>
      <c r="C8" s="341" t="s">
        <v>124</v>
      </c>
      <c r="D8" s="341"/>
      <c r="E8" s="341"/>
      <c r="F8" s="341"/>
      <c r="G8" s="52"/>
      <c r="H8" s="52"/>
      <c r="I8" s="52"/>
      <c r="J8" s="52"/>
      <c r="K8" s="52"/>
      <c r="L8" s="52"/>
      <c r="M8" s="52"/>
      <c r="N8" s="52"/>
      <c r="O8" s="328"/>
      <c r="P8" s="328"/>
      <c r="Q8" s="328"/>
      <c r="R8" s="328"/>
      <c r="S8" s="328"/>
      <c r="T8" s="328"/>
      <c r="U8" s="328"/>
      <c r="V8" s="328"/>
      <c r="W8" s="328"/>
      <c r="X8" s="328"/>
      <c r="Y8" s="328"/>
    </row>
    <row r="9" spans="1:28" s="87" customFormat="1" ht="18" customHeight="1" x14ac:dyDescent="0.25">
      <c r="A9" s="207" t="s">
        <v>29</v>
      </c>
      <c r="B9" s="208"/>
      <c r="C9" s="345" t="s">
        <v>430</v>
      </c>
      <c r="D9" s="346"/>
      <c r="E9" s="346"/>
      <c r="F9" s="347"/>
      <c r="G9" s="395"/>
      <c r="H9" s="395"/>
      <c r="I9" s="137"/>
      <c r="J9" s="137"/>
      <c r="K9" s="137"/>
      <c r="L9" s="137"/>
      <c r="M9" s="137"/>
      <c r="N9" s="137"/>
      <c r="O9" s="328"/>
      <c r="P9" s="328"/>
      <c r="Q9" s="328"/>
      <c r="R9" s="328"/>
      <c r="S9" s="328"/>
      <c r="T9" s="328"/>
      <c r="U9" s="328"/>
      <c r="V9" s="328"/>
      <c r="W9" s="328"/>
      <c r="X9" s="328"/>
      <c r="Y9" s="328"/>
    </row>
    <row r="10" spans="1:28" x14ac:dyDescent="0.25">
      <c r="A10" s="86"/>
      <c r="B10" s="86"/>
      <c r="C10" s="17"/>
      <c r="D10" s="329"/>
      <c r="E10" s="16"/>
      <c r="F10" s="17"/>
      <c r="G10" s="17"/>
      <c r="H10" s="17"/>
      <c r="I10" s="17"/>
      <c r="J10" s="17"/>
      <c r="K10" s="17"/>
      <c r="L10" s="17"/>
      <c r="M10" s="17"/>
      <c r="N10" s="17"/>
      <c r="O10" s="20"/>
      <c r="P10" s="17"/>
      <c r="Q10" s="17"/>
      <c r="R10" s="17"/>
      <c r="S10" s="17"/>
      <c r="T10" s="17"/>
      <c r="U10" s="17"/>
      <c r="V10" s="16"/>
      <c r="Y10" s="17"/>
    </row>
    <row r="11" spans="1:28" ht="30.75" customHeight="1" x14ac:dyDescent="0.25">
      <c r="A11" s="330" t="s">
        <v>22</v>
      </c>
      <c r="B11" s="331"/>
      <c r="C11" s="331"/>
      <c r="D11" s="331"/>
      <c r="E11" s="331"/>
      <c r="F11" s="331"/>
      <c r="G11" s="201" t="s">
        <v>83</v>
      </c>
      <c r="H11" s="201"/>
      <c r="I11" s="201"/>
      <c r="J11" s="201"/>
      <c r="K11" s="201"/>
      <c r="L11" s="201"/>
      <c r="M11" s="201"/>
      <c r="N11" s="201"/>
      <c r="O11" s="197" t="s">
        <v>23</v>
      </c>
      <c r="P11" s="197"/>
      <c r="Q11" s="197"/>
      <c r="R11" s="197"/>
      <c r="S11" s="197"/>
      <c r="T11" s="197"/>
      <c r="U11" s="197"/>
      <c r="V11" s="197"/>
      <c r="W11" s="197"/>
      <c r="X11" s="197"/>
      <c r="Y11" s="197"/>
    </row>
    <row r="12" spans="1:28" s="17" customFormat="1" ht="36" customHeight="1" x14ac:dyDescent="0.25">
      <c r="A12" s="332" t="s">
        <v>0</v>
      </c>
      <c r="B12" s="332" t="s">
        <v>1</v>
      </c>
      <c r="C12" s="332" t="s">
        <v>2</v>
      </c>
      <c r="D12" s="332" t="s">
        <v>125</v>
      </c>
      <c r="E12" s="332" t="s">
        <v>3</v>
      </c>
      <c r="F12" s="332" t="s">
        <v>826</v>
      </c>
      <c r="G12" s="89" t="s">
        <v>82</v>
      </c>
      <c r="H12" s="89" t="s">
        <v>78</v>
      </c>
      <c r="I12" s="89" t="s">
        <v>81</v>
      </c>
      <c r="J12" s="89" t="s">
        <v>80</v>
      </c>
      <c r="K12" s="89" t="s">
        <v>79</v>
      </c>
      <c r="L12" s="89" t="s">
        <v>7</v>
      </c>
      <c r="M12" s="89" t="s">
        <v>8</v>
      </c>
      <c r="N12" s="89" t="s">
        <v>9</v>
      </c>
      <c r="O12" s="90" t="s">
        <v>24</v>
      </c>
      <c r="P12" s="90" t="s">
        <v>26</v>
      </c>
      <c r="Q12" s="90" t="s">
        <v>4</v>
      </c>
      <c r="R12" s="90" t="s">
        <v>825</v>
      </c>
      <c r="S12" s="90" t="s">
        <v>73</v>
      </c>
      <c r="T12" s="90" t="s">
        <v>6</v>
      </c>
      <c r="U12" s="90" t="s">
        <v>19</v>
      </c>
      <c r="V12" s="90" t="s">
        <v>20</v>
      </c>
      <c r="W12" s="90" t="s">
        <v>824</v>
      </c>
      <c r="X12" s="90" t="s">
        <v>75</v>
      </c>
      <c r="Y12" s="90" t="s">
        <v>5</v>
      </c>
    </row>
    <row r="13" spans="1:28" s="334" customFormat="1" ht="60" customHeight="1" x14ac:dyDescent="0.25">
      <c r="A13" s="349" t="s">
        <v>584</v>
      </c>
      <c r="B13" s="283" t="s">
        <v>615</v>
      </c>
      <c r="C13" s="283" t="s">
        <v>576</v>
      </c>
      <c r="D13" s="365" t="s">
        <v>898</v>
      </c>
      <c r="E13" s="369" t="s">
        <v>575</v>
      </c>
      <c r="F13" s="249">
        <f>+W13+W14+W15+W16</f>
        <v>923564150</v>
      </c>
      <c r="G13" s="358" t="s">
        <v>392</v>
      </c>
      <c r="H13" s="65" t="s">
        <v>392</v>
      </c>
      <c r="I13" s="65" t="s">
        <v>392</v>
      </c>
      <c r="J13" s="65" t="s">
        <v>392</v>
      </c>
      <c r="K13" s="65" t="s">
        <v>392</v>
      </c>
      <c r="L13" s="65" t="s">
        <v>392</v>
      </c>
      <c r="M13" s="65" t="s">
        <v>392</v>
      </c>
      <c r="N13" s="359" t="s">
        <v>392</v>
      </c>
      <c r="O13" s="376" t="s">
        <v>823</v>
      </c>
      <c r="P13" s="283" t="s">
        <v>822</v>
      </c>
      <c r="Q13" s="283" t="s">
        <v>89</v>
      </c>
      <c r="R13" s="377">
        <v>4032</v>
      </c>
      <c r="S13" s="65" t="s">
        <v>13</v>
      </c>
      <c r="T13" s="378">
        <v>44214</v>
      </c>
      <c r="U13" s="378">
        <v>44561</v>
      </c>
      <c r="V13" s="65" t="s">
        <v>34</v>
      </c>
      <c r="W13" s="68">
        <v>122500000</v>
      </c>
      <c r="X13" s="379" t="s">
        <v>394</v>
      </c>
      <c r="Y13" s="359" t="s">
        <v>899</v>
      </c>
    </row>
    <row r="14" spans="1:28" s="334" customFormat="1" ht="50.1" customHeight="1" x14ac:dyDescent="0.25">
      <c r="A14" s="350"/>
      <c r="B14" s="270"/>
      <c r="C14" s="270"/>
      <c r="D14" s="366"/>
      <c r="E14" s="370"/>
      <c r="F14" s="250"/>
      <c r="G14" s="360" t="s">
        <v>392</v>
      </c>
      <c r="H14" s="55" t="s">
        <v>392</v>
      </c>
      <c r="I14" s="60" t="s">
        <v>392</v>
      </c>
      <c r="J14" s="55" t="s">
        <v>392</v>
      </c>
      <c r="K14" s="55" t="s">
        <v>392</v>
      </c>
      <c r="L14" s="55" t="s">
        <v>392</v>
      </c>
      <c r="M14" s="55" t="s">
        <v>392</v>
      </c>
      <c r="N14" s="361" t="s">
        <v>392</v>
      </c>
      <c r="O14" s="380"/>
      <c r="P14" s="270"/>
      <c r="Q14" s="270"/>
      <c r="R14" s="108">
        <v>7122</v>
      </c>
      <c r="S14" s="58" t="s">
        <v>13</v>
      </c>
      <c r="T14" s="381">
        <v>44208</v>
      </c>
      <c r="U14" s="381">
        <v>44561</v>
      </c>
      <c r="V14" s="382" t="s">
        <v>34</v>
      </c>
      <c r="W14" s="77">
        <v>363206469</v>
      </c>
      <c r="X14" s="60" t="s">
        <v>805</v>
      </c>
      <c r="Y14" s="383" t="s">
        <v>900</v>
      </c>
      <c r="Z14" s="335"/>
    </row>
    <row r="15" spans="1:28" s="334" customFormat="1" ht="50.1" customHeight="1" x14ac:dyDescent="0.25">
      <c r="A15" s="350"/>
      <c r="B15" s="270"/>
      <c r="C15" s="270"/>
      <c r="D15" s="366"/>
      <c r="E15" s="370"/>
      <c r="F15" s="250"/>
      <c r="G15" s="362" t="s">
        <v>392</v>
      </c>
      <c r="H15" s="55" t="s">
        <v>392</v>
      </c>
      <c r="I15" s="55" t="s">
        <v>392</v>
      </c>
      <c r="J15" s="55" t="s">
        <v>392</v>
      </c>
      <c r="K15" s="55" t="s">
        <v>392</v>
      </c>
      <c r="L15" s="55" t="s">
        <v>392</v>
      </c>
      <c r="M15" s="55" t="s">
        <v>392</v>
      </c>
      <c r="N15" s="361" t="s">
        <v>392</v>
      </c>
      <c r="O15" s="319" t="s">
        <v>578</v>
      </c>
      <c r="P15" s="270" t="s">
        <v>577</v>
      </c>
      <c r="Q15" s="58" t="s">
        <v>89</v>
      </c>
      <c r="R15" s="384">
        <v>12000</v>
      </c>
      <c r="S15" s="55" t="s">
        <v>15</v>
      </c>
      <c r="T15" s="381">
        <v>44208</v>
      </c>
      <c r="U15" s="381">
        <v>44561</v>
      </c>
      <c r="V15" s="55" t="s">
        <v>34</v>
      </c>
      <c r="W15" s="69">
        <v>220933447</v>
      </c>
      <c r="X15" s="60" t="s">
        <v>394</v>
      </c>
      <c r="Y15" s="361" t="s">
        <v>901</v>
      </c>
    </row>
    <row r="16" spans="1:28" s="334" customFormat="1" ht="50.1" customHeight="1" x14ac:dyDescent="0.25">
      <c r="A16" s="350"/>
      <c r="B16" s="270"/>
      <c r="C16" s="270"/>
      <c r="D16" s="366"/>
      <c r="E16" s="370"/>
      <c r="F16" s="250"/>
      <c r="G16" s="362" t="s">
        <v>392</v>
      </c>
      <c r="H16" s="55" t="s">
        <v>392</v>
      </c>
      <c r="I16" s="55" t="s">
        <v>392</v>
      </c>
      <c r="J16" s="55" t="s">
        <v>392</v>
      </c>
      <c r="K16" s="55" t="s">
        <v>392</v>
      </c>
      <c r="L16" s="55" t="s">
        <v>392</v>
      </c>
      <c r="M16" s="55" t="s">
        <v>392</v>
      </c>
      <c r="N16" s="361" t="s">
        <v>392</v>
      </c>
      <c r="O16" s="319"/>
      <c r="P16" s="270"/>
      <c r="Q16" s="58" t="s">
        <v>89</v>
      </c>
      <c r="R16" s="108">
        <v>11747</v>
      </c>
      <c r="S16" s="58" t="s">
        <v>13</v>
      </c>
      <c r="T16" s="381">
        <v>44208</v>
      </c>
      <c r="U16" s="381">
        <v>44561</v>
      </c>
      <c r="V16" s="382" t="s">
        <v>34</v>
      </c>
      <c r="W16" s="77">
        <v>216924234</v>
      </c>
      <c r="X16" s="60" t="s">
        <v>805</v>
      </c>
      <c r="Y16" s="383" t="s">
        <v>900</v>
      </c>
    </row>
    <row r="17" spans="1:25" s="334" customFormat="1" ht="105.75" customHeight="1" x14ac:dyDescent="0.25">
      <c r="A17" s="350"/>
      <c r="B17" s="270"/>
      <c r="C17" s="270"/>
      <c r="D17" s="366"/>
      <c r="E17" s="160" t="s">
        <v>616</v>
      </c>
      <c r="F17" s="152">
        <f>+W17</f>
        <v>122500000</v>
      </c>
      <c r="G17" s="362" t="s">
        <v>392</v>
      </c>
      <c r="H17" s="55" t="s">
        <v>392</v>
      </c>
      <c r="I17" s="55" t="s">
        <v>392</v>
      </c>
      <c r="J17" s="55" t="s">
        <v>392</v>
      </c>
      <c r="K17" s="55" t="s">
        <v>392</v>
      </c>
      <c r="L17" s="55" t="s">
        <v>392</v>
      </c>
      <c r="M17" s="55" t="s">
        <v>392</v>
      </c>
      <c r="N17" s="361" t="s">
        <v>392</v>
      </c>
      <c r="O17" s="317" t="s">
        <v>821</v>
      </c>
      <c r="P17" s="55" t="s">
        <v>882</v>
      </c>
      <c r="Q17" s="55" t="s">
        <v>89</v>
      </c>
      <c r="R17" s="384">
        <v>4032</v>
      </c>
      <c r="S17" s="55" t="s">
        <v>13</v>
      </c>
      <c r="T17" s="381">
        <v>44214</v>
      </c>
      <c r="U17" s="381">
        <v>44561</v>
      </c>
      <c r="V17" s="55" t="s">
        <v>34</v>
      </c>
      <c r="W17" s="69">
        <v>122500000</v>
      </c>
      <c r="X17" s="60" t="s">
        <v>394</v>
      </c>
      <c r="Y17" s="359" t="s">
        <v>920</v>
      </c>
    </row>
    <row r="18" spans="1:25" s="334" customFormat="1" ht="50.1" customHeight="1" x14ac:dyDescent="0.25">
      <c r="A18" s="350"/>
      <c r="B18" s="290" t="s">
        <v>590</v>
      </c>
      <c r="C18" s="270" t="s">
        <v>572</v>
      </c>
      <c r="D18" s="366" t="s">
        <v>802</v>
      </c>
      <c r="E18" s="371" t="s">
        <v>589</v>
      </c>
      <c r="F18" s="250">
        <f>+W18+W20</f>
        <v>1099745552</v>
      </c>
      <c r="G18" s="362" t="s">
        <v>679</v>
      </c>
      <c r="H18" s="55" t="s">
        <v>679</v>
      </c>
      <c r="I18" s="55" t="s">
        <v>679</v>
      </c>
      <c r="J18" s="55" t="s">
        <v>392</v>
      </c>
      <c r="K18" s="55" t="s">
        <v>392</v>
      </c>
      <c r="L18" s="55" t="s">
        <v>392</v>
      </c>
      <c r="M18" s="55" t="s">
        <v>392</v>
      </c>
      <c r="N18" s="361" t="s">
        <v>392</v>
      </c>
      <c r="O18" s="317" t="s">
        <v>820</v>
      </c>
      <c r="P18" s="55" t="s">
        <v>588</v>
      </c>
      <c r="Q18" s="55" t="s">
        <v>89</v>
      </c>
      <c r="R18" s="60">
        <v>5</v>
      </c>
      <c r="S18" s="55" t="s">
        <v>17</v>
      </c>
      <c r="T18" s="381">
        <v>43842</v>
      </c>
      <c r="U18" s="381">
        <v>44561</v>
      </c>
      <c r="V18" s="270" t="s">
        <v>34</v>
      </c>
      <c r="W18" s="285">
        <v>390157600</v>
      </c>
      <c r="X18" s="189" t="s">
        <v>394</v>
      </c>
      <c r="Y18" s="361" t="s">
        <v>901</v>
      </c>
    </row>
    <row r="19" spans="1:25" s="334" customFormat="1" ht="50.1" customHeight="1" x14ac:dyDescent="0.25">
      <c r="A19" s="350"/>
      <c r="B19" s="290"/>
      <c r="C19" s="270"/>
      <c r="D19" s="366"/>
      <c r="E19" s="371"/>
      <c r="F19" s="250"/>
      <c r="G19" s="362" t="s">
        <v>679</v>
      </c>
      <c r="H19" s="55" t="s">
        <v>679</v>
      </c>
      <c r="I19" s="55" t="s">
        <v>679</v>
      </c>
      <c r="J19" s="55" t="s">
        <v>392</v>
      </c>
      <c r="K19" s="55" t="s">
        <v>392</v>
      </c>
      <c r="L19" s="55" t="s">
        <v>392</v>
      </c>
      <c r="M19" s="55" t="s">
        <v>392</v>
      </c>
      <c r="N19" s="361" t="s">
        <v>392</v>
      </c>
      <c r="O19" s="317" t="s">
        <v>819</v>
      </c>
      <c r="P19" s="55" t="s">
        <v>614</v>
      </c>
      <c r="Q19" s="55" t="s">
        <v>89</v>
      </c>
      <c r="R19" s="60">
        <v>5</v>
      </c>
      <c r="S19" s="55" t="s">
        <v>17</v>
      </c>
      <c r="T19" s="385">
        <v>44214</v>
      </c>
      <c r="U19" s="385">
        <v>44561</v>
      </c>
      <c r="V19" s="270"/>
      <c r="W19" s="285">
        <v>0</v>
      </c>
      <c r="X19" s="189"/>
      <c r="Y19" s="361" t="s">
        <v>901</v>
      </c>
    </row>
    <row r="20" spans="1:25" s="334" customFormat="1" ht="50.1" customHeight="1" x14ac:dyDescent="0.25">
      <c r="A20" s="350"/>
      <c r="B20" s="290"/>
      <c r="C20" s="270"/>
      <c r="D20" s="366"/>
      <c r="E20" s="371"/>
      <c r="F20" s="250"/>
      <c r="G20" s="362" t="s">
        <v>679</v>
      </c>
      <c r="H20" s="55" t="s">
        <v>679</v>
      </c>
      <c r="I20" s="55" t="s">
        <v>679</v>
      </c>
      <c r="J20" s="55" t="s">
        <v>392</v>
      </c>
      <c r="K20" s="55" t="s">
        <v>392</v>
      </c>
      <c r="L20" s="55" t="s">
        <v>392</v>
      </c>
      <c r="M20" s="55" t="s">
        <v>392</v>
      </c>
      <c r="N20" s="361" t="s">
        <v>392</v>
      </c>
      <c r="O20" s="386" t="s">
        <v>589</v>
      </c>
      <c r="P20" s="60" t="s">
        <v>588</v>
      </c>
      <c r="Q20" s="60" t="s">
        <v>89</v>
      </c>
      <c r="R20" s="387" t="s">
        <v>587</v>
      </c>
      <c r="S20" s="60" t="s">
        <v>15</v>
      </c>
      <c r="T20" s="381">
        <v>44208</v>
      </c>
      <c r="U20" s="381">
        <v>44561</v>
      </c>
      <c r="V20" s="382" t="s">
        <v>34</v>
      </c>
      <c r="W20" s="69">
        <v>709587952</v>
      </c>
      <c r="X20" s="60" t="s">
        <v>805</v>
      </c>
      <c r="Y20" s="383" t="s">
        <v>900</v>
      </c>
    </row>
    <row r="21" spans="1:25" s="334" customFormat="1" ht="50.1" customHeight="1" x14ac:dyDescent="0.25">
      <c r="A21" s="350"/>
      <c r="B21" s="290"/>
      <c r="C21" s="270"/>
      <c r="D21" s="366"/>
      <c r="E21" s="371" t="s">
        <v>586</v>
      </c>
      <c r="F21" s="250">
        <f>+W21+W22</f>
        <v>716529488</v>
      </c>
      <c r="G21" s="362" t="s">
        <v>679</v>
      </c>
      <c r="H21" s="55" t="s">
        <v>679</v>
      </c>
      <c r="I21" s="55" t="s">
        <v>679</v>
      </c>
      <c r="J21" s="55" t="s">
        <v>392</v>
      </c>
      <c r="K21" s="55" t="s">
        <v>392</v>
      </c>
      <c r="L21" s="55" t="s">
        <v>392</v>
      </c>
      <c r="M21" s="55" t="s">
        <v>392</v>
      </c>
      <c r="N21" s="361" t="s">
        <v>392</v>
      </c>
      <c r="O21" s="319" t="s">
        <v>817</v>
      </c>
      <c r="P21" s="55" t="s">
        <v>585</v>
      </c>
      <c r="Q21" s="60" t="s">
        <v>89</v>
      </c>
      <c r="R21" s="60" t="s">
        <v>818</v>
      </c>
      <c r="S21" s="55" t="s">
        <v>17</v>
      </c>
      <c r="T21" s="385">
        <v>44228</v>
      </c>
      <c r="U21" s="385">
        <v>44561</v>
      </c>
      <c r="V21" s="55" t="s">
        <v>34</v>
      </c>
      <c r="W21" s="69">
        <v>549157333</v>
      </c>
      <c r="X21" s="60" t="s">
        <v>394</v>
      </c>
      <c r="Y21" s="361" t="s">
        <v>901</v>
      </c>
    </row>
    <row r="22" spans="1:25" s="334" customFormat="1" ht="50.1" customHeight="1" x14ac:dyDescent="0.25">
      <c r="A22" s="350"/>
      <c r="B22" s="290"/>
      <c r="C22" s="270"/>
      <c r="D22" s="366"/>
      <c r="E22" s="371"/>
      <c r="F22" s="250"/>
      <c r="G22" s="360" t="s">
        <v>679</v>
      </c>
      <c r="H22" s="60" t="s">
        <v>679</v>
      </c>
      <c r="I22" s="60" t="s">
        <v>679</v>
      </c>
      <c r="J22" s="55" t="s">
        <v>392</v>
      </c>
      <c r="K22" s="55" t="s">
        <v>392</v>
      </c>
      <c r="L22" s="55" t="s">
        <v>392</v>
      </c>
      <c r="M22" s="55" t="s">
        <v>392</v>
      </c>
      <c r="N22" s="361" t="s">
        <v>392</v>
      </c>
      <c r="O22" s="319"/>
      <c r="P22" s="60" t="s">
        <v>585</v>
      </c>
      <c r="Q22" s="60" t="s">
        <v>89</v>
      </c>
      <c r="R22" s="60">
        <v>21</v>
      </c>
      <c r="S22" s="60" t="s">
        <v>15</v>
      </c>
      <c r="T22" s="381">
        <v>44208</v>
      </c>
      <c r="U22" s="381">
        <v>44561</v>
      </c>
      <c r="V22" s="382" t="s">
        <v>34</v>
      </c>
      <c r="W22" s="69">
        <v>167372155</v>
      </c>
      <c r="X22" s="60" t="s">
        <v>805</v>
      </c>
      <c r="Y22" s="383" t="s">
        <v>900</v>
      </c>
    </row>
    <row r="23" spans="1:25" s="334" customFormat="1" ht="50.1" customHeight="1" x14ac:dyDescent="0.25">
      <c r="A23" s="350"/>
      <c r="B23" s="290"/>
      <c r="C23" s="270"/>
      <c r="D23" s="366"/>
      <c r="E23" s="371" t="s">
        <v>571</v>
      </c>
      <c r="F23" s="250">
        <f>+W23+W24+W25+W26</f>
        <v>1535704182.5</v>
      </c>
      <c r="G23" s="360" t="s">
        <v>392</v>
      </c>
      <c r="H23" s="60" t="s">
        <v>392</v>
      </c>
      <c r="I23" s="60" t="s">
        <v>392</v>
      </c>
      <c r="J23" s="55" t="s">
        <v>392</v>
      </c>
      <c r="K23" s="55" t="s">
        <v>392</v>
      </c>
      <c r="L23" s="55" t="s">
        <v>392</v>
      </c>
      <c r="M23" s="55" t="s">
        <v>392</v>
      </c>
      <c r="N23" s="361" t="s">
        <v>392</v>
      </c>
      <c r="O23" s="388" t="s">
        <v>801</v>
      </c>
      <c r="P23" s="189" t="s">
        <v>816</v>
      </c>
      <c r="Q23" s="55" t="s">
        <v>89</v>
      </c>
      <c r="R23" s="60">
        <v>4</v>
      </c>
      <c r="S23" s="55" t="s">
        <v>15</v>
      </c>
      <c r="T23" s="385">
        <v>44208</v>
      </c>
      <c r="U23" s="385">
        <v>44561</v>
      </c>
      <c r="V23" s="55" t="s">
        <v>34</v>
      </c>
      <c r="W23" s="69">
        <v>549309277</v>
      </c>
      <c r="X23" s="60" t="s">
        <v>394</v>
      </c>
      <c r="Y23" s="361" t="s">
        <v>902</v>
      </c>
    </row>
    <row r="24" spans="1:25" s="334" customFormat="1" ht="50.1" customHeight="1" x14ac:dyDescent="0.25">
      <c r="A24" s="350"/>
      <c r="B24" s="290"/>
      <c r="C24" s="270"/>
      <c r="D24" s="366"/>
      <c r="E24" s="371"/>
      <c r="F24" s="250"/>
      <c r="G24" s="360" t="s">
        <v>392</v>
      </c>
      <c r="H24" s="60" t="s">
        <v>392</v>
      </c>
      <c r="I24" s="60" t="s">
        <v>392</v>
      </c>
      <c r="J24" s="55" t="s">
        <v>392</v>
      </c>
      <c r="K24" s="55" t="s">
        <v>392</v>
      </c>
      <c r="L24" s="55" t="s">
        <v>392</v>
      </c>
      <c r="M24" s="55" t="s">
        <v>392</v>
      </c>
      <c r="N24" s="361" t="s">
        <v>392</v>
      </c>
      <c r="O24" s="388"/>
      <c r="P24" s="189"/>
      <c r="Q24" s="189" t="s">
        <v>89</v>
      </c>
      <c r="R24" s="174">
        <v>4</v>
      </c>
      <c r="S24" s="174" t="s">
        <v>15</v>
      </c>
      <c r="T24" s="389">
        <v>44208</v>
      </c>
      <c r="U24" s="389">
        <v>44561</v>
      </c>
      <c r="V24" s="55" t="s">
        <v>617</v>
      </c>
      <c r="W24" s="69">
        <v>60000000</v>
      </c>
      <c r="X24" s="60" t="s">
        <v>394</v>
      </c>
      <c r="Y24" s="361" t="s">
        <v>902</v>
      </c>
    </row>
    <row r="25" spans="1:25" s="334" customFormat="1" ht="50.1" customHeight="1" x14ac:dyDescent="0.25">
      <c r="A25" s="350"/>
      <c r="B25" s="290"/>
      <c r="C25" s="270"/>
      <c r="D25" s="366"/>
      <c r="E25" s="371"/>
      <c r="F25" s="250"/>
      <c r="G25" s="360" t="s">
        <v>392</v>
      </c>
      <c r="H25" s="60" t="s">
        <v>392</v>
      </c>
      <c r="I25" s="60" t="s">
        <v>392</v>
      </c>
      <c r="J25" s="55" t="s">
        <v>392</v>
      </c>
      <c r="K25" s="55" t="s">
        <v>392</v>
      </c>
      <c r="L25" s="55" t="s">
        <v>392</v>
      </c>
      <c r="M25" s="55" t="s">
        <v>392</v>
      </c>
      <c r="N25" s="361" t="s">
        <v>392</v>
      </c>
      <c r="O25" s="388"/>
      <c r="P25" s="189"/>
      <c r="Q25" s="189"/>
      <c r="R25" s="174"/>
      <c r="S25" s="174"/>
      <c r="T25" s="389"/>
      <c r="U25" s="389"/>
      <c r="V25" s="382" t="s">
        <v>607</v>
      </c>
      <c r="W25" s="69">
        <v>155748200</v>
      </c>
      <c r="X25" s="60" t="s">
        <v>394</v>
      </c>
      <c r="Y25" s="383" t="s">
        <v>902</v>
      </c>
    </row>
    <row r="26" spans="1:25" s="334" customFormat="1" ht="50.1" customHeight="1" x14ac:dyDescent="0.25">
      <c r="A26" s="350"/>
      <c r="B26" s="290"/>
      <c r="C26" s="270"/>
      <c r="D26" s="366"/>
      <c r="E26" s="371"/>
      <c r="F26" s="250"/>
      <c r="G26" s="360" t="s">
        <v>392</v>
      </c>
      <c r="H26" s="60" t="s">
        <v>392</v>
      </c>
      <c r="I26" s="60" t="s">
        <v>392</v>
      </c>
      <c r="J26" s="55" t="s">
        <v>392</v>
      </c>
      <c r="K26" s="55" t="s">
        <v>392</v>
      </c>
      <c r="L26" s="55" t="s">
        <v>392</v>
      </c>
      <c r="M26" s="55" t="s">
        <v>392</v>
      </c>
      <c r="N26" s="361" t="s">
        <v>392</v>
      </c>
      <c r="O26" s="388"/>
      <c r="P26" s="189"/>
      <c r="Q26" s="189" t="s">
        <v>89</v>
      </c>
      <c r="R26" s="174">
        <v>2</v>
      </c>
      <c r="S26" s="174" t="s">
        <v>17</v>
      </c>
      <c r="T26" s="389">
        <v>44208</v>
      </c>
      <c r="U26" s="389">
        <v>44561</v>
      </c>
      <c r="V26" s="354" t="s">
        <v>34</v>
      </c>
      <c r="W26" s="285">
        <v>770646705.5</v>
      </c>
      <c r="X26" s="189" t="s">
        <v>805</v>
      </c>
      <c r="Y26" s="390" t="s">
        <v>902</v>
      </c>
    </row>
    <row r="27" spans="1:25" s="334" customFormat="1" ht="50.1" customHeight="1" x14ac:dyDescent="0.25">
      <c r="A27" s="350"/>
      <c r="B27" s="290"/>
      <c r="C27" s="351"/>
      <c r="D27" s="366"/>
      <c r="E27" s="371"/>
      <c r="F27" s="250"/>
      <c r="G27" s="362" t="s">
        <v>392</v>
      </c>
      <c r="H27" s="55" t="s">
        <v>392</v>
      </c>
      <c r="I27" s="55" t="s">
        <v>392</v>
      </c>
      <c r="J27" s="55" t="s">
        <v>392</v>
      </c>
      <c r="K27" s="55" t="s">
        <v>392</v>
      </c>
      <c r="L27" s="55" t="s">
        <v>392</v>
      </c>
      <c r="M27" s="55" t="s">
        <v>392</v>
      </c>
      <c r="N27" s="361" t="s">
        <v>392</v>
      </c>
      <c r="O27" s="388"/>
      <c r="P27" s="189"/>
      <c r="Q27" s="189"/>
      <c r="R27" s="174"/>
      <c r="S27" s="174"/>
      <c r="T27" s="389"/>
      <c r="U27" s="389"/>
      <c r="V27" s="354"/>
      <c r="W27" s="285"/>
      <c r="X27" s="189"/>
      <c r="Y27" s="390"/>
    </row>
    <row r="28" spans="1:25" s="334" customFormat="1" ht="50.1" customHeight="1" x14ac:dyDescent="0.25">
      <c r="A28" s="350"/>
      <c r="B28" s="290" t="s">
        <v>583</v>
      </c>
      <c r="C28" s="189" t="s">
        <v>574</v>
      </c>
      <c r="D28" s="366" t="s">
        <v>806</v>
      </c>
      <c r="E28" s="370" t="s">
        <v>800</v>
      </c>
      <c r="F28" s="250">
        <f>+W28+W29</f>
        <v>15489047253</v>
      </c>
      <c r="G28" s="360" t="s">
        <v>679</v>
      </c>
      <c r="H28" s="60" t="s">
        <v>679</v>
      </c>
      <c r="I28" s="60" t="s">
        <v>679</v>
      </c>
      <c r="J28" s="55" t="s">
        <v>392</v>
      </c>
      <c r="K28" s="55" t="s">
        <v>392</v>
      </c>
      <c r="L28" s="55" t="s">
        <v>392</v>
      </c>
      <c r="M28" s="55" t="s">
        <v>392</v>
      </c>
      <c r="N28" s="361" t="s">
        <v>392</v>
      </c>
      <c r="O28" s="386" t="s">
        <v>582</v>
      </c>
      <c r="P28" s="60" t="s">
        <v>815</v>
      </c>
      <c r="Q28" s="60" t="s">
        <v>89</v>
      </c>
      <c r="R28" s="384">
        <v>77313</v>
      </c>
      <c r="S28" s="60" t="s">
        <v>13</v>
      </c>
      <c r="T28" s="381">
        <v>44208</v>
      </c>
      <c r="U28" s="381">
        <v>44561</v>
      </c>
      <c r="V28" s="60" t="s">
        <v>607</v>
      </c>
      <c r="W28" s="69">
        <v>10106694927</v>
      </c>
      <c r="X28" s="60" t="s">
        <v>805</v>
      </c>
      <c r="Y28" s="383" t="s">
        <v>900</v>
      </c>
    </row>
    <row r="29" spans="1:25" s="334" customFormat="1" ht="50.1" customHeight="1" x14ac:dyDescent="0.25">
      <c r="A29" s="350"/>
      <c r="B29" s="290"/>
      <c r="C29" s="189"/>
      <c r="D29" s="366"/>
      <c r="E29" s="370"/>
      <c r="F29" s="250"/>
      <c r="G29" s="360" t="s">
        <v>679</v>
      </c>
      <c r="H29" s="60" t="s">
        <v>679</v>
      </c>
      <c r="I29" s="60" t="s">
        <v>679</v>
      </c>
      <c r="J29" s="55" t="s">
        <v>392</v>
      </c>
      <c r="K29" s="55" t="s">
        <v>392</v>
      </c>
      <c r="L29" s="55" t="s">
        <v>392</v>
      </c>
      <c r="M29" s="55" t="s">
        <v>392</v>
      </c>
      <c r="N29" s="361" t="s">
        <v>392</v>
      </c>
      <c r="O29" s="130" t="s">
        <v>581</v>
      </c>
      <c r="P29" s="60" t="s">
        <v>814</v>
      </c>
      <c r="Q29" s="60" t="s">
        <v>89</v>
      </c>
      <c r="R29" s="384">
        <v>16372</v>
      </c>
      <c r="S29" s="60" t="s">
        <v>13</v>
      </c>
      <c r="T29" s="381">
        <v>44208</v>
      </c>
      <c r="U29" s="381">
        <v>44561</v>
      </c>
      <c r="V29" s="60" t="s">
        <v>607</v>
      </c>
      <c r="W29" s="69">
        <v>5382352326</v>
      </c>
      <c r="X29" s="60" t="s">
        <v>805</v>
      </c>
      <c r="Y29" s="383" t="s">
        <v>900</v>
      </c>
    </row>
    <row r="30" spans="1:25" s="334" customFormat="1" ht="50.1" customHeight="1" x14ac:dyDescent="0.25">
      <c r="A30" s="350"/>
      <c r="B30" s="290"/>
      <c r="C30" s="189"/>
      <c r="D30" s="366"/>
      <c r="E30" s="370" t="s">
        <v>579</v>
      </c>
      <c r="F30" s="250">
        <f>+W30+W31</f>
        <v>2045684109</v>
      </c>
      <c r="G30" s="360" t="s">
        <v>679</v>
      </c>
      <c r="H30" s="60" t="s">
        <v>679</v>
      </c>
      <c r="I30" s="60" t="s">
        <v>679</v>
      </c>
      <c r="J30" s="55" t="s">
        <v>392</v>
      </c>
      <c r="K30" s="55" t="s">
        <v>392</v>
      </c>
      <c r="L30" s="55" t="s">
        <v>392</v>
      </c>
      <c r="M30" s="55" t="s">
        <v>392</v>
      </c>
      <c r="N30" s="361" t="s">
        <v>392</v>
      </c>
      <c r="O30" s="386" t="s">
        <v>580</v>
      </c>
      <c r="P30" s="60" t="s">
        <v>813</v>
      </c>
      <c r="Q30" s="58" t="s">
        <v>89</v>
      </c>
      <c r="R30" s="108">
        <v>48780</v>
      </c>
      <c r="S30" s="58" t="s">
        <v>13</v>
      </c>
      <c r="T30" s="381">
        <v>44208</v>
      </c>
      <c r="U30" s="381">
        <v>44561</v>
      </c>
      <c r="V30" s="382" t="s">
        <v>34</v>
      </c>
      <c r="W30" s="77">
        <v>1382883769</v>
      </c>
      <c r="X30" s="60" t="s">
        <v>805</v>
      </c>
      <c r="Y30" s="383" t="s">
        <v>900</v>
      </c>
    </row>
    <row r="31" spans="1:25" s="334" customFormat="1" ht="50.1" customHeight="1" x14ac:dyDescent="0.25">
      <c r="A31" s="350"/>
      <c r="B31" s="290"/>
      <c r="C31" s="189"/>
      <c r="D31" s="366"/>
      <c r="E31" s="370"/>
      <c r="F31" s="250"/>
      <c r="G31" s="362" t="s">
        <v>679</v>
      </c>
      <c r="H31" s="55" t="s">
        <v>679</v>
      </c>
      <c r="I31" s="55" t="s">
        <v>679</v>
      </c>
      <c r="J31" s="55" t="s">
        <v>392</v>
      </c>
      <c r="K31" s="55" t="s">
        <v>392</v>
      </c>
      <c r="L31" s="55" t="s">
        <v>392</v>
      </c>
      <c r="M31" s="55" t="s">
        <v>392</v>
      </c>
      <c r="N31" s="361" t="s">
        <v>392</v>
      </c>
      <c r="O31" s="317" t="s">
        <v>580</v>
      </c>
      <c r="P31" s="55" t="s">
        <v>813</v>
      </c>
      <c r="Q31" s="55" t="s">
        <v>89</v>
      </c>
      <c r="R31" s="384">
        <v>20000</v>
      </c>
      <c r="S31" s="55" t="s">
        <v>15</v>
      </c>
      <c r="T31" s="385">
        <v>44208</v>
      </c>
      <c r="U31" s="385">
        <v>44561</v>
      </c>
      <c r="V31" s="270" t="s">
        <v>34</v>
      </c>
      <c r="W31" s="285">
        <v>662800340</v>
      </c>
      <c r="X31" s="189" t="s">
        <v>394</v>
      </c>
      <c r="Y31" s="361" t="s">
        <v>901</v>
      </c>
    </row>
    <row r="32" spans="1:25" s="334" customFormat="1" ht="50.1" customHeight="1" x14ac:dyDescent="0.25">
      <c r="A32" s="350"/>
      <c r="B32" s="290"/>
      <c r="C32" s="189"/>
      <c r="D32" s="366"/>
      <c r="E32" s="370"/>
      <c r="F32" s="250"/>
      <c r="G32" s="362" t="s">
        <v>679</v>
      </c>
      <c r="H32" s="55" t="s">
        <v>679</v>
      </c>
      <c r="I32" s="55" t="s">
        <v>679</v>
      </c>
      <c r="J32" s="55" t="s">
        <v>392</v>
      </c>
      <c r="K32" s="55" t="s">
        <v>392</v>
      </c>
      <c r="L32" s="55" t="s">
        <v>392</v>
      </c>
      <c r="M32" s="55" t="s">
        <v>392</v>
      </c>
      <c r="N32" s="361" t="s">
        <v>392</v>
      </c>
      <c r="O32" s="317" t="s">
        <v>612</v>
      </c>
      <c r="P32" s="55" t="s">
        <v>611</v>
      </c>
      <c r="Q32" s="55" t="s">
        <v>89</v>
      </c>
      <c r="R32" s="384">
        <v>20000</v>
      </c>
      <c r="S32" s="55" t="s">
        <v>15</v>
      </c>
      <c r="T32" s="385">
        <v>44208</v>
      </c>
      <c r="U32" s="385">
        <v>44561</v>
      </c>
      <c r="V32" s="270"/>
      <c r="W32" s="285">
        <v>0</v>
      </c>
      <c r="X32" s="189"/>
      <c r="Y32" s="361" t="s">
        <v>901</v>
      </c>
    </row>
    <row r="33" spans="1:75" s="334" customFormat="1" ht="50.1" customHeight="1" x14ac:dyDescent="0.25">
      <c r="A33" s="350"/>
      <c r="B33" s="290"/>
      <c r="C33" s="189"/>
      <c r="D33" s="366"/>
      <c r="E33" s="370"/>
      <c r="F33" s="250"/>
      <c r="G33" s="360" t="s">
        <v>679</v>
      </c>
      <c r="H33" s="60" t="s">
        <v>679</v>
      </c>
      <c r="I33" s="60" t="s">
        <v>679</v>
      </c>
      <c r="J33" s="55" t="s">
        <v>392</v>
      </c>
      <c r="K33" s="55" t="s">
        <v>392</v>
      </c>
      <c r="L33" s="55" t="s">
        <v>392</v>
      </c>
      <c r="M33" s="55" t="s">
        <v>392</v>
      </c>
      <c r="N33" s="361" t="s">
        <v>392</v>
      </c>
      <c r="O33" s="386" t="s">
        <v>609</v>
      </c>
      <c r="P33" s="60" t="s">
        <v>608</v>
      </c>
      <c r="Q33" s="60" t="s">
        <v>89</v>
      </c>
      <c r="R33" s="60">
        <v>10</v>
      </c>
      <c r="S33" s="55" t="s">
        <v>17</v>
      </c>
      <c r="T33" s="385">
        <v>44208</v>
      </c>
      <c r="U33" s="385">
        <v>44561</v>
      </c>
      <c r="V33" s="270"/>
      <c r="W33" s="285">
        <v>0</v>
      </c>
      <c r="X33" s="189"/>
      <c r="Y33" s="361" t="s">
        <v>901</v>
      </c>
    </row>
    <row r="34" spans="1:75" s="336" customFormat="1" ht="50.1" customHeight="1" x14ac:dyDescent="0.25">
      <c r="A34" s="350"/>
      <c r="B34" s="290"/>
      <c r="C34" s="189"/>
      <c r="D34" s="366"/>
      <c r="E34" s="372" t="s">
        <v>610</v>
      </c>
      <c r="F34" s="152">
        <f>+W34</f>
        <v>72320969</v>
      </c>
      <c r="G34" s="360" t="s">
        <v>679</v>
      </c>
      <c r="H34" s="60" t="s">
        <v>679</v>
      </c>
      <c r="I34" s="60" t="s">
        <v>679</v>
      </c>
      <c r="J34" s="55" t="s">
        <v>392</v>
      </c>
      <c r="K34" s="55" t="s">
        <v>392</v>
      </c>
      <c r="L34" s="55" t="s">
        <v>392</v>
      </c>
      <c r="M34" s="55" t="s">
        <v>392</v>
      </c>
      <c r="N34" s="361" t="s">
        <v>392</v>
      </c>
      <c r="O34" s="386" t="s">
        <v>609</v>
      </c>
      <c r="P34" s="60" t="s">
        <v>608</v>
      </c>
      <c r="Q34" s="60" t="s">
        <v>89</v>
      </c>
      <c r="R34" s="60" t="s">
        <v>392</v>
      </c>
      <c r="S34" s="60" t="s">
        <v>13</v>
      </c>
      <c r="T34" s="381">
        <v>44208</v>
      </c>
      <c r="U34" s="381">
        <v>44561</v>
      </c>
      <c r="V34" s="382" t="s">
        <v>607</v>
      </c>
      <c r="W34" s="69">
        <v>72320969</v>
      </c>
      <c r="X34" s="60" t="s">
        <v>394</v>
      </c>
      <c r="Y34" s="383" t="s">
        <v>902</v>
      </c>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row>
    <row r="35" spans="1:75" s="334" customFormat="1" ht="50.1" customHeight="1" x14ac:dyDescent="0.25">
      <c r="A35" s="350"/>
      <c r="B35" s="290"/>
      <c r="C35" s="189"/>
      <c r="D35" s="366"/>
      <c r="E35" s="371" t="s">
        <v>573</v>
      </c>
      <c r="F35" s="250">
        <f>+W35+W36+W37+W38+W39</f>
        <v>3390476567.5</v>
      </c>
      <c r="G35" s="362" t="s">
        <v>392</v>
      </c>
      <c r="H35" s="55" t="s">
        <v>392</v>
      </c>
      <c r="I35" s="55" t="s">
        <v>392</v>
      </c>
      <c r="J35" s="55" t="s">
        <v>392</v>
      </c>
      <c r="K35" s="55" t="s">
        <v>392</v>
      </c>
      <c r="L35" s="55" t="s">
        <v>392</v>
      </c>
      <c r="M35" s="55" t="s">
        <v>392</v>
      </c>
      <c r="N35" s="361" t="s">
        <v>392</v>
      </c>
      <c r="O35" s="317" t="s">
        <v>799</v>
      </c>
      <c r="P35" s="60" t="s">
        <v>812</v>
      </c>
      <c r="Q35" s="55" t="s">
        <v>89</v>
      </c>
      <c r="R35" s="60">
        <v>6</v>
      </c>
      <c r="S35" s="55" t="s">
        <v>402</v>
      </c>
      <c r="T35" s="385">
        <v>44208</v>
      </c>
      <c r="U35" s="385">
        <v>44561</v>
      </c>
      <c r="V35" s="55" t="s">
        <v>34</v>
      </c>
      <c r="W35" s="69">
        <v>616493405</v>
      </c>
      <c r="X35" s="60" t="s">
        <v>394</v>
      </c>
      <c r="Y35" s="361" t="s">
        <v>901</v>
      </c>
    </row>
    <row r="36" spans="1:75" s="336" customFormat="1" ht="50.1" customHeight="1" x14ac:dyDescent="0.25">
      <c r="A36" s="352"/>
      <c r="B36" s="353"/>
      <c r="C36" s="189"/>
      <c r="D36" s="367"/>
      <c r="E36" s="370"/>
      <c r="F36" s="250"/>
      <c r="G36" s="362" t="s">
        <v>392</v>
      </c>
      <c r="H36" s="55" t="s">
        <v>392</v>
      </c>
      <c r="I36" s="55" t="s">
        <v>392</v>
      </c>
      <c r="J36" s="55" t="s">
        <v>392</v>
      </c>
      <c r="K36" s="55" t="s">
        <v>392</v>
      </c>
      <c r="L36" s="55" t="s">
        <v>392</v>
      </c>
      <c r="M36" s="55" t="s">
        <v>392</v>
      </c>
      <c r="N36" s="361" t="s">
        <v>392</v>
      </c>
      <c r="O36" s="388" t="s">
        <v>798</v>
      </c>
      <c r="P36" s="60" t="s">
        <v>811</v>
      </c>
      <c r="Q36" s="60" t="s">
        <v>89</v>
      </c>
      <c r="R36" s="60">
        <v>4</v>
      </c>
      <c r="S36" s="60" t="s">
        <v>15</v>
      </c>
      <c r="T36" s="381">
        <v>44214</v>
      </c>
      <c r="U36" s="381">
        <v>44561</v>
      </c>
      <c r="V36" s="382" t="s">
        <v>34</v>
      </c>
      <c r="W36" s="69">
        <v>661614811</v>
      </c>
      <c r="X36" s="60" t="s">
        <v>394</v>
      </c>
      <c r="Y36" s="361" t="s">
        <v>901</v>
      </c>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row>
    <row r="37" spans="1:75" s="334" customFormat="1" ht="50.1" customHeight="1" x14ac:dyDescent="0.25">
      <c r="A37" s="350"/>
      <c r="B37" s="290"/>
      <c r="C37" s="189"/>
      <c r="D37" s="366"/>
      <c r="E37" s="371"/>
      <c r="F37" s="250"/>
      <c r="G37" s="362" t="s">
        <v>392</v>
      </c>
      <c r="H37" s="55" t="s">
        <v>392</v>
      </c>
      <c r="I37" s="55" t="s">
        <v>392</v>
      </c>
      <c r="J37" s="55" t="s">
        <v>392</v>
      </c>
      <c r="K37" s="55" t="s">
        <v>392</v>
      </c>
      <c r="L37" s="55" t="s">
        <v>392</v>
      </c>
      <c r="M37" s="55" t="s">
        <v>392</v>
      </c>
      <c r="N37" s="361" t="s">
        <v>392</v>
      </c>
      <c r="O37" s="388"/>
      <c r="P37" s="189" t="s">
        <v>810</v>
      </c>
      <c r="Q37" s="189" t="s">
        <v>89</v>
      </c>
      <c r="R37" s="189">
        <v>4</v>
      </c>
      <c r="S37" s="270" t="s">
        <v>15</v>
      </c>
      <c r="T37" s="391">
        <v>44214</v>
      </c>
      <c r="U37" s="391">
        <v>44561</v>
      </c>
      <c r="V37" s="55" t="s">
        <v>34</v>
      </c>
      <c r="W37" s="69">
        <v>1281721646</v>
      </c>
      <c r="X37" s="60" t="s">
        <v>394</v>
      </c>
      <c r="Y37" s="383" t="s">
        <v>902</v>
      </c>
    </row>
    <row r="38" spans="1:75" s="334" customFormat="1" ht="50.1" customHeight="1" x14ac:dyDescent="0.25">
      <c r="A38" s="350"/>
      <c r="B38" s="290"/>
      <c r="C38" s="189"/>
      <c r="D38" s="366"/>
      <c r="E38" s="371"/>
      <c r="F38" s="250"/>
      <c r="G38" s="362" t="s">
        <v>392</v>
      </c>
      <c r="H38" s="55" t="s">
        <v>392</v>
      </c>
      <c r="I38" s="55" t="s">
        <v>392</v>
      </c>
      <c r="J38" s="55" t="s">
        <v>392</v>
      </c>
      <c r="K38" s="55" t="s">
        <v>392</v>
      </c>
      <c r="L38" s="55" t="s">
        <v>392</v>
      </c>
      <c r="M38" s="55" t="s">
        <v>392</v>
      </c>
      <c r="N38" s="361" t="s">
        <v>392</v>
      </c>
      <c r="O38" s="388"/>
      <c r="P38" s="189"/>
      <c r="Q38" s="189"/>
      <c r="R38" s="189"/>
      <c r="S38" s="270"/>
      <c r="T38" s="391"/>
      <c r="U38" s="391"/>
      <c r="V38" s="55" t="s">
        <v>617</v>
      </c>
      <c r="W38" s="69">
        <v>60000000</v>
      </c>
      <c r="X38" s="60" t="s">
        <v>394</v>
      </c>
      <c r="Y38" s="383" t="s">
        <v>902</v>
      </c>
    </row>
    <row r="39" spans="1:75" s="334" customFormat="1" ht="50.1" customHeight="1" x14ac:dyDescent="0.25">
      <c r="A39" s="350"/>
      <c r="B39" s="290"/>
      <c r="C39" s="189"/>
      <c r="D39" s="366"/>
      <c r="E39" s="371"/>
      <c r="F39" s="250"/>
      <c r="G39" s="360" t="s">
        <v>392</v>
      </c>
      <c r="H39" s="60" t="s">
        <v>392</v>
      </c>
      <c r="I39" s="60" t="s">
        <v>392</v>
      </c>
      <c r="J39" s="55" t="s">
        <v>392</v>
      </c>
      <c r="K39" s="55" t="s">
        <v>392</v>
      </c>
      <c r="L39" s="55" t="s">
        <v>392</v>
      </c>
      <c r="M39" s="55" t="s">
        <v>392</v>
      </c>
      <c r="N39" s="361" t="s">
        <v>392</v>
      </c>
      <c r="O39" s="388"/>
      <c r="P39" s="189"/>
      <c r="Q39" s="60" t="s">
        <v>89</v>
      </c>
      <c r="R39" s="58">
        <v>4</v>
      </c>
      <c r="S39" s="58" t="s">
        <v>15</v>
      </c>
      <c r="T39" s="381">
        <v>44208</v>
      </c>
      <c r="U39" s="381">
        <v>44561</v>
      </c>
      <c r="V39" s="354" t="s">
        <v>34</v>
      </c>
      <c r="W39" s="285">
        <v>770646705.5</v>
      </c>
      <c r="X39" s="189" t="s">
        <v>805</v>
      </c>
      <c r="Y39" s="390" t="s">
        <v>902</v>
      </c>
    </row>
    <row r="40" spans="1:75" s="334" customFormat="1" ht="50.1" customHeight="1" x14ac:dyDescent="0.25">
      <c r="A40" s="350"/>
      <c r="B40" s="290"/>
      <c r="C40" s="189"/>
      <c r="D40" s="366"/>
      <c r="E40" s="371"/>
      <c r="F40" s="250"/>
      <c r="G40" s="360" t="s">
        <v>392</v>
      </c>
      <c r="H40" s="60" t="s">
        <v>392</v>
      </c>
      <c r="I40" s="60" t="s">
        <v>392</v>
      </c>
      <c r="J40" s="55" t="s">
        <v>392</v>
      </c>
      <c r="K40" s="55" t="s">
        <v>392</v>
      </c>
      <c r="L40" s="55" t="s">
        <v>392</v>
      </c>
      <c r="M40" s="55" t="s">
        <v>392</v>
      </c>
      <c r="N40" s="361" t="s">
        <v>392</v>
      </c>
      <c r="O40" s="388"/>
      <c r="P40" s="189"/>
      <c r="Q40" s="60" t="s">
        <v>89</v>
      </c>
      <c r="R40" s="58">
        <v>2</v>
      </c>
      <c r="S40" s="58" t="s">
        <v>17</v>
      </c>
      <c r="T40" s="381">
        <v>44208</v>
      </c>
      <c r="U40" s="381">
        <v>44561</v>
      </c>
      <c r="V40" s="354"/>
      <c r="W40" s="285"/>
      <c r="X40" s="189"/>
      <c r="Y40" s="390"/>
    </row>
    <row r="41" spans="1:75" s="334" customFormat="1" ht="50.1" customHeight="1" x14ac:dyDescent="0.25">
      <c r="A41" s="350"/>
      <c r="B41" s="290" t="s">
        <v>601</v>
      </c>
      <c r="C41" s="270" t="s">
        <v>600</v>
      </c>
      <c r="D41" s="366" t="s">
        <v>797</v>
      </c>
      <c r="E41" s="373" t="s">
        <v>809</v>
      </c>
      <c r="F41" s="250">
        <f>+W41+W42</f>
        <v>329274116</v>
      </c>
      <c r="G41" s="362" t="s">
        <v>392</v>
      </c>
      <c r="H41" s="55" t="s">
        <v>392</v>
      </c>
      <c r="I41" s="55" t="s">
        <v>392</v>
      </c>
      <c r="J41" s="55" t="s">
        <v>392</v>
      </c>
      <c r="K41" s="55" t="s">
        <v>392</v>
      </c>
      <c r="L41" s="55" t="s">
        <v>392</v>
      </c>
      <c r="M41" s="55" t="s">
        <v>392</v>
      </c>
      <c r="N41" s="361" t="s">
        <v>392</v>
      </c>
      <c r="O41" s="317" t="s">
        <v>606</v>
      </c>
      <c r="P41" s="355" t="s">
        <v>808</v>
      </c>
      <c r="Q41" s="55" t="s">
        <v>89</v>
      </c>
      <c r="R41" s="60">
        <v>4</v>
      </c>
      <c r="S41" s="55" t="s">
        <v>15</v>
      </c>
      <c r="T41" s="385">
        <v>44214</v>
      </c>
      <c r="U41" s="385">
        <v>44561</v>
      </c>
      <c r="V41" s="55" t="s">
        <v>34</v>
      </c>
      <c r="W41" s="69">
        <v>164637058</v>
      </c>
      <c r="X41" s="60" t="s">
        <v>394</v>
      </c>
      <c r="Y41" s="383" t="s">
        <v>902</v>
      </c>
    </row>
    <row r="42" spans="1:75" s="334" customFormat="1" ht="50.1" customHeight="1" x14ac:dyDescent="0.25">
      <c r="A42" s="350"/>
      <c r="B42" s="290"/>
      <c r="C42" s="270"/>
      <c r="D42" s="366"/>
      <c r="E42" s="373"/>
      <c r="F42" s="250"/>
      <c r="G42" s="362" t="s">
        <v>392</v>
      </c>
      <c r="H42" s="55" t="s">
        <v>392</v>
      </c>
      <c r="I42" s="55" t="s">
        <v>392</v>
      </c>
      <c r="J42" s="55" t="s">
        <v>392</v>
      </c>
      <c r="K42" s="55" t="s">
        <v>392</v>
      </c>
      <c r="L42" s="55" t="s">
        <v>392</v>
      </c>
      <c r="M42" s="55" t="s">
        <v>392</v>
      </c>
      <c r="N42" s="361" t="s">
        <v>392</v>
      </c>
      <c r="O42" s="317" t="s">
        <v>605</v>
      </c>
      <c r="P42" s="355" t="s">
        <v>604</v>
      </c>
      <c r="Q42" s="55" t="s">
        <v>89</v>
      </c>
      <c r="R42" s="60">
        <v>4</v>
      </c>
      <c r="S42" s="55" t="s">
        <v>15</v>
      </c>
      <c r="T42" s="385">
        <v>44214</v>
      </c>
      <c r="U42" s="385">
        <v>44561</v>
      </c>
      <c r="V42" s="55" t="s">
        <v>34</v>
      </c>
      <c r="W42" s="69">
        <v>164637058</v>
      </c>
      <c r="X42" s="60" t="s">
        <v>394</v>
      </c>
      <c r="Y42" s="383" t="s">
        <v>902</v>
      </c>
    </row>
    <row r="43" spans="1:75" s="334" customFormat="1" ht="50.1" customHeight="1" x14ac:dyDescent="0.25">
      <c r="A43" s="350"/>
      <c r="B43" s="290"/>
      <c r="C43" s="270"/>
      <c r="D43" s="366"/>
      <c r="E43" s="374" t="s">
        <v>603</v>
      </c>
      <c r="F43" s="152">
        <f>+W43</f>
        <v>164637058</v>
      </c>
      <c r="G43" s="362" t="s">
        <v>392</v>
      </c>
      <c r="H43" s="55" t="s">
        <v>392</v>
      </c>
      <c r="I43" s="55" t="s">
        <v>392</v>
      </c>
      <c r="J43" s="55" t="s">
        <v>392</v>
      </c>
      <c r="K43" s="55" t="s">
        <v>392</v>
      </c>
      <c r="L43" s="55" t="s">
        <v>392</v>
      </c>
      <c r="M43" s="55" t="s">
        <v>392</v>
      </c>
      <c r="N43" s="361" t="s">
        <v>392</v>
      </c>
      <c r="O43" s="317" t="s">
        <v>603</v>
      </c>
      <c r="P43" s="355" t="s">
        <v>602</v>
      </c>
      <c r="Q43" s="55" t="s">
        <v>89</v>
      </c>
      <c r="R43" s="60">
        <v>4</v>
      </c>
      <c r="S43" s="55" t="s">
        <v>15</v>
      </c>
      <c r="T43" s="385">
        <v>44214</v>
      </c>
      <c r="U43" s="385">
        <v>44561</v>
      </c>
      <c r="V43" s="55" t="s">
        <v>34</v>
      </c>
      <c r="W43" s="69">
        <v>164637058</v>
      </c>
      <c r="X43" s="60" t="s">
        <v>394</v>
      </c>
      <c r="Y43" s="383" t="s">
        <v>902</v>
      </c>
    </row>
    <row r="44" spans="1:75" s="334" customFormat="1" ht="50.1" customHeight="1" x14ac:dyDescent="0.25">
      <c r="A44" s="350"/>
      <c r="B44" s="290" t="s">
        <v>595</v>
      </c>
      <c r="C44" s="270" t="s">
        <v>594</v>
      </c>
      <c r="D44" s="366" t="s">
        <v>796</v>
      </c>
      <c r="E44" s="160" t="s">
        <v>597</v>
      </c>
      <c r="F44" s="152">
        <f>+W44</f>
        <v>138053500</v>
      </c>
      <c r="G44" s="362" t="s">
        <v>392</v>
      </c>
      <c r="H44" s="55" t="s">
        <v>392</v>
      </c>
      <c r="I44" s="55" t="s">
        <v>392</v>
      </c>
      <c r="J44" s="55" t="s">
        <v>392</v>
      </c>
      <c r="K44" s="55" t="s">
        <v>392</v>
      </c>
      <c r="L44" s="55" t="s">
        <v>392</v>
      </c>
      <c r="M44" s="55" t="s">
        <v>392</v>
      </c>
      <c r="N44" s="361" t="s">
        <v>392</v>
      </c>
      <c r="O44" s="317" t="s">
        <v>599</v>
      </c>
      <c r="P44" s="55" t="s">
        <v>598</v>
      </c>
      <c r="Q44" s="55" t="s">
        <v>89</v>
      </c>
      <c r="R44" s="60">
        <v>4</v>
      </c>
      <c r="S44" s="55" t="s">
        <v>15</v>
      </c>
      <c r="T44" s="385">
        <v>44228</v>
      </c>
      <c r="U44" s="385">
        <v>44561</v>
      </c>
      <c r="V44" s="55" t="s">
        <v>34</v>
      </c>
      <c r="W44" s="69">
        <v>138053500</v>
      </c>
      <c r="X44" s="60" t="s">
        <v>394</v>
      </c>
      <c r="Y44" s="361" t="s">
        <v>901</v>
      </c>
    </row>
    <row r="45" spans="1:75" s="334" customFormat="1" ht="50.1" customHeight="1" x14ac:dyDescent="0.25">
      <c r="A45" s="350"/>
      <c r="B45" s="290"/>
      <c r="C45" s="270"/>
      <c r="D45" s="366"/>
      <c r="E45" s="371" t="s">
        <v>596</v>
      </c>
      <c r="F45" s="250">
        <f>+W45+W47</f>
        <v>896829385</v>
      </c>
      <c r="G45" s="362" t="s">
        <v>392</v>
      </c>
      <c r="H45" s="55" t="s">
        <v>392</v>
      </c>
      <c r="I45" s="55" t="s">
        <v>392</v>
      </c>
      <c r="J45" s="55" t="s">
        <v>392</v>
      </c>
      <c r="K45" s="55" t="s">
        <v>392</v>
      </c>
      <c r="L45" s="55" t="s">
        <v>392</v>
      </c>
      <c r="M45" s="55" t="s">
        <v>392</v>
      </c>
      <c r="N45" s="361" t="s">
        <v>392</v>
      </c>
      <c r="O45" s="317" t="s">
        <v>795</v>
      </c>
      <c r="P45" s="55" t="s">
        <v>183</v>
      </c>
      <c r="Q45" s="55" t="s">
        <v>89</v>
      </c>
      <c r="R45" s="60">
        <v>5</v>
      </c>
      <c r="S45" s="55" t="s">
        <v>15</v>
      </c>
      <c r="T45" s="385">
        <v>44214</v>
      </c>
      <c r="U45" s="385">
        <v>44561</v>
      </c>
      <c r="V45" s="270" t="s">
        <v>34</v>
      </c>
      <c r="W45" s="285">
        <v>685981188</v>
      </c>
      <c r="X45" s="189" t="s">
        <v>394</v>
      </c>
      <c r="Y45" s="361" t="s">
        <v>901</v>
      </c>
    </row>
    <row r="46" spans="1:75" s="334" customFormat="1" ht="50.1" customHeight="1" x14ac:dyDescent="0.25">
      <c r="A46" s="350"/>
      <c r="B46" s="290"/>
      <c r="C46" s="270"/>
      <c r="D46" s="366"/>
      <c r="E46" s="371"/>
      <c r="F46" s="250"/>
      <c r="G46" s="362" t="s">
        <v>392</v>
      </c>
      <c r="H46" s="55" t="s">
        <v>392</v>
      </c>
      <c r="I46" s="55" t="s">
        <v>392</v>
      </c>
      <c r="J46" s="55" t="s">
        <v>392</v>
      </c>
      <c r="K46" s="55" t="s">
        <v>392</v>
      </c>
      <c r="L46" s="55" t="s">
        <v>392</v>
      </c>
      <c r="M46" s="55" t="s">
        <v>392</v>
      </c>
      <c r="N46" s="361" t="s">
        <v>392</v>
      </c>
      <c r="O46" s="317" t="s">
        <v>883</v>
      </c>
      <c r="P46" s="55" t="s">
        <v>807</v>
      </c>
      <c r="Q46" s="55" t="s">
        <v>89</v>
      </c>
      <c r="R46" s="60">
        <v>24</v>
      </c>
      <c r="S46" s="55" t="s">
        <v>13</v>
      </c>
      <c r="T46" s="385">
        <v>44214</v>
      </c>
      <c r="U46" s="385">
        <v>44561</v>
      </c>
      <c r="V46" s="270"/>
      <c r="W46" s="285">
        <v>0</v>
      </c>
      <c r="X46" s="189"/>
      <c r="Y46" s="361" t="s">
        <v>901</v>
      </c>
    </row>
    <row r="47" spans="1:75" s="334" customFormat="1" ht="72.75" customHeight="1" x14ac:dyDescent="0.25">
      <c r="A47" s="350"/>
      <c r="B47" s="290"/>
      <c r="C47" s="270"/>
      <c r="D47" s="366"/>
      <c r="E47" s="371"/>
      <c r="F47" s="250"/>
      <c r="G47" s="362" t="s">
        <v>392</v>
      </c>
      <c r="H47" s="55" t="s">
        <v>392</v>
      </c>
      <c r="I47" s="55" t="s">
        <v>392</v>
      </c>
      <c r="J47" s="55" t="s">
        <v>392</v>
      </c>
      <c r="K47" s="55" t="s">
        <v>392</v>
      </c>
      <c r="L47" s="55" t="s">
        <v>392</v>
      </c>
      <c r="M47" s="55" t="s">
        <v>392</v>
      </c>
      <c r="N47" s="361" t="s">
        <v>392</v>
      </c>
      <c r="O47" s="317" t="s">
        <v>794</v>
      </c>
      <c r="P47" s="55" t="s">
        <v>793</v>
      </c>
      <c r="Q47" s="55" t="s">
        <v>133</v>
      </c>
      <c r="R47" s="392">
        <v>0.6</v>
      </c>
      <c r="S47" s="55" t="s">
        <v>13</v>
      </c>
      <c r="T47" s="385">
        <v>44214</v>
      </c>
      <c r="U47" s="385">
        <v>44561</v>
      </c>
      <c r="V47" s="55" t="s">
        <v>34</v>
      </c>
      <c r="W47" s="69">
        <v>210848197</v>
      </c>
      <c r="X47" s="60" t="s">
        <v>394</v>
      </c>
      <c r="Y47" s="361" t="s">
        <v>901</v>
      </c>
    </row>
    <row r="48" spans="1:75" s="334" customFormat="1" ht="50.1" customHeight="1" x14ac:dyDescent="0.25">
      <c r="A48" s="356"/>
      <c r="B48" s="292"/>
      <c r="C48" s="275"/>
      <c r="D48" s="368"/>
      <c r="E48" s="375" t="s">
        <v>593</v>
      </c>
      <c r="F48" s="357">
        <f>+W48</f>
        <v>145948913</v>
      </c>
      <c r="G48" s="363" t="s">
        <v>392</v>
      </c>
      <c r="H48" s="72" t="s">
        <v>392</v>
      </c>
      <c r="I48" s="72" t="s">
        <v>392</v>
      </c>
      <c r="J48" s="72" t="s">
        <v>392</v>
      </c>
      <c r="K48" s="72" t="s">
        <v>392</v>
      </c>
      <c r="L48" s="72" t="s">
        <v>392</v>
      </c>
      <c r="M48" s="72" t="s">
        <v>392</v>
      </c>
      <c r="N48" s="364" t="s">
        <v>392</v>
      </c>
      <c r="O48" s="393" t="s">
        <v>592</v>
      </c>
      <c r="P48" s="72" t="s">
        <v>591</v>
      </c>
      <c r="Q48" s="72" t="s">
        <v>89</v>
      </c>
      <c r="R48" s="113">
        <v>5</v>
      </c>
      <c r="S48" s="72" t="s">
        <v>15</v>
      </c>
      <c r="T48" s="394">
        <v>44228</v>
      </c>
      <c r="U48" s="394">
        <v>44561</v>
      </c>
      <c r="V48" s="72" t="s">
        <v>34</v>
      </c>
      <c r="W48" s="79">
        <v>145948913</v>
      </c>
      <c r="X48" s="113" t="s">
        <v>394</v>
      </c>
      <c r="Y48" s="364" t="s">
        <v>901</v>
      </c>
    </row>
    <row r="49" spans="6:23" ht="22.5" customHeight="1" x14ac:dyDescent="0.25">
      <c r="F49" s="348">
        <f>+SUM(F13:F48)</f>
        <v>27070315243</v>
      </c>
      <c r="W49" s="348">
        <f>+SUM(W13:W48)</f>
        <v>27070315243</v>
      </c>
    </row>
    <row r="55" spans="6:23" x14ac:dyDescent="0.25">
      <c r="W55" s="338"/>
    </row>
    <row r="57" spans="6:23" x14ac:dyDescent="0.25">
      <c r="W57" s="339"/>
    </row>
  </sheetData>
  <mergeCells count="103">
    <mergeCell ref="D1:U1"/>
    <mergeCell ref="V1:W1"/>
    <mergeCell ref="Z1:AB1"/>
    <mergeCell ref="B2:C2"/>
    <mergeCell ref="D2:U2"/>
    <mergeCell ref="V2:W2"/>
    <mergeCell ref="Z2:AB2"/>
    <mergeCell ref="B3:C3"/>
    <mergeCell ref="D3:U3"/>
    <mergeCell ref="V3:W3"/>
    <mergeCell ref="Z3:AB3"/>
    <mergeCell ref="P15:P16"/>
    <mergeCell ref="V18:V19"/>
    <mergeCell ref="V26:V27"/>
    <mergeCell ref="P23:P27"/>
    <mergeCell ref="O21:O22"/>
    <mergeCell ref="W26:W27"/>
    <mergeCell ref="W39:W40"/>
    <mergeCell ref="U24:U25"/>
    <mergeCell ref="U26:U27"/>
    <mergeCell ref="T26:T27"/>
    <mergeCell ref="S26:S27"/>
    <mergeCell ref="R26:R27"/>
    <mergeCell ref="Q24:Q25"/>
    <mergeCell ref="Q26:Q27"/>
    <mergeCell ref="R24:R25"/>
    <mergeCell ref="S24:S25"/>
    <mergeCell ref="T24:T25"/>
    <mergeCell ref="V31:V33"/>
    <mergeCell ref="U37:U38"/>
    <mergeCell ref="T37:T38"/>
    <mergeCell ref="S37:S38"/>
    <mergeCell ref="R37:R38"/>
    <mergeCell ref="Q37:Q38"/>
    <mergeCell ref="E35:E40"/>
    <mergeCell ref="D28:D40"/>
    <mergeCell ref="E30:E33"/>
    <mergeCell ref="X18:X19"/>
    <mergeCell ref="X26:X27"/>
    <mergeCell ref="X31:X33"/>
    <mergeCell ref="X39:X40"/>
    <mergeCell ref="V39:V40"/>
    <mergeCell ref="W31:W33"/>
    <mergeCell ref="E28:E29"/>
    <mergeCell ref="O23:O27"/>
    <mergeCell ref="Y26:Y27"/>
    <mergeCell ref="Y39:Y40"/>
    <mergeCell ref="O11:Y11"/>
    <mergeCell ref="O13:O14"/>
    <mergeCell ref="P13:P14"/>
    <mergeCell ref="Q13:Q14"/>
    <mergeCell ref="O15:O16"/>
    <mergeCell ref="E18:E20"/>
    <mergeCell ref="E13:E16"/>
    <mergeCell ref="O6:Y9"/>
    <mergeCell ref="W18:W19"/>
    <mergeCell ref="G11:N11"/>
    <mergeCell ref="F13:F16"/>
    <mergeCell ref="C8:F8"/>
    <mergeCell ref="A11:F11"/>
    <mergeCell ref="A13:A48"/>
    <mergeCell ref="E23:E27"/>
    <mergeCell ref="F35:F40"/>
    <mergeCell ref="F28:F29"/>
    <mergeCell ref="F23:F27"/>
    <mergeCell ref="X45:X46"/>
    <mergeCell ref="B18:B27"/>
    <mergeCell ref="V45:V46"/>
    <mergeCell ref="W45:W46"/>
    <mergeCell ref="B28:B40"/>
    <mergeCell ref="C28:C40"/>
    <mergeCell ref="C18:C27"/>
    <mergeCell ref="C7:F7"/>
    <mergeCell ref="A8:B8"/>
    <mergeCell ref="A9:B9"/>
    <mergeCell ref="C9:F9"/>
    <mergeCell ref="B13:B17"/>
    <mergeCell ref="E21:E22"/>
    <mergeCell ref="D18:D27"/>
    <mergeCell ref="C13:C17"/>
    <mergeCell ref="D13:D17"/>
    <mergeCell ref="F21:F22"/>
    <mergeCell ref="A5:B5"/>
    <mergeCell ref="C5:F5"/>
    <mergeCell ref="A6:B6"/>
    <mergeCell ref="C6:F6"/>
    <mergeCell ref="F18:F20"/>
    <mergeCell ref="A7:B7"/>
    <mergeCell ref="A1:A3"/>
    <mergeCell ref="B1:C1"/>
    <mergeCell ref="F41:F42"/>
    <mergeCell ref="F45:F47"/>
    <mergeCell ref="F30:F33"/>
    <mergeCell ref="O36:O40"/>
    <mergeCell ref="P37:P40"/>
    <mergeCell ref="C44:C48"/>
    <mergeCell ref="B44:B48"/>
    <mergeCell ref="C41:C43"/>
    <mergeCell ref="B41:B43"/>
    <mergeCell ref="E45:E47"/>
    <mergeCell ref="E41:E42"/>
    <mergeCell ref="D41:D43"/>
    <mergeCell ref="D44:D48"/>
  </mergeCells>
  <conditionalFormatting sqref="O41:O43">
    <cfRule type="duplicateValues" dxfId="3" priority="1"/>
  </conditionalFormatting>
  <conditionalFormatting sqref="E28">
    <cfRule type="duplicateValues" dxfId="2" priority="2"/>
  </conditionalFormatting>
  <conditionalFormatting sqref="E30">
    <cfRule type="duplicateValues" dxfId="1" priority="3"/>
  </conditionalFormatting>
  <conditionalFormatting sqref="E34:E36 E23 E1:E8 E21 E41 E13 E43:E1048576 E17:E18 E10:E11">
    <cfRule type="duplicateValues" dxfId="0" priority="6"/>
  </conditionalFormatting>
  <pageMargins left="0.7" right="0.7" top="0.75" bottom="0.75" header="0.3" footer="0.3"/>
  <pageSetup scale="21"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zoomScaleNormal="100" workbookViewId="0">
      <selection activeCell="W3" sqref="W3:Y3"/>
    </sheetView>
  </sheetViews>
  <sheetFormatPr baseColWidth="10" defaultColWidth="8.85546875" defaultRowHeight="12.75" x14ac:dyDescent="0.25"/>
  <cols>
    <col min="1" max="1" width="25" style="21" customWidth="1"/>
    <col min="2" max="2" width="16.28515625" style="21" customWidth="1"/>
    <col min="3" max="3" width="20.42578125" style="21" customWidth="1"/>
    <col min="4" max="4" width="18.28515625" style="143" customWidth="1"/>
    <col min="5" max="5" width="35.42578125" style="22" customWidth="1"/>
    <col min="6" max="6" width="22.42578125" style="21" customWidth="1"/>
    <col min="7" max="8" width="18.5703125" style="21" customWidth="1"/>
    <col min="9" max="14" width="13.85546875" style="21" customWidth="1"/>
    <col min="15" max="15" width="45.140625" style="22" customWidth="1"/>
    <col min="16" max="16" width="38.42578125" style="24" customWidth="1"/>
    <col min="17" max="17" width="14.140625" style="24" customWidth="1"/>
    <col min="18" max="18" width="11.85546875" style="24" customWidth="1"/>
    <col min="19" max="19" width="20.42578125" style="24" customWidth="1"/>
    <col min="20" max="20" width="17.28515625" style="599" customWidth="1"/>
    <col min="21" max="21" width="13.7109375" style="599" customWidth="1"/>
    <col min="22" max="22" width="21.140625" style="24" customWidth="1"/>
    <col min="23" max="23" width="26.28515625" style="598" customWidth="1"/>
    <col min="24" max="24" width="19.85546875" style="24" customWidth="1"/>
    <col min="25" max="25" width="22.7109375" style="143" customWidth="1"/>
    <col min="26" max="26" width="10" style="21" customWidth="1"/>
    <col min="27" max="30" width="9.42578125" style="21" customWidth="1"/>
    <col min="31" max="16384" width="8.85546875" style="21"/>
  </cols>
  <sheetData>
    <row r="1" spans="1:38" s="451" customFormat="1" ht="28.5" customHeight="1" x14ac:dyDescent="0.25">
      <c r="A1" s="604"/>
      <c r="B1" s="605"/>
      <c r="C1" s="259" t="s">
        <v>63</v>
      </c>
      <c r="D1" s="260"/>
      <c r="E1" s="269" t="s">
        <v>434</v>
      </c>
      <c r="F1" s="269"/>
      <c r="G1" s="269"/>
      <c r="H1" s="269"/>
      <c r="I1" s="269"/>
      <c r="J1" s="269"/>
      <c r="K1" s="269"/>
      <c r="L1" s="269"/>
      <c r="M1" s="269"/>
      <c r="N1" s="269"/>
      <c r="O1" s="269"/>
      <c r="P1" s="269"/>
      <c r="Q1" s="269"/>
      <c r="R1" s="269"/>
      <c r="S1" s="269"/>
      <c r="T1" s="269"/>
      <c r="U1" s="265" t="s">
        <v>64</v>
      </c>
      <c r="V1" s="265"/>
      <c r="W1" s="266" t="s">
        <v>71</v>
      </c>
      <c r="X1" s="267"/>
      <c r="Y1" s="268"/>
      <c r="AH1" s="566"/>
      <c r="AI1" s="566"/>
      <c r="AJ1" s="567"/>
      <c r="AK1" s="567"/>
      <c r="AL1" s="567"/>
    </row>
    <row r="2" spans="1:38" s="451" customFormat="1" ht="28.5" customHeight="1" x14ac:dyDescent="0.25">
      <c r="A2" s="606"/>
      <c r="B2" s="607"/>
      <c r="C2" s="259" t="s">
        <v>65</v>
      </c>
      <c r="D2" s="260"/>
      <c r="E2" s="264" t="s">
        <v>69</v>
      </c>
      <c r="F2" s="264"/>
      <c r="G2" s="264"/>
      <c r="H2" s="264"/>
      <c r="I2" s="264"/>
      <c r="J2" s="264"/>
      <c r="K2" s="264"/>
      <c r="L2" s="264"/>
      <c r="M2" s="264"/>
      <c r="N2" s="264"/>
      <c r="O2" s="264"/>
      <c r="P2" s="264"/>
      <c r="Q2" s="264"/>
      <c r="R2" s="264"/>
      <c r="S2" s="264"/>
      <c r="T2" s="264"/>
      <c r="U2" s="265" t="s">
        <v>66</v>
      </c>
      <c r="V2" s="265"/>
      <c r="W2" s="266">
        <v>1</v>
      </c>
      <c r="X2" s="267"/>
      <c r="Y2" s="268"/>
      <c r="AH2" s="566"/>
      <c r="AI2" s="566"/>
      <c r="AJ2" s="569"/>
      <c r="AK2" s="569"/>
      <c r="AL2" s="569"/>
    </row>
    <row r="3" spans="1:38" s="451" customFormat="1" ht="28.5" customHeight="1" x14ac:dyDescent="0.25">
      <c r="A3" s="608"/>
      <c r="B3" s="609"/>
      <c r="C3" s="259" t="s">
        <v>67</v>
      </c>
      <c r="D3" s="260"/>
      <c r="E3" s="264" t="s">
        <v>70</v>
      </c>
      <c r="F3" s="264"/>
      <c r="G3" s="264"/>
      <c r="H3" s="264"/>
      <c r="I3" s="264"/>
      <c r="J3" s="264"/>
      <c r="K3" s="264"/>
      <c r="L3" s="264"/>
      <c r="M3" s="264"/>
      <c r="N3" s="264"/>
      <c r="O3" s="264"/>
      <c r="P3" s="264"/>
      <c r="Q3" s="264"/>
      <c r="R3" s="264"/>
      <c r="S3" s="264"/>
      <c r="T3" s="264"/>
      <c r="U3" s="265" t="s">
        <v>68</v>
      </c>
      <c r="V3" s="265"/>
      <c r="W3" s="261">
        <v>43761</v>
      </c>
      <c r="X3" s="262"/>
      <c r="Y3" s="263"/>
      <c r="AH3" s="566"/>
      <c r="AI3" s="566"/>
      <c r="AJ3" s="571"/>
      <c r="AK3" s="569"/>
      <c r="AL3" s="569"/>
    </row>
    <row r="4" spans="1:38" ht="18" customHeight="1" x14ac:dyDescent="0.25">
      <c r="A4" s="80"/>
      <c r="B4" s="80"/>
      <c r="C4" s="80"/>
      <c r="D4" s="80"/>
      <c r="E4" s="323"/>
      <c r="F4" s="80"/>
      <c r="G4" s="80"/>
      <c r="H4" s="80"/>
      <c r="I4" s="80"/>
      <c r="J4" s="80"/>
      <c r="K4" s="80"/>
      <c r="L4" s="80"/>
      <c r="M4" s="80"/>
      <c r="N4" s="80"/>
      <c r="O4" s="80"/>
      <c r="P4" s="80"/>
      <c r="Q4" s="80"/>
      <c r="R4" s="80"/>
      <c r="S4" s="80"/>
      <c r="T4" s="597"/>
      <c r="U4" s="597"/>
      <c r="V4" s="80"/>
      <c r="Y4" s="80"/>
      <c r="Z4" s="80"/>
      <c r="AA4" s="80"/>
      <c r="AB4" s="80"/>
      <c r="AC4" s="80"/>
      <c r="AD4" s="80"/>
      <c r="AE4" s="80"/>
      <c r="AF4" s="80"/>
    </row>
    <row r="5" spans="1:38" ht="18" customHeight="1" x14ac:dyDescent="0.25">
      <c r="A5" s="207" t="s">
        <v>72</v>
      </c>
      <c r="B5" s="208"/>
      <c r="C5" s="340">
        <v>2021</v>
      </c>
      <c r="D5" s="340"/>
      <c r="E5" s="340"/>
      <c r="F5" s="340"/>
      <c r="G5" s="527"/>
      <c r="H5" s="527"/>
      <c r="I5" s="527"/>
      <c r="J5" s="527"/>
      <c r="K5" s="527"/>
      <c r="L5" s="527"/>
      <c r="M5" s="527"/>
      <c r="N5" s="527"/>
      <c r="O5" s="80"/>
      <c r="P5" s="80"/>
      <c r="Q5" s="80"/>
      <c r="R5" s="80"/>
      <c r="S5" s="80"/>
      <c r="T5" s="597"/>
      <c r="U5" s="597"/>
      <c r="V5" s="80"/>
      <c r="Y5" s="80"/>
      <c r="Z5" s="80"/>
      <c r="AA5" s="80"/>
      <c r="AB5" s="80"/>
      <c r="AC5" s="80"/>
      <c r="AD5" s="80"/>
      <c r="AE5" s="80"/>
      <c r="AF5" s="80"/>
    </row>
    <row r="6" spans="1:38" ht="18" customHeight="1" x14ac:dyDescent="0.25">
      <c r="A6" s="207" t="s">
        <v>27</v>
      </c>
      <c r="B6" s="208"/>
      <c r="C6" s="341" t="s">
        <v>433</v>
      </c>
      <c r="D6" s="341"/>
      <c r="E6" s="341"/>
      <c r="F6" s="341"/>
      <c r="G6" s="527"/>
      <c r="H6" s="527"/>
      <c r="I6" s="527"/>
      <c r="J6" s="527"/>
      <c r="K6" s="527"/>
      <c r="L6" s="527"/>
      <c r="M6" s="527"/>
      <c r="N6" s="527"/>
      <c r="O6" s="198"/>
      <c r="P6" s="198"/>
      <c r="Q6" s="198"/>
      <c r="R6" s="198"/>
      <c r="S6" s="198"/>
      <c r="T6" s="198"/>
      <c r="U6" s="198"/>
      <c r="V6" s="198"/>
      <c r="W6" s="198"/>
      <c r="X6" s="198"/>
      <c r="Y6" s="198"/>
      <c r="Z6" s="150"/>
      <c r="AA6" s="150"/>
      <c r="AB6" s="150"/>
      <c r="AC6" s="150"/>
      <c r="AD6" s="150"/>
      <c r="AE6" s="150"/>
      <c r="AF6" s="150"/>
    </row>
    <row r="7" spans="1:38" ht="18" customHeight="1" x14ac:dyDescent="0.25">
      <c r="A7" s="207" t="s">
        <v>28</v>
      </c>
      <c r="B7" s="208"/>
      <c r="C7" s="341" t="s">
        <v>432</v>
      </c>
      <c r="D7" s="341"/>
      <c r="E7" s="341"/>
      <c r="F7" s="341"/>
      <c r="G7" s="527"/>
      <c r="H7" s="527"/>
      <c r="I7" s="527"/>
      <c r="J7" s="527"/>
      <c r="K7" s="527"/>
      <c r="L7" s="527"/>
      <c r="M7" s="527"/>
      <c r="N7" s="527"/>
      <c r="O7" s="198"/>
      <c r="P7" s="198"/>
      <c r="Q7" s="198"/>
      <c r="R7" s="198"/>
      <c r="S7" s="198"/>
      <c r="T7" s="198"/>
      <c r="U7" s="198"/>
      <c r="V7" s="198"/>
      <c r="W7" s="198"/>
      <c r="X7" s="198"/>
      <c r="Y7" s="198"/>
      <c r="Z7" s="150"/>
      <c r="AA7" s="150"/>
      <c r="AB7" s="150"/>
      <c r="AC7" s="150"/>
      <c r="AD7" s="150"/>
      <c r="AE7" s="150"/>
      <c r="AF7" s="150"/>
    </row>
    <row r="8" spans="1:38" ht="18" customHeight="1" x14ac:dyDescent="0.25">
      <c r="A8" s="207" t="s">
        <v>74</v>
      </c>
      <c r="B8" s="208"/>
      <c r="C8" s="341" t="s">
        <v>431</v>
      </c>
      <c r="D8" s="341"/>
      <c r="E8" s="341"/>
      <c r="F8" s="341"/>
      <c r="G8" s="527"/>
      <c r="H8" s="527"/>
      <c r="I8" s="527"/>
      <c r="J8" s="527"/>
      <c r="K8" s="527"/>
      <c r="L8" s="527"/>
      <c r="M8" s="527"/>
      <c r="N8" s="527"/>
      <c r="O8" s="198"/>
      <c r="P8" s="198"/>
      <c r="Q8" s="198"/>
      <c r="R8" s="198"/>
      <c r="S8" s="198"/>
      <c r="T8" s="198"/>
      <c r="U8" s="198"/>
      <c r="V8" s="198"/>
      <c r="W8" s="198"/>
      <c r="X8" s="198"/>
      <c r="Y8" s="198"/>
      <c r="Z8" s="150"/>
      <c r="AA8" s="150"/>
      <c r="AB8" s="150"/>
      <c r="AC8" s="150"/>
      <c r="AD8" s="150"/>
      <c r="AE8" s="150"/>
      <c r="AF8" s="150"/>
    </row>
    <row r="9" spans="1:38" ht="18" customHeight="1" x14ac:dyDescent="0.25">
      <c r="A9" s="207" t="s">
        <v>29</v>
      </c>
      <c r="B9" s="208"/>
      <c r="C9" s="341" t="s">
        <v>282</v>
      </c>
      <c r="D9" s="341"/>
      <c r="E9" s="341"/>
      <c r="F9" s="341"/>
      <c r="G9" s="527"/>
      <c r="H9" s="527"/>
      <c r="I9" s="527"/>
      <c r="J9" s="527"/>
      <c r="K9" s="527"/>
      <c r="L9" s="527"/>
      <c r="M9" s="527"/>
      <c r="N9" s="527"/>
      <c r="O9" s="198"/>
      <c r="P9" s="198"/>
      <c r="Q9" s="198"/>
      <c r="R9" s="198"/>
      <c r="S9" s="198"/>
      <c r="T9" s="198"/>
      <c r="U9" s="198"/>
      <c r="V9" s="198"/>
      <c r="W9" s="198"/>
      <c r="X9" s="198"/>
      <c r="Y9" s="198"/>
      <c r="Z9" s="150"/>
      <c r="AA9" s="150"/>
      <c r="AB9" s="150"/>
      <c r="AC9" s="150"/>
      <c r="AD9" s="150"/>
      <c r="AE9" s="150"/>
      <c r="AF9" s="150"/>
    </row>
    <row r="10" spans="1:38" ht="18" customHeight="1" x14ac:dyDescent="0.25">
      <c r="A10" s="410"/>
      <c r="B10" s="410"/>
      <c r="C10" s="143"/>
      <c r="E10" s="24"/>
      <c r="F10" s="143"/>
      <c r="G10" s="143"/>
      <c r="H10" s="143"/>
      <c r="I10" s="143"/>
      <c r="J10" s="143"/>
      <c r="K10" s="143"/>
      <c r="L10" s="143"/>
      <c r="M10" s="143"/>
      <c r="N10" s="143"/>
      <c r="O10" s="143"/>
      <c r="P10" s="143"/>
      <c r="Q10" s="143"/>
      <c r="R10" s="143"/>
      <c r="Y10" s="24"/>
      <c r="Z10" s="150"/>
      <c r="AA10" s="150"/>
      <c r="AB10" s="150"/>
      <c r="AC10" s="150"/>
      <c r="AD10" s="150"/>
      <c r="AE10" s="150"/>
      <c r="AF10" s="150"/>
    </row>
    <row r="11" spans="1:38" ht="26.25" customHeight="1"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c r="Z11" s="150"/>
      <c r="AA11" s="150"/>
      <c r="AB11" s="150"/>
      <c r="AC11" s="150"/>
      <c r="AD11" s="150"/>
      <c r="AE11" s="150"/>
      <c r="AF11" s="150"/>
    </row>
    <row r="12" spans="1:38" x14ac:dyDescent="0.25">
      <c r="A12" s="202" t="s">
        <v>0</v>
      </c>
      <c r="B12" s="206" t="s">
        <v>1</v>
      </c>
      <c r="C12" s="202" t="s">
        <v>2</v>
      </c>
      <c r="D12" s="202" t="s">
        <v>125</v>
      </c>
      <c r="E12" s="202" t="s">
        <v>3</v>
      </c>
      <c r="F12" s="202" t="s">
        <v>126</v>
      </c>
      <c r="G12" s="201" t="s">
        <v>82</v>
      </c>
      <c r="H12" s="201" t="s">
        <v>78</v>
      </c>
      <c r="I12" s="201" t="s">
        <v>81</v>
      </c>
      <c r="J12" s="201" t="s">
        <v>80</v>
      </c>
      <c r="K12" s="205" t="s">
        <v>79</v>
      </c>
      <c r="L12" s="201" t="s">
        <v>7</v>
      </c>
      <c r="M12" s="205" t="s">
        <v>8</v>
      </c>
      <c r="N12" s="205" t="s">
        <v>9</v>
      </c>
      <c r="O12" s="197" t="s">
        <v>24</v>
      </c>
      <c r="P12" s="197" t="s">
        <v>26</v>
      </c>
      <c r="Q12" s="197" t="s">
        <v>4</v>
      </c>
      <c r="R12" s="200" t="s">
        <v>129</v>
      </c>
      <c r="S12" s="197" t="s">
        <v>73</v>
      </c>
      <c r="T12" s="600" t="s">
        <v>917</v>
      </c>
      <c r="U12" s="600" t="s">
        <v>19</v>
      </c>
      <c r="V12" s="197" t="s">
        <v>20</v>
      </c>
      <c r="W12" s="601" t="s">
        <v>25</v>
      </c>
      <c r="X12" s="203" t="s">
        <v>75</v>
      </c>
      <c r="Y12" s="197" t="s">
        <v>5</v>
      </c>
    </row>
    <row r="13" spans="1:38" ht="22.5" customHeight="1" x14ac:dyDescent="0.25">
      <c r="A13" s="202"/>
      <c r="B13" s="206"/>
      <c r="C13" s="202"/>
      <c r="D13" s="202"/>
      <c r="E13" s="202"/>
      <c r="F13" s="202"/>
      <c r="G13" s="201"/>
      <c r="H13" s="201"/>
      <c r="I13" s="201"/>
      <c r="J13" s="201"/>
      <c r="K13" s="205"/>
      <c r="L13" s="201"/>
      <c r="M13" s="205"/>
      <c r="N13" s="205"/>
      <c r="O13" s="197"/>
      <c r="P13" s="197"/>
      <c r="Q13" s="197"/>
      <c r="R13" s="200"/>
      <c r="S13" s="197"/>
      <c r="T13" s="600"/>
      <c r="U13" s="600"/>
      <c r="V13" s="197"/>
      <c r="W13" s="601"/>
      <c r="X13" s="204"/>
      <c r="Y13" s="197"/>
    </row>
    <row r="14" spans="1:38" ht="51" customHeight="1" x14ac:dyDescent="0.25">
      <c r="A14" s="214" t="s">
        <v>429</v>
      </c>
      <c r="B14" s="215" t="s">
        <v>428</v>
      </c>
      <c r="C14" s="215" t="s">
        <v>427</v>
      </c>
      <c r="D14" s="186">
        <v>2</v>
      </c>
      <c r="E14" s="535" t="s">
        <v>426</v>
      </c>
      <c r="F14" s="610">
        <v>464250425</v>
      </c>
      <c r="G14" s="162" t="s">
        <v>392</v>
      </c>
      <c r="H14" s="63" t="s">
        <v>392</v>
      </c>
      <c r="I14" s="63" t="s">
        <v>392</v>
      </c>
      <c r="J14" s="63" t="s">
        <v>392</v>
      </c>
      <c r="K14" s="63" t="s">
        <v>392</v>
      </c>
      <c r="L14" s="63" t="s">
        <v>392</v>
      </c>
      <c r="M14" s="63" t="s">
        <v>392</v>
      </c>
      <c r="N14" s="595" t="s">
        <v>392</v>
      </c>
      <c r="O14" s="619" t="s">
        <v>656</v>
      </c>
      <c r="P14" s="65" t="s">
        <v>655</v>
      </c>
      <c r="Q14" s="74" t="s">
        <v>89</v>
      </c>
      <c r="R14" s="74">
        <v>3</v>
      </c>
      <c r="S14" s="74" t="s">
        <v>128</v>
      </c>
      <c r="T14" s="117">
        <v>44211</v>
      </c>
      <c r="U14" s="117">
        <v>44530</v>
      </c>
      <c r="V14" s="74" t="s">
        <v>34</v>
      </c>
      <c r="W14" s="620">
        <v>464250425</v>
      </c>
      <c r="X14" s="74" t="s">
        <v>394</v>
      </c>
      <c r="Y14" s="38" t="s">
        <v>393</v>
      </c>
    </row>
    <row r="15" spans="1:38" ht="45.75" customHeight="1" x14ac:dyDescent="0.25">
      <c r="A15" s="187"/>
      <c r="B15" s="174"/>
      <c r="C15" s="174"/>
      <c r="D15" s="184"/>
      <c r="E15" s="157" t="s">
        <v>913</v>
      </c>
      <c r="F15" s="158">
        <v>210980228</v>
      </c>
      <c r="G15" s="163" t="s">
        <v>392</v>
      </c>
      <c r="H15" s="64" t="s">
        <v>392</v>
      </c>
      <c r="I15" s="64" t="s">
        <v>392</v>
      </c>
      <c r="J15" s="64" t="s">
        <v>392</v>
      </c>
      <c r="K15" s="64" t="s">
        <v>392</v>
      </c>
      <c r="L15" s="64" t="s">
        <v>392</v>
      </c>
      <c r="M15" s="64" t="s">
        <v>392</v>
      </c>
      <c r="N15" s="166" t="s">
        <v>392</v>
      </c>
      <c r="O15" s="386" t="s">
        <v>425</v>
      </c>
      <c r="P15" s="55" t="s">
        <v>914</v>
      </c>
      <c r="Q15" s="54" t="s">
        <v>89</v>
      </c>
      <c r="R15" s="54">
        <v>4</v>
      </c>
      <c r="S15" s="54" t="s">
        <v>15</v>
      </c>
      <c r="T15" s="61">
        <v>44228</v>
      </c>
      <c r="U15" s="61">
        <v>44530</v>
      </c>
      <c r="V15" s="54" t="s">
        <v>34</v>
      </c>
      <c r="W15" s="500">
        <v>210980228</v>
      </c>
      <c r="X15" s="54" t="s">
        <v>394</v>
      </c>
      <c r="Y15" s="438" t="s">
        <v>393</v>
      </c>
    </row>
    <row r="16" spans="1:38" ht="45.75" customHeight="1" x14ac:dyDescent="0.25">
      <c r="A16" s="187" t="s">
        <v>424</v>
      </c>
      <c r="B16" s="174" t="s">
        <v>423</v>
      </c>
      <c r="C16" s="174" t="s">
        <v>422</v>
      </c>
      <c r="D16" s="611">
        <v>0.4</v>
      </c>
      <c r="E16" s="157" t="s">
        <v>421</v>
      </c>
      <c r="F16" s="158">
        <v>1521537699</v>
      </c>
      <c r="G16" s="163" t="s">
        <v>392</v>
      </c>
      <c r="H16" s="64" t="s">
        <v>392</v>
      </c>
      <c r="I16" s="64" t="s">
        <v>392</v>
      </c>
      <c r="J16" s="64" t="s">
        <v>392</v>
      </c>
      <c r="K16" s="64" t="s">
        <v>392</v>
      </c>
      <c r="L16" s="64" t="s">
        <v>392</v>
      </c>
      <c r="M16" s="64" t="s">
        <v>392</v>
      </c>
      <c r="N16" s="166" t="s">
        <v>392</v>
      </c>
      <c r="O16" s="317" t="s">
        <v>420</v>
      </c>
      <c r="P16" s="55" t="s">
        <v>915</v>
      </c>
      <c r="Q16" s="54" t="s">
        <v>89</v>
      </c>
      <c r="R16" s="58">
        <v>4</v>
      </c>
      <c r="S16" s="58" t="s">
        <v>15</v>
      </c>
      <c r="T16" s="61">
        <v>44197</v>
      </c>
      <c r="U16" s="61">
        <v>44560</v>
      </c>
      <c r="V16" s="54" t="s">
        <v>34</v>
      </c>
      <c r="W16" s="500">
        <v>1521537699</v>
      </c>
      <c r="X16" s="54" t="s">
        <v>394</v>
      </c>
      <c r="Y16" s="438" t="s">
        <v>393</v>
      </c>
    </row>
    <row r="17" spans="1:26" ht="45.75" customHeight="1" x14ac:dyDescent="0.25">
      <c r="A17" s="187"/>
      <c r="B17" s="174"/>
      <c r="C17" s="174"/>
      <c r="D17" s="611"/>
      <c r="E17" s="157" t="s">
        <v>419</v>
      </c>
      <c r="F17" s="158">
        <v>252553750</v>
      </c>
      <c r="G17" s="163" t="s">
        <v>392</v>
      </c>
      <c r="H17" s="64" t="s">
        <v>392</v>
      </c>
      <c r="I17" s="64" t="s">
        <v>392</v>
      </c>
      <c r="J17" s="64" t="s">
        <v>392</v>
      </c>
      <c r="K17" s="64" t="s">
        <v>392</v>
      </c>
      <c r="L17" s="64" t="s">
        <v>392</v>
      </c>
      <c r="M17" s="64" t="s">
        <v>392</v>
      </c>
      <c r="N17" s="166" t="s">
        <v>392</v>
      </c>
      <c r="O17" s="317" t="s">
        <v>418</v>
      </c>
      <c r="P17" s="60" t="s">
        <v>417</v>
      </c>
      <c r="Q17" s="54" t="s">
        <v>89</v>
      </c>
      <c r="R17" s="58">
        <v>4</v>
      </c>
      <c r="S17" s="58" t="s">
        <v>15</v>
      </c>
      <c r="T17" s="61">
        <v>44197</v>
      </c>
      <c r="U17" s="61">
        <v>44560</v>
      </c>
      <c r="V17" s="54" t="s">
        <v>34</v>
      </c>
      <c r="W17" s="500">
        <v>252553750</v>
      </c>
      <c r="X17" s="54" t="s">
        <v>394</v>
      </c>
      <c r="Y17" s="438" t="s">
        <v>393</v>
      </c>
    </row>
    <row r="18" spans="1:26" ht="45.75" customHeight="1" x14ac:dyDescent="0.25">
      <c r="A18" s="187"/>
      <c r="B18" s="174"/>
      <c r="C18" s="174"/>
      <c r="D18" s="611"/>
      <c r="E18" s="233" t="s">
        <v>416</v>
      </c>
      <c r="F18" s="612">
        <v>1717993735</v>
      </c>
      <c r="G18" s="163" t="s">
        <v>392</v>
      </c>
      <c r="H18" s="64" t="s">
        <v>392</v>
      </c>
      <c r="I18" s="64" t="s">
        <v>392</v>
      </c>
      <c r="J18" s="64" t="s">
        <v>392</v>
      </c>
      <c r="K18" s="64" t="s">
        <v>392</v>
      </c>
      <c r="L18" s="64" t="s">
        <v>392</v>
      </c>
      <c r="M18" s="64" t="s">
        <v>392</v>
      </c>
      <c r="N18" s="166" t="s">
        <v>392</v>
      </c>
      <c r="O18" s="386" t="s">
        <v>415</v>
      </c>
      <c r="P18" s="60" t="s">
        <v>915</v>
      </c>
      <c r="Q18" s="54" t="s">
        <v>89</v>
      </c>
      <c r="R18" s="54">
        <v>4</v>
      </c>
      <c r="S18" s="54" t="s">
        <v>15</v>
      </c>
      <c r="T18" s="61">
        <v>44211</v>
      </c>
      <c r="U18" s="61">
        <v>44547</v>
      </c>
      <c r="V18" s="54" t="s">
        <v>34</v>
      </c>
      <c r="W18" s="621">
        <v>187549331</v>
      </c>
      <c r="X18" s="54" t="s">
        <v>394</v>
      </c>
      <c r="Y18" s="438" t="s">
        <v>393</v>
      </c>
    </row>
    <row r="19" spans="1:26" ht="45.75" customHeight="1" x14ac:dyDescent="0.25">
      <c r="A19" s="187"/>
      <c r="B19" s="174"/>
      <c r="C19" s="174"/>
      <c r="D19" s="611"/>
      <c r="E19" s="233"/>
      <c r="F19" s="612"/>
      <c r="G19" s="163" t="s">
        <v>392</v>
      </c>
      <c r="H19" s="64" t="s">
        <v>392</v>
      </c>
      <c r="I19" s="64" t="s">
        <v>392</v>
      </c>
      <c r="J19" s="64" t="s">
        <v>392</v>
      </c>
      <c r="K19" s="64" t="s">
        <v>392</v>
      </c>
      <c r="L19" s="64" t="s">
        <v>392</v>
      </c>
      <c r="M19" s="64" t="s">
        <v>392</v>
      </c>
      <c r="N19" s="166" t="s">
        <v>392</v>
      </c>
      <c r="O19" s="386" t="s">
        <v>414</v>
      </c>
      <c r="P19" s="60" t="s">
        <v>915</v>
      </c>
      <c r="Q19" s="54" t="s">
        <v>89</v>
      </c>
      <c r="R19" s="54">
        <v>4</v>
      </c>
      <c r="S19" s="54" t="s">
        <v>15</v>
      </c>
      <c r="T19" s="61">
        <v>44211</v>
      </c>
      <c r="U19" s="61">
        <v>44547</v>
      </c>
      <c r="V19" s="54" t="s">
        <v>34</v>
      </c>
      <c r="W19" s="621">
        <v>706444404</v>
      </c>
      <c r="X19" s="54" t="s">
        <v>394</v>
      </c>
      <c r="Y19" s="438" t="s">
        <v>393</v>
      </c>
    </row>
    <row r="20" spans="1:26" ht="68.25" customHeight="1" x14ac:dyDescent="0.25">
      <c r="A20" s="187"/>
      <c r="B20" s="174"/>
      <c r="C20" s="174"/>
      <c r="D20" s="611"/>
      <c r="E20" s="233"/>
      <c r="F20" s="612"/>
      <c r="G20" s="163" t="s">
        <v>392</v>
      </c>
      <c r="H20" s="64" t="s">
        <v>392</v>
      </c>
      <c r="I20" s="64" t="s">
        <v>392</v>
      </c>
      <c r="J20" s="64" t="s">
        <v>392</v>
      </c>
      <c r="K20" s="64" t="s">
        <v>392</v>
      </c>
      <c r="L20" s="64" t="s">
        <v>392</v>
      </c>
      <c r="M20" s="64" t="s">
        <v>392</v>
      </c>
      <c r="N20" s="166" t="s">
        <v>392</v>
      </c>
      <c r="O20" s="386" t="s">
        <v>413</v>
      </c>
      <c r="P20" s="60" t="s">
        <v>654</v>
      </c>
      <c r="Q20" s="58" t="s">
        <v>89</v>
      </c>
      <c r="R20" s="58">
        <v>4</v>
      </c>
      <c r="S20" s="54" t="s">
        <v>128</v>
      </c>
      <c r="T20" s="57">
        <v>44228</v>
      </c>
      <c r="U20" s="57">
        <v>44530</v>
      </c>
      <c r="V20" s="54" t="s">
        <v>34</v>
      </c>
      <c r="W20" s="500">
        <v>824000000</v>
      </c>
      <c r="X20" s="54" t="s">
        <v>394</v>
      </c>
      <c r="Y20" s="438" t="s">
        <v>393</v>
      </c>
    </row>
    <row r="21" spans="1:26" ht="68.25" customHeight="1" x14ac:dyDescent="0.25">
      <c r="A21" s="187"/>
      <c r="B21" s="174"/>
      <c r="C21" s="174"/>
      <c r="D21" s="611"/>
      <c r="E21" s="157" t="s">
        <v>412</v>
      </c>
      <c r="F21" s="158">
        <v>5455711630</v>
      </c>
      <c r="G21" s="163" t="s">
        <v>392</v>
      </c>
      <c r="H21" s="64" t="s">
        <v>392</v>
      </c>
      <c r="I21" s="64" t="s">
        <v>392</v>
      </c>
      <c r="J21" s="64" t="s">
        <v>392</v>
      </c>
      <c r="K21" s="64" t="s">
        <v>392</v>
      </c>
      <c r="L21" s="64" t="s">
        <v>392</v>
      </c>
      <c r="M21" s="64" t="s">
        <v>392</v>
      </c>
      <c r="N21" s="166" t="s">
        <v>392</v>
      </c>
      <c r="O21" s="317" t="s">
        <v>411</v>
      </c>
      <c r="P21" s="55" t="s">
        <v>410</v>
      </c>
      <c r="Q21" s="58" t="s">
        <v>89</v>
      </c>
      <c r="R21" s="58">
        <v>1370</v>
      </c>
      <c r="S21" s="58" t="s">
        <v>128</v>
      </c>
      <c r="T21" s="57">
        <v>44211</v>
      </c>
      <c r="U21" s="57">
        <v>44530</v>
      </c>
      <c r="V21" s="54" t="s">
        <v>34</v>
      </c>
      <c r="W21" s="500">
        <v>5455711630</v>
      </c>
      <c r="X21" s="54" t="s">
        <v>394</v>
      </c>
      <c r="Y21" s="438" t="s">
        <v>393</v>
      </c>
    </row>
    <row r="22" spans="1:26" ht="68.25" customHeight="1" x14ac:dyDescent="0.25">
      <c r="A22" s="613" t="s">
        <v>400</v>
      </c>
      <c r="B22" s="191" t="s">
        <v>409</v>
      </c>
      <c r="C22" s="191" t="s">
        <v>408</v>
      </c>
      <c r="D22" s="614">
        <v>0</v>
      </c>
      <c r="E22" s="233" t="s">
        <v>407</v>
      </c>
      <c r="F22" s="612">
        <v>3119268946</v>
      </c>
      <c r="G22" s="163" t="s">
        <v>392</v>
      </c>
      <c r="H22" s="64" t="s">
        <v>392</v>
      </c>
      <c r="I22" s="64" t="s">
        <v>392</v>
      </c>
      <c r="J22" s="64" t="s">
        <v>392</v>
      </c>
      <c r="K22" s="64" t="s">
        <v>392</v>
      </c>
      <c r="L22" s="64" t="s">
        <v>392</v>
      </c>
      <c r="M22" s="64" t="s">
        <v>392</v>
      </c>
      <c r="N22" s="166" t="s">
        <v>392</v>
      </c>
      <c r="O22" s="388" t="s">
        <v>406</v>
      </c>
      <c r="P22" s="60" t="s">
        <v>405</v>
      </c>
      <c r="Q22" s="58" t="s">
        <v>89</v>
      </c>
      <c r="R22" s="58">
        <v>1</v>
      </c>
      <c r="S22" s="58" t="s">
        <v>18</v>
      </c>
      <c r="T22" s="61">
        <v>44211</v>
      </c>
      <c r="U22" s="61">
        <v>44285</v>
      </c>
      <c r="V22" s="234" t="s">
        <v>34</v>
      </c>
      <c r="W22" s="622">
        <v>683768946</v>
      </c>
      <c r="X22" s="234" t="s">
        <v>394</v>
      </c>
      <c r="Y22" s="436" t="s">
        <v>393</v>
      </c>
    </row>
    <row r="23" spans="1:26" ht="68.25" customHeight="1" x14ac:dyDescent="0.25">
      <c r="A23" s="613"/>
      <c r="B23" s="191"/>
      <c r="C23" s="191"/>
      <c r="D23" s="614"/>
      <c r="E23" s="233"/>
      <c r="F23" s="612"/>
      <c r="G23" s="163" t="s">
        <v>392</v>
      </c>
      <c r="H23" s="64" t="s">
        <v>392</v>
      </c>
      <c r="I23" s="64" t="s">
        <v>392</v>
      </c>
      <c r="J23" s="64" t="s">
        <v>392</v>
      </c>
      <c r="K23" s="64" t="s">
        <v>392</v>
      </c>
      <c r="L23" s="64" t="s">
        <v>392</v>
      </c>
      <c r="M23" s="64" t="s">
        <v>392</v>
      </c>
      <c r="N23" s="166" t="s">
        <v>392</v>
      </c>
      <c r="O23" s="388"/>
      <c r="P23" s="60" t="s">
        <v>653</v>
      </c>
      <c r="Q23" s="58" t="s">
        <v>89</v>
      </c>
      <c r="R23" s="58">
        <v>3</v>
      </c>
      <c r="S23" s="58" t="s">
        <v>15</v>
      </c>
      <c r="T23" s="61">
        <v>44287</v>
      </c>
      <c r="U23" s="61">
        <v>44547</v>
      </c>
      <c r="V23" s="234"/>
      <c r="W23" s="622"/>
      <c r="X23" s="234"/>
      <c r="Y23" s="436"/>
      <c r="Z23" s="602"/>
    </row>
    <row r="24" spans="1:26" ht="68.25" customHeight="1" x14ac:dyDescent="0.25">
      <c r="A24" s="613"/>
      <c r="B24" s="191"/>
      <c r="C24" s="191"/>
      <c r="D24" s="614"/>
      <c r="E24" s="233"/>
      <c r="F24" s="612"/>
      <c r="G24" s="163" t="s">
        <v>392</v>
      </c>
      <c r="H24" s="64" t="s">
        <v>392</v>
      </c>
      <c r="I24" s="64" t="s">
        <v>392</v>
      </c>
      <c r="J24" s="64" t="s">
        <v>392</v>
      </c>
      <c r="K24" s="64" t="s">
        <v>392</v>
      </c>
      <c r="L24" s="64" t="s">
        <v>392</v>
      </c>
      <c r="M24" s="64" t="s">
        <v>392</v>
      </c>
      <c r="N24" s="166" t="s">
        <v>392</v>
      </c>
      <c r="O24" s="388" t="s">
        <v>916</v>
      </c>
      <c r="P24" s="60" t="s">
        <v>404</v>
      </c>
      <c r="Q24" s="54" t="s">
        <v>89</v>
      </c>
      <c r="R24" s="54">
        <v>1</v>
      </c>
      <c r="S24" s="54" t="s">
        <v>128</v>
      </c>
      <c r="T24" s="61">
        <v>44211</v>
      </c>
      <c r="U24" s="61">
        <v>44346</v>
      </c>
      <c r="V24" s="234" t="s">
        <v>34</v>
      </c>
      <c r="W24" s="623">
        <v>2311900000</v>
      </c>
      <c r="X24" s="234" t="s">
        <v>805</v>
      </c>
      <c r="Y24" s="436" t="s">
        <v>393</v>
      </c>
      <c r="Z24" s="602"/>
    </row>
    <row r="25" spans="1:26" ht="68.25" customHeight="1" x14ac:dyDescent="0.25">
      <c r="A25" s="613"/>
      <c r="B25" s="191"/>
      <c r="C25" s="191"/>
      <c r="D25" s="614"/>
      <c r="E25" s="233"/>
      <c r="F25" s="612"/>
      <c r="G25" s="163" t="s">
        <v>392</v>
      </c>
      <c r="H25" s="64" t="s">
        <v>392</v>
      </c>
      <c r="I25" s="64" t="s">
        <v>392</v>
      </c>
      <c r="J25" s="64" t="s">
        <v>392</v>
      </c>
      <c r="K25" s="64" t="s">
        <v>392</v>
      </c>
      <c r="L25" s="64" t="s">
        <v>392</v>
      </c>
      <c r="M25" s="64" t="s">
        <v>392</v>
      </c>
      <c r="N25" s="166" t="s">
        <v>392</v>
      </c>
      <c r="O25" s="388"/>
      <c r="P25" s="60" t="s">
        <v>403</v>
      </c>
      <c r="Q25" s="58" t="s">
        <v>89</v>
      </c>
      <c r="R25" s="58">
        <v>4</v>
      </c>
      <c r="S25" s="54" t="s">
        <v>402</v>
      </c>
      <c r="T25" s="61">
        <v>44348</v>
      </c>
      <c r="U25" s="61">
        <v>44547</v>
      </c>
      <c r="V25" s="234"/>
      <c r="W25" s="623"/>
      <c r="X25" s="234"/>
      <c r="Y25" s="436"/>
    </row>
    <row r="26" spans="1:26" ht="68.25" customHeight="1" x14ac:dyDescent="0.25">
      <c r="A26" s="613"/>
      <c r="B26" s="191"/>
      <c r="C26" s="191"/>
      <c r="D26" s="614"/>
      <c r="E26" s="233"/>
      <c r="F26" s="612"/>
      <c r="G26" s="163" t="s">
        <v>392</v>
      </c>
      <c r="H26" s="64" t="s">
        <v>392</v>
      </c>
      <c r="I26" s="64" t="s">
        <v>392</v>
      </c>
      <c r="J26" s="64" t="s">
        <v>392</v>
      </c>
      <c r="K26" s="64" t="s">
        <v>392</v>
      </c>
      <c r="L26" s="64" t="s">
        <v>392</v>
      </c>
      <c r="M26" s="64" t="s">
        <v>392</v>
      </c>
      <c r="N26" s="166" t="s">
        <v>392</v>
      </c>
      <c r="O26" s="386" t="s">
        <v>401</v>
      </c>
      <c r="P26" s="60" t="s">
        <v>915</v>
      </c>
      <c r="Q26" s="54" t="s">
        <v>89</v>
      </c>
      <c r="R26" s="54">
        <v>11</v>
      </c>
      <c r="S26" s="54" t="s">
        <v>13</v>
      </c>
      <c r="T26" s="61">
        <v>44211</v>
      </c>
      <c r="U26" s="61">
        <v>44547</v>
      </c>
      <c r="V26" s="54" t="s">
        <v>34</v>
      </c>
      <c r="W26" s="500">
        <v>123600000</v>
      </c>
      <c r="X26" s="54" t="s">
        <v>805</v>
      </c>
      <c r="Y26" s="438" t="s">
        <v>393</v>
      </c>
    </row>
    <row r="27" spans="1:26" ht="68.25" customHeight="1" x14ac:dyDescent="0.25">
      <c r="A27" s="187" t="s">
        <v>400</v>
      </c>
      <c r="B27" s="174" t="s">
        <v>399</v>
      </c>
      <c r="C27" s="174" t="s">
        <v>398</v>
      </c>
      <c r="D27" s="614">
        <v>0</v>
      </c>
      <c r="E27" s="233" t="s">
        <v>397</v>
      </c>
      <c r="F27" s="227">
        <v>693203587</v>
      </c>
      <c r="G27" s="163" t="s">
        <v>392</v>
      </c>
      <c r="H27" s="64" t="s">
        <v>392</v>
      </c>
      <c r="I27" s="64" t="s">
        <v>392</v>
      </c>
      <c r="J27" s="64" t="s">
        <v>392</v>
      </c>
      <c r="K27" s="64" t="s">
        <v>392</v>
      </c>
      <c r="L27" s="64" t="s">
        <v>392</v>
      </c>
      <c r="M27" s="64" t="s">
        <v>392</v>
      </c>
      <c r="N27" s="166" t="s">
        <v>392</v>
      </c>
      <c r="O27" s="388" t="s">
        <v>396</v>
      </c>
      <c r="P27" s="60" t="s">
        <v>395</v>
      </c>
      <c r="Q27" s="54" t="s">
        <v>89</v>
      </c>
      <c r="R27" s="54">
        <v>1</v>
      </c>
      <c r="S27" s="54" t="s">
        <v>128</v>
      </c>
      <c r="T27" s="61">
        <v>44211</v>
      </c>
      <c r="U27" s="61">
        <v>44285</v>
      </c>
      <c r="V27" s="234" t="s">
        <v>34</v>
      </c>
      <c r="W27" s="525">
        <v>693203587</v>
      </c>
      <c r="X27" s="234" t="s">
        <v>394</v>
      </c>
      <c r="Y27" s="436" t="s">
        <v>393</v>
      </c>
    </row>
    <row r="28" spans="1:26" ht="68.25" customHeight="1" x14ac:dyDescent="0.25">
      <c r="A28" s="188"/>
      <c r="B28" s="293"/>
      <c r="C28" s="293"/>
      <c r="D28" s="615"/>
      <c r="E28" s="616"/>
      <c r="F28" s="617"/>
      <c r="G28" s="167" t="s">
        <v>392</v>
      </c>
      <c r="H28" s="71" t="s">
        <v>392</v>
      </c>
      <c r="I28" s="71" t="s">
        <v>392</v>
      </c>
      <c r="J28" s="71" t="s">
        <v>392</v>
      </c>
      <c r="K28" s="71" t="s">
        <v>392</v>
      </c>
      <c r="L28" s="71" t="s">
        <v>392</v>
      </c>
      <c r="M28" s="71" t="s">
        <v>392</v>
      </c>
      <c r="N28" s="596" t="s">
        <v>392</v>
      </c>
      <c r="O28" s="624"/>
      <c r="P28" s="113" t="s">
        <v>391</v>
      </c>
      <c r="Q28" s="78" t="s">
        <v>89</v>
      </c>
      <c r="R28" s="78">
        <v>3</v>
      </c>
      <c r="S28" s="73" t="s">
        <v>15</v>
      </c>
      <c r="T28" s="132">
        <v>44287</v>
      </c>
      <c r="U28" s="132">
        <v>44547</v>
      </c>
      <c r="V28" s="252"/>
      <c r="W28" s="625"/>
      <c r="X28" s="252"/>
      <c r="Y28" s="561"/>
    </row>
    <row r="29" spans="1:26" x14ac:dyDescent="0.25">
      <c r="F29" s="13">
        <f>SUM(F14:F28)</f>
        <v>13435500000</v>
      </c>
      <c r="O29" s="618"/>
      <c r="W29" s="603">
        <f>SUM(W14:W28)</f>
        <v>13435500000</v>
      </c>
    </row>
  </sheetData>
  <mergeCells count="95">
    <mergeCell ref="B22:B26"/>
    <mergeCell ref="C22:C26"/>
    <mergeCell ref="A27:A28"/>
    <mergeCell ref="W22:W23"/>
    <mergeCell ref="W27:W28"/>
    <mergeCell ref="C27:C28"/>
    <mergeCell ref="A22:A26"/>
    <mergeCell ref="O24:O25"/>
    <mergeCell ref="V24:V25"/>
    <mergeCell ref="D27:D28"/>
    <mergeCell ref="F27:F28"/>
    <mergeCell ref="E27:E28"/>
    <mergeCell ref="B27:B28"/>
    <mergeCell ref="V22:V23"/>
    <mergeCell ref="V27:V28"/>
    <mergeCell ref="W24:W25"/>
    <mergeCell ref="D14:D15"/>
    <mergeCell ref="D16:D21"/>
    <mergeCell ref="D22:D26"/>
    <mergeCell ref="O22:O23"/>
    <mergeCell ref="F18:F20"/>
    <mergeCell ref="E18:E20"/>
    <mergeCell ref="E22:E26"/>
    <mergeCell ref="F22:F26"/>
    <mergeCell ref="V12:V13"/>
    <mergeCell ref="W12:W13"/>
    <mergeCell ref="X12:X13"/>
    <mergeCell ref="A14:A15"/>
    <mergeCell ref="C16:C21"/>
    <mergeCell ref="C14:C15"/>
    <mergeCell ref="B14:B15"/>
    <mergeCell ref="A16:A21"/>
    <mergeCell ref="B16:B21"/>
    <mergeCell ref="O12:O13"/>
    <mergeCell ref="E12:E13"/>
    <mergeCell ref="G12:G13"/>
    <mergeCell ref="H12:H13"/>
    <mergeCell ref="I12:I13"/>
    <mergeCell ref="S12:S13"/>
    <mergeCell ref="T12:T13"/>
    <mergeCell ref="U12:U13"/>
    <mergeCell ref="P12:P13"/>
    <mergeCell ref="Q12:Q13"/>
    <mergeCell ref="R12:R13"/>
    <mergeCell ref="A5:B5"/>
    <mergeCell ref="C5:F5"/>
    <mergeCell ref="A6:B6"/>
    <mergeCell ref="C6:F6"/>
    <mergeCell ref="O6:Y9"/>
    <mergeCell ref="A7:B7"/>
    <mergeCell ref="C7:F7"/>
    <mergeCell ref="A8:B8"/>
    <mergeCell ref="C8:F8"/>
    <mergeCell ref="A9:B9"/>
    <mergeCell ref="C9:F9"/>
    <mergeCell ref="Y12:Y13"/>
    <mergeCell ref="N12:N13"/>
    <mergeCell ref="A11:F11"/>
    <mergeCell ref="G11:N11"/>
    <mergeCell ref="A12:A13"/>
    <mergeCell ref="B12:B13"/>
    <mergeCell ref="C12:C13"/>
    <mergeCell ref="D12:D13"/>
    <mergeCell ref="J12:J13"/>
    <mergeCell ref="F12:F13"/>
    <mergeCell ref="K12:K13"/>
    <mergeCell ref="L12:L13"/>
    <mergeCell ref="M12:M13"/>
    <mergeCell ref="A1:B3"/>
    <mergeCell ref="C3:D3"/>
    <mergeCell ref="E3:T3"/>
    <mergeCell ref="U3:V3"/>
    <mergeCell ref="W3:Y3"/>
    <mergeCell ref="C2:D2"/>
    <mergeCell ref="E2:T2"/>
    <mergeCell ref="U2:V2"/>
    <mergeCell ref="W2:Y2"/>
    <mergeCell ref="U1:V1"/>
    <mergeCell ref="W1:Y1"/>
    <mergeCell ref="C1:D1"/>
    <mergeCell ref="E1:T1"/>
    <mergeCell ref="AH2:AI2"/>
    <mergeCell ref="AH1:AI1"/>
    <mergeCell ref="O11:Y11"/>
    <mergeCell ref="AH3:AI3"/>
    <mergeCell ref="AJ3:AL3"/>
    <mergeCell ref="AJ1:AL1"/>
    <mergeCell ref="AJ2:AL2"/>
    <mergeCell ref="O27:O28"/>
    <mergeCell ref="Y27:Y28"/>
    <mergeCell ref="X22:X23"/>
    <mergeCell ref="Y22:Y23"/>
    <mergeCell ref="X24:X25"/>
    <mergeCell ref="Y24:Y25"/>
    <mergeCell ref="X27:X2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5"/>
  <sheetViews>
    <sheetView zoomScaleNormal="100" workbookViewId="0">
      <selection activeCell="C6" sqref="C6:F9"/>
    </sheetView>
  </sheetViews>
  <sheetFormatPr baseColWidth="10" defaultColWidth="8.85546875" defaultRowHeight="12.75" x14ac:dyDescent="0.25"/>
  <cols>
    <col min="1" max="1" width="25" style="21" customWidth="1"/>
    <col min="2" max="2" width="14.42578125" style="21" customWidth="1"/>
    <col min="3" max="3" width="34.140625" style="21" customWidth="1"/>
    <col min="4" max="4" width="16.5703125" style="21" customWidth="1"/>
    <col min="5" max="5" width="34.5703125" style="410" customWidth="1"/>
    <col min="6" max="6" width="23.5703125" style="21" customWidth="1"/>
    <col min="7" max="8" width="18.5703125" style="21" customWidth="1"/>
    <col min="9" max="12" width="13.85546875" style="21" customWidth="1"/>
    <col min="13" max="13" width="31.28515625" style="143" customWidth="1"/>
    <col min="14" max="14" width="29.28515625" style="21" customWidth="1"/>
    <col min="15" max="15" width="27.7109375" style="22" customWidth="1"/>
    <col min="16" max="16" width="23.5703125" style="22" customWidth="1"/>
    <col min="17" max="17" width="14.140625" style="24" customWidth="1"/>
    <col min="18" max="18" width="11.85546875" style="24" customWidth="1"/>
    <col min="19" max="19" width="17.28515625" style="24" customWidth="1"/>
    <col min="20" max="21" width="13.7109375" style="24" customWidth="1"/>
    <col min="22" max="22" width="29.42578125" style="24" customWidth="1"/>
    <col min="23" max="23" width="23.85546875" style="399" customWidth="1"/>
    <col min="24" max="24" width="19.85546875" style="22" customWidth="1"/>
    <col min="25" max="25" width="24.7109375" style="21" customWidth="1"/>
    <col min="26" max="16384" width="8.85546875" style="21"/>
  </cols>
  <sheetData>
    <row r="1" spans="1:25" s="451" customFormat="1" ht="24" customHeight="1" x14ac:dyDescent="0.25">
      <c r="A1" s="447"/>
      <c r="B1" s="448"/>
      <c r="C1" s="259" t="s">
        <v>63</v>
      </c>
      <c r="D1" s="260"/>
      <c r="E1" s="269" t="s">
        <v>434</v>
      </c>
      <c r="F1" s="269"/>
      <c r="G1" s="269"/>
      <c r="H1" s="269"/>
      <c r="I1" s="269"/>
      <c r="J1" s="269"/>
      <c r="K1" s="269"/>
      <c r="L1" s="269"/>
      <c r="M1" s="269"/>
      <c r="N1" s="269"/>
      <c r="O1" s="269"/>
      <c r="P1" s="269"/>
      <c r="Q1" s="269"/>
      <c r="R1" s="269"/>
      <c r="S1" s="269"/>
      <c r="T1" s="269"/>
      <c r="U1" s="265" t="s">
        <v>64</v>
      </c>
      <c r="V1" s="265"/>
      <c r="W1" s="266" t="s">
        <v>71</v>
      </c>
      <c r="X1" s="267"/>
      <c r="Y1" s="268"/>
    </row>
    <row r="2" spans="1:25" s="451" customFormat="1" ht="24" customHeight="1" x14ac:dyDescent="0.25">
      <c r="A2" s="452"/>
      <c r="B2" s="453"/>
      <c r="C2" s="259" t="s">
        <v>65</v>
      </c>
      <c r="D2" s="260"/>
      <c r="E2" s="264" t="s">
        <v>69</v>
      </c>
      <c r="F2" s="264"/>
      <c r="G2" s="264"/>
      <c r="H2" s="264"/>
      <c r="I2" s="264"/>
      <c r="J2" s="264"/>
      <c r="K2" s="264"/>
      <c r="L2" s="264"/>
      <c r="M2" s="264"/>
      <c r="N2" s="264"/>
      <c r="O2" s="264"/>
      <c r="P2" s="264"/>
      <c r="Q2" s="264"/>
      <c r="R2" s="264"/>
      <c r="S2" s="264"/>
      <c r="T2" s="264"/>
      <c r="U2" s="265" t="s">
        <v>66</v>
      </c>
      <c r="V2" s="265"/>
      <c r="W2" s="266">
        <v>1</v>
      </c>
      <c r="X2" s="267"/>
      <c r="Y2" s="268"/>
    </row>
    <row r="3" spans="1:25" s="451" customFormat="1" ht="24" customHeight="1" x14ac:dyDescent="0.25">
      <c r="A3" s="455"/>
      <c r="B3" s="456"/>
      <c r="C3" s="259" t="s">
        <v>67</v>
      </c>
      <c r="D3" s="260"/>
      <c r="E3" s="264" t="s">
        <v>70</v>
      </c>
      <c r="F3" s="264"/>
      <c r="G3" s="264"/>
      <c r="H3" s="264"/>
      <c r="I3" s="264"/>
      <c r="J3" s="264"/>
      <c r="K3" s="264"/>
      <c r="L3" s="264"/>
      <c r="M3" s="264"/>
      <c r="N3" s="264"/>
      <c r="O3" s="264"/>
      <c r="P3" s="264"/>
      <c r="Q3" s="264"/>
      <c r="R3" s="264"/>
      <c r="S3" s="264"/>
      <c r="T3" s="264"/>
      <c r="U3" s="265" t="s">
        <v>68</v>
      </c>
      <c r="V3" s="265"/>
      <c r="W3" s="261">
        <v>43767</v>
      </c>
      <c r="X3" s="262"/>
      <c r="Y3" s="263"/>
    </row>
    <row r="4" spans="1:25" ht="18.75" customHeight="1" x14ac:dyDescent="0.25">
      <c r="A4" s="80"/>
      <c r="B4" s="80"/>
      <c r="C4" s="80"/>
      <c r="D4" s="80"/>
      <c r="E4" s="398"/>
      <c r="F4" s="80"/>
      <c r="G4" s="80"/>
      <c r="H4" s="80"/>
      <c r="I4" s="80"/>
      <c r="J4" s="80"/>
      <c r="K4" s="80"/>
      <c r="L4" s="80"/>
      <c r="M4" s="80"/>
      <c r="N4" s="80"/>
      <c r="O4" s="80"/>
      <c r="P4" s="80"/>
      <c r="Q4" s="80"/>
      <c r="R4" s="80"/>
      <c r="S4" s="80"/>
      <c r="T4" s="80"/>
      <c r="U4" s="80"/>
      <c r="V4" s="80"/>
      <c r="Y4" s="80"/>
    </row>
    <row r="5" spans="1:25" ht="18" customHeight="1" x14ac:dyDescent="0.25">
      <c r="A5" s="207" t="s">
        <v>72</v>
      </c>
      <c r="B5" s="208"/>
      <c r="C5" s="412">
        <v>2021</v>
      </c>
      <c r="D5" s="412"/>
      <c r="E5" s="412"/>
      <c r="F5" s="412"/>
      <c r="G5" s="83"/>
      <c r="H5" s="83"/>
      <c r="I5" s="83"/>
      <c r="J5" s="83"/>
      <c r="K5" s="83"/>
      <c r="L5" s="83"/>
      <c r="M5" s="83"/>
      <c r="N5" s="83"/>
      <c r="O5" s="80"/>
      <c r="P5" s="80"/>
      <c r="Q5" s="80"/>
      <c r="R5" s="80"/>
      <c r="S5" s="80"/>
      <c r="T5" s="80"/>
      <c r="U5" s="80"/>
      <c r="V5" s="80"/>
      <c r="Y5" s="80"/>
    </row>
    <row r="6" spans="1:25" ht="18" customHeight="1" x14ac:dyDescent="0.25">
      <c r="A6" s="207" t="s">
        <v>27</v>
      </c>
      <c r="B6" s="208"/>
      <c r="C6" s="341" t="s">
        <v>531</v>
      </c>
      <c r="D6" s="341"/>
      <c r="E6" s="341"/>
      <c r="F6" s="341"/>
      <c r="G6" s="83"/>
      <c r="H6" s="83"/>
      <c r="I6" s="83"/>
      <c r="J6" s="83"/>
      <c r="K6" s="83"/>
      <c r="L6" s="83"/>
      <c r="M6" s="83"/>
      <c r="N6" s="83"/>
      <c r="O6" s="198"/>
      <c r="P6" s="198"/>
      <c r="Q6" s="198"/>
      <c r="R6" s="198"/>
      <c r="S6" s="198"/>
      <c r="T6" s="198"/>
      <c r="U6" s="198"/>
      <c r="V6" s="198"/>
      <c r="W6" s="198"/>
      <c r="X6" s="198"/>
      <c r="Y6" s="198"/>
    </row>
    <row r="7" spans="1:25" ht="18" customHeight="1" x14ac:dyDescent="0.25">
      <c r="A7" s="207" t="s">
        <v>28</v>
      </c>
      <c r="B7" s="208"/>
      <c r="C7" s="413">
        <v>2018011000219</v>
      </c>
      <c r="D7" s="413"/>
      <c r="E7" s="413"/>
      <c r="F7" s="413"/>
      <c r="G7" s="83"/>
      <c r="H7" s="83"/>
      <c r="I7" s="83"/>
      <c r="J7" s="83"/>
      <c r="K7" s="83"/>
      <c r="L7" s="83"/>
      <c r="M7" s="83"/>
      <c r="N7" s="83"/>
      <c r="O7" s="198"/>
      <c r="P7" s="198"/>
      <c r="Q7" s="198"/>
      <c r="R7" s="198"/>
      <c r="S7" s="198"/>
      <c r="T7" s="198"/>
      <c r="U7" s="198"/>
      <c r="V7" s="198"/>
      <c r="W7" s="198"/>
      <c r="X7" s="198"/>
      <c r="Y7" s="198"/>
    </row>
    <row r="8" spans="1:25" ht="18" customHeight="1" x14ac:dyDescent="0.25">
      <c r="A8" s="207" t="s">
        <v>74</v>
      </c>
      <c r="B8" s="208"/>
      <c r="C8" s="414" t="s">
        <v>530</v>
      </c>
      <c r="D8" s="414"/>
      <c r="E8" s="414"/>
      <c r="F8" s="414"/>
      <c r="G8" s="83"/>
      <c r="H8" s="83"/>
      <c r="I8" s="83"/>
      <c r="J8" s="83"/>
      <c r="K8" s="83"/>
      <c r="L8" s="83"/>
      <c r="M8" s="83"/>
      <c r="N8" s="83"/>
      <c r="O8" s="198"/>
      <c r="P8" s="198"/>
      <c r="Q8" s="198"/>
      <c r="R8" s="198"/>
      <c r="S8" s="198"/>
      <c r="T8" s="198"/>
      <c r="U8" s="198"/>
      <c r="V8" s="198"/>
      <c r="W8" s="198"/>
      <c r="X8" s="198"/>
      <c r="Y8" s="198"/>
    </row>
    <row r="9" spans="1:25" ht="18" customHeight="1" x14ac:dyDescent="0.25">
      <c r="A9" s="207" t="s">
        <v>29</v>
      </c>
      <c r="B9" s="208"/>
      <c r="C9" s="415" t="s">
        <v>430</v>
      </c>
      <c r="D9" s="416"/>
      <c r="E9" s="416"/>
      <c r="F9" s="417"/>
      <c r="G9" s="83"/>
      <c r="H9" s="83"/>
      <c r="I9" s="83"/>
      <c r="J9" s="83"/>
      <c r="K9" s="83"/>
      <c r="L9" s="83"/>
      <c r="M9" s="83"/>
      <c r="N9" s="83"/>
      <c r="O9" s="198"/>
      <c r="P9" s="198"/>
      <c r="Q9" s="198"/>
      <c r="R9" s="198"/>
      <c r="S9" s="198"/>
      <c r="T9" s="198"/>
      <c r="U9" s="198"/>
      <c r="V9" s="198"/>
      <c r="W9" s="198"/>
      <c r="X9" s="198"/>
      <c r="Y9" s="198"/>
    </row>
    <row r="10" spans="1:25" ht="18" customHeight="1" x14ac:dyDescent="0.25">
      <c r="A10" s="86"/>
      <c r="B10" s="86"/>
      <c r="C10" s="87"/>
      <c r="D10" s="87"/>
      <c r="E10" s="86"/>
      <c r="F10" s="87"/>
      <c r="G10" s="87"/>
      <c r="H10" s="87"/>
      <c r="I10" s="87"/>
      <c r="J10" s="87"/>
      <c r="K10" s="87"/>
      <c r="L10" s="87"/>
      <c r="M10" s="87"/>
      <c r="N10" s="87"/>
      <c r="O10" s="87"/>
      <c r="P10" s="87"/>
      <c r="Q10" s="87"/>
      <c r="R10" s="87"/>
      <c r="S10" s="17"/>
      <c r="T10" s="17"/>
      <c r="U10" s="17"/>
      <c r="V10" s="17"/>
      <c r="Y10" s="20"/>
    </row>
    <row r="11" spans="1:25" ht="24.75" customHeight="1" x14ac:dyDescent="0.25">
      <c r="A11" s="400" t="s">
        <v>22</v>
      </c>
      <c r="B11" s="400"/>
      <c r="C11" s="400"/>
      <c r="D11" s="400"/>
      <c r="E11" s="400"/>
      <c r="F11" s="400"/>
      <c r="G11" s="401" t="s">
        <v>83</v>
      </c>
      <c r="H11" s="401"/>
      <c r="I11" s="401"/>
      <c r="J11" s="401"/>
      <c r="K11" s="401"/>
      <c r="L11" s="401"/>
      <c r="M11" s="401"/>
      <c r="N11" s="401"/>
      <c r="O11" s="402" t="s">
        <v>23</v>
      </c>
      <c r="P11" s="402"/>
      <c r="Q11" s="402"/>
      <c r="R11" s="402"/>
      <c r="S11" s="402"/>
      <c r="T11" s="402"/>
      <c r="U11" s="402"/>
      <c r="V11" s="402"/>
      <c r="W11" s="402"/>
      <c r="X11" s="402"/>
      <c r="Y11" s="402"/>
    </row>
    <row r="12" spans="1:25" ht="16.5" customHeight="1" x14ac:dyDescent="0.25">
      <c r="A12" s="240" t="s">
        <v>0</v>
      </c>
      <c r="B12" s="400" t="s">
        <v>1</v>
      </c>
      <c r="C12" s="240" t="s">
        <v>2</v>
      </c>
      <c r="D12" s="240" t="s">
        <v>125</v>
      </c>
      <c r="E12" s="240" t="s">
        <v>3</v>
      </c>
      <c r="F12" s="240" t="s">
        <v>828</v>
      </c>
      <c r="G12" s="403" t="s">
        <v>82</v>
      </c>
      <c r="H12" s="403" t="s">
        <v>78</v>
      </c>
      <c r="I12" s="403" t="s">
        <v>81</v>
      </c>
      <c r="J12" s="403" t="s">
        <v>80</v>
      </c>
      <c r="K12" s="401" t="s">
        <v>79</v>
      </c>
      <c r="L12" s="403" t="s">
        <v>7</v>
      </c>
      <c r="M12" s="401" t="s">
        <v>8</v>
      </c>
      <c r="N12" s="401" t="s">
        <v>9</v>
      </c>
      <c r="O12" s="404" t="s">
        <v>24</v>
      </c>
      <c r="P12" s="404" t="s">
        <v>26</v>
      </c>
      <c r="Q12" s="404" t="s">
        <v>4</v>
      </c>
      <c r="R12" s="405" t="s">
        <v>129</v>
      </c>
      <c r="S12" s="404" t="s">
        <v>73</v>
      </c>
      <c r="T12" s="404" t="s">
        <v>6</v>
      </c>
      <c r="U12" s="404" t="s">
        <v>19</v>
      </c>
      <c r="V12" s="404" t="s">
        <v>20</v>
      </c>
      <c r="W12" s="404" t="s">
        <v>25</v>
      </c>
      <c r="X12" s="404" t="s">
        <v>75</v>
      </c>
      <c r="Y12" s="404" t="s">
        <v>5</v>
      </c>
    </row>
    <row r="13" spans="1:25" ht="21.75" customHeight="1" x14ac:dyDescent="0.25">
      <c r="A13" s="406"/>
      <c r="B13" s="407"/>
      <c r="C13" s="406"/>
      <c r="D13" s="406"/>
      <c r="E13" s="406"/>
      <c r="F13" s="406"/>
      <c r="G13" s="408"/>
      <c r="H13" s="408"/>
      <c r="I13" s="408"/>
      <c r="J13" s="408"/>
      <c r="K13" s="409"/>
      <c r="L13" s="408"/>
      <c r="M13" s="409"/>
      <c r="N13" s="409"/>
      <c r="O13" s="404"/>
      <c r="P13" s="404"/>
      <c r="Q13" s="404"/>
      <c r="R13" s="405"/>
      <c r="S13" s="404"/>
      <c r="T13" s="404"/>
      <c r="U13" s="404"/>
      <c r="V13" s="404"/>
      <c r="W13" s="404"/>
      <c r="X13" s="404"/>
      <c r="Y13" s="404"/>
    </row>
    <row r="14" spans="1:25" s="143" customFormat="1" ht="27" customHeight="1" x14ac:dyDescent="0.25">
      <c r="A14" s="245" t="s">
        <v>529</v>
      </c>
      <c r="B14" s="283" t="s">
        <v>528</v>
      </c>
      <c r="C14" s="283" t="s">
        <v>527</v>
      </c>
      <c r="D14" s="253">
        <v>20</v>
      </c>
      <c r="E14" s="281" t="s">
        <v>526</v>
      </c>
      <c r="F14" s="419">
        <f>+W14</f>
        <v>685000000</v>
      </c>
      <c r="G14" s="254" t="s">
        <v>10</v>
      </c>
      <c r="H14" s="255" t="s">
        <v>10</v>
      </c>
      <c r="I14" s="255" t="s">
        <v>10</v>
      </c>
      <c r="J14" s="255" t="s">
        <v>12</v>
      </c>
      <c r="K14" s="255" t="s">
        <v>10</v>
      </c>
      <c r="L14" s="255" t="s">
        <v>10</v>
      </c>
      <c r="M14" s="255" t="s">
        <v>10</v>
      </c>
      <c r="N14" s="114" t="s">
        <v>44</v>
      </c>
      <c r="O14" s="314" t="s">
        <v>465</v>
      </c>
      <c r="P14" s="283" t="s">
        <v>525</v>
      </c>
      <c r="Q14" s="246" t="s">
        <v>89</v>
      </c>
      <c r="R14" s="432">
        <v>20</v>
      </c>
      <c r="S14" s="283" t="s">
        <v>13</v>
      </c>
      <c r="T14" s="294">
        <v>44228</v>
      </c>
      <c r="U14" s="294">
        <v>44561</v>
      </c>
      <c r="V14" s="246" t="s">
        <v>21</v>
      </c>
      <c r="W14" s="284">
        <v>685000000</v>
      </c>
      <c r="X14" s="433" t="s">
        <v>76</v>
      </c>
      <c r="Y14" s="434" t="s">
        <v>524</v>
      </c>
    </row>
    <row r="15" spans="1:25" ht="24" customHeight="1" x14ac:dyDescent="0.25">
      <c r="A15" s="243"/>
      <c r="B15" s="270"/>
      <c r="C15" s="270"/>
      <c r="D15" s="242"/>
      <c r="E15" s="271"/>
      <c r="F15" s="420"/>
      <c r="G15" s="235"/>
      <c r="H15" s="224"/>
      <c r="I15" s="224"/>
      <c r="J15" s="224"/>
      <c r="K15" s="224"/>
      <c r="L15" s="224"/>
      <c r="M15" s="224"/>
      <c r="N15" s="112" t="s">
        <v>43</v>
      </c>
      <c r="O15" s="315"/>
      <c r="P15" s="270"/>
      <c r="Q15" s="234"/>
      <c r="R15" s="291"/>
      <c r="S15" s="270"/>
      <c r="T15" s="226"/>
      <c r="U15" s="226"/>
      <c r="V15" s="234"/>
      <c r="W15" s="282"/>
      <c r="X15" s="435"/>
      <c r="Y15" s="436"/>
    </row>
    <row r="16" spans="1:25" ht="24.75" customHeight="1" x14ac:dyDescent="0.25">
      <c r="A16" s="243"/>
      <c r="B16" s="270"/>
      <c r="C16" s="270"/>
      <c r="D16" s="242"/>
      <c r="E16" s="273" t="s">
        <v>456</v>
      </c>
      <c r="F16" s="420">
        <f>+W16+W17</f>
        <v>1667700000</v>
      </c>
      <c r="G16" s="235"/>
      <c r="H16" s="224"/>
      <c r="I16" s="224"/>
      <c r="J16" s="224"/>
      <c r="K16" s="224"/>
      <c r="L16" s="224"/>
      <c r="M16" s="224"/>
      <c r="N16" s="112" t="s">
        <v>39</v>
      </c>
      <c r="O16" s="315"/>
      <c r="P16" s="270"/>
      <c r="Q16" s="234"/>
      <c r="R16" s="291"/>
      <c r="S16" s="270"/>
      <c r="T16" s="226"/>
      <c r="U16" s="226"/>
      <c r="V16" s="54" t="s">
        <v>34</v>
      </c>
      <c r="W16" s="56">
        <v>1598400000</v>
      </c>
      <c r="X16" s="435"/>
      <c r="Y16" s="436"/>
    </row>
    <row r="17" spans="1:25" ht="24" customHeight="1" x14ac:dyDescent="0.25">
      <c r="A17" s="243"/>
      <c r="B17" s="270"/>
      <c r="C17" s="270"/>
      <c r="D17" s="242"/>
      <c r="E17" s="273"/>
      <c r="F17" s="420"/>
      <c r="G17" s="235"/>
      <c r="H17" s="224"/>
      <c r="I17" s="224"/>
      <c r="J17" s="224"/>
      <c r="K17" s="224"/>
      <c r="L17" s="224"/>
      <c r="M17" s="224"/>
      <c r="N17" s="112" t="s">
        <v>46</v>
      </c>
      <c r="O17" s="315"/>
      <c r="P17" s="270"/>
      <c r="Q17" s="234"/>
      <c r="R17" s="291"/>
      <c r="S17" s="270"/>
      <c r="T17" s="226"/>
      <c r="U17" s="226"/>
      <c r="V17" s="54" t="s">
        <v>437</v>
      </c>
      <c r="W17" s="56">
        <v>69300000</v>
      </c>
      <c r="X17" s="435"/>
      <c r="Y17" s="436"/>
    </row>
    <row r="18" spans="1:25" ht="35.25" customHeight="1" x14ac:dyDescent="0.25">
      <c r="A18" s="243"/>
      <c r="B18" s="270"/>
      <c r="C18" s="270"/>
      <c r="D18" s="242"/>
      <c r="E18" s="273" t="s">
        <v>523</v>
      </c>
      <c r="F18" s="420">
        <f>+W18+W19+W20</f>
        <v>2614400000</v>
      </c>
      <c r="G18" s="235"/>
      <c r="H18" s="224"/>
      <c r="I18" s="224"/>
      <c r="J18" s="224"/>
      <c r="K18" s="224"/>
      <c r="L18" s="224"/>
      <c r="M18" s="224"/>
      <c r="N18" s="112" t="s">
        <v>48</v>
      </c>
      <c r="O18" s="315"/>
      <c r="P18" s="270"/>
      <c r="Q18" s="234"/>
      <c r="R18" s="291"/>
      <c r="S18" s="270"/>
      <c r="T18" s="226"/>
      <c r="U18" s="226"/>
      <c r="V18" s="54" t="s">
        <v>34</v>
      </c>
      <c r="W18" s="56">
        <v>1598400000</v>
      </c>
      <c r="X18" s="435"/>
      <c r="Y18" s="436"/>
    </row>
    <row r="19" spans="1:25" ht="26.25" customHeight="1" x14ac:dyDescent="0.25">
      <c r="A19" s="243"/>
      <c r="B19" s="270"/>
      <c r="C19" s="270"/>
      <c r="D19" s="242"/>
      <c r="E19" s="273"/>
      <c r="F19" s="420"/>
      <c r="G19" s="235"/>
      <c r="H19" s="224"/>
      <c r="I19" s="224"/>
      <c r="J19" s="224"/>
      <c r="K19" s="224"/>
      <c r="L19" s="224"/>
      <c r="M19" s="224"/>
      <c r="N19" s="112" t="s">
        <v>42</v>
      </c>
      <c r="O19" s="315"/>
      <c r="P19" s="270"/>
      <c r="Q19" s="234"/>
      <c r="R19" s="291"/>
      <c r="S19" s="270"/>
      <c r="T19" s="226"/>
      <c r="U19" s="226"/>
      <c r="V19" s="54" t="s">
        <v>437</v>
      </c>
      <c r="W19" s="56">
        <v>66000000</v>
      </c>
      <c r="X19" s="435"/>
      <c r="Y19" s="436"/>
    </row>
    <row r="20" spans="1:25" ht="32.25" customHeight="1" x14ac:dyDescent="0.25">
      <c r="A20" s="243"/>
      <c r="B20" s="270"/>
      <c r="C20" s="270"/>
      <c r="D20" s="242"/>
      <c r="E20" s="273"/>
      <c r="F20" s="420"/>
      <c r="G20" s="235"/>
      <c r="H20" s="224"/>
      <c r="I20" s="224"/>
      <c r="J20" s="224"/>
      <c r="K20" s="224"/>
      <c r="L20" s="224"/>
      <c r="M20" s="224"/>
      <c r="N20" s="112" t="s">
        <v>511</v>
      </c>
      <c r="O20" s="315"/>
      <c r="P20" s="270"/>
      <c r="Q20" s="234"/>
      <c r="R20" s="291"/>
      <c r="S20" s="270"/>
      <c r="T20" s="226"/>
      <c r="U20" s="226"/>
      <c r="V20" s="54" t="s">
        <v>21</v>
      </c>
      <c r="W20" s="56">
        <v>950000000</v>
      </c>
      <c r="X20" s="435"/>
      <c r="Y20" s="436"/>
    </row>
    <row r="21" spans="1:25" ht="15" customHeight="1" x14ac:dyDescent="0.25">
      <c r="A21" s="243"/>
      <c r="B21" s="270"/>
      <c r="C21" s="270"/>
      <c r="D21" s="242"/>
      <c r="E21" s="273" t="s">
        <v>522</v>
      </c>
      <c r="F21" s="421">
        <f>+W21</f>
        <v>177600000</v>
      </c>
      <c r="G21" s="235"/>
      <c r="H21" s="224"/>
      <c r="I21" s="224"/>
      <c r="J21" s="224"/>
      <c r="K21" s="224"/>
      <c r="L21" s="224"/>
      <c r="M21" s="224"/>
      <c r="N21" s="112" t="s">
        <v>38</v>
      </c>
      <c r="O21" s="315" t="s">
        <v>521</v>
      </c>
      <c r="P21" s="270" t="s">
        <v>520</v>
      </c>
      <c r="Q21" s="234" t="s">
        <v>89</v>
      </c>
      <c r="R21" s="291">
        <v>20</v>
      </c>
      <c r="S21" s="270" t="s">
        <v>13</v>
      </c>
      <c r="T21" s="226">
        <v>44256</v>
      </c>
      <c r="U21" s="226">
        <v>44561</v>
      </c>
      <c r="V21" s="234" t="s">
        <v>34</v>
      </c>
      <c r="W21" s="282">
        <v>177600000</v>
      </c>
      <c r="X21" s="435" t="s">
        <v>76</v>
      </c>
      <c r="Y21" s="436" t="s">
        <v>524</v>
      </c>
    </row>
    <row r="22" spans="1:25" ht="27" customHeight="1" x14ac:dyDescent="0.25">
      <c r="A22" s="243"/>
      <c r="B22" s="270"/>
      <c r="C22" s="270"/>
      <c r="D22" s="242"/>
      <c r="E22" s="273"/>
      <c r="F22" s="421"/>
      <c r="G22" s="235"/>
      <c r="H22" s="224"/>
      <c r="I22" s="224"/>
      <c r="J22" s="224"/>
      <c r="K22" s="224"/>
      <c r="L22" s="224"/>
      <c r="M22" s="224"/>
      <c r="N22" s="181" t="s">
        <v>45</v>
      </c>
      <c r="O22" s="315"/>
      <c r="P22" s="270"/>
      <c r="Q22" s="234"/>
      <c r="R22" s="291"/>
      <c r="S22" s="270"/>
      <c r="T22" s="226"/>
      <c r="U22" s="226"/>
      <c r="V22" s="234"/>
      <c r="W22" s="282"/>
      <c r="X22" s="435"/>
      <c r="Y22" s="436"/>
    </row>
    <row r="23" spans="1:25" ht="30" customHeight="1" x14ac:dyDescent="0.25">
      <c r="A23" s="243"/>
      <c r="B23" s="270"/>
      <c r="C23" s="270"/>
      <c r="D23" s="242"/>
      <c r="E23" s="62" t="s">
        <v>519</v>
      </c>
      <c r="F23" s="422">
        <f>+W23</f>
        <v>177600000</v>
      </c>
      <c r="G23" s="235"/>
      <c r="H23" s="224"/>
      <c r="I23" s="224"/>
      <c r="J23" s="224"/>
      <c r="K23" s="224"/>
      <c r="L23" s="224"/>
      <c r="M23" s="224"/>
      <c r="N23" s="181"/>
      <c r="O23" s="315" t="s">
        <v>518</v>
      </c>
      <c r="P23" s="270" t="s">
        <v>507</v>
      </c>
      <c r="Q23" s="234" t="s">
        <v>89</v>
      </c>
      <c r="R23" s="291">
        <v>20</v>
      </c>
      <c r="S23" s="270" t="s">
        <v>13</v>
      </c>
      <c r="T23" s="226">
        <v>44247</v>
      </c>
      <c r="U23" s="226">
        <v>44561</v>
      </c>
      <c r="V23" s="54" t="s">
        <v>34</v>
      </c>
      <c r="W23" s="56">
        <v>177600000</v>
      </c>
      <c r="X23" s="435" t="s">
        <v>76</v>
      </c>
      <c r="Y23" s="436" t="s">
        <v>524</v>
      </c>
    </row>
    <row r="24" spans="1:25" ht="30" customHeight="1" x14ac:dyDescent="0.25">
      <c r="A24" s="243"/>
      <c r="B24" s="270"/>
      <c r="C24" s="270"/>
      <c r="D24" s="242"/>
      <c r="E24" s="272" t="s">
        <v>517</v>
      </c>
      <c r="F24" s="421">
        <f>+W24</f>
        <v>266400000</v>
      </c>
      <c r="G24" s="235"/>
      <c r="H24" s="224"/>
      <c r="I24" s="224"/>
      <c r="J24" s="224"/>
      <c r="K24" s="224"/>
      <c r="L24" s="224"/>
      <c r="M24" s="224"/>
      <c r="N24" s="181"/>
      <c r="O24" s="315"/>
      <c r="P24" s="270"/>
      <c r="Q24" s="234"/>
      <c r="R24" s="291"/>
      <c r="S24" s="270"/>
      <c r="T24" s="226"/>
      <c r="U24" s="226"/>
      <c r="V24" s="234" t="s">
        <v>34</v>
      </c>
      <c r="W24" s="282">
        <v>266400000</v>
      </c>
      <c r="X24" s="435"/>
      <c r="Y24" s="436"/>
    </row>
    <row r="25" spans="1:25" ht="30" customHeight="1" x14ac:dyDescent="0.25">
      <c r="A25" s="243"/>
      <c r="B25" s="270"/>
      <c r="C25" s="270"/>
      <c r="D25" s="242"/>
      <c r="E25" s="272"/>
      <c r="F25" s="421"/>
      <c r="G25" s="235"/>
      <c r="H25" s="224"/>
      <c r="I25" s="224"/>
      <c r="J25" s="224"/>
      <c r="K25" s="224"/>
      <c r="L25" s="224"/>
      <c r="M25" s="224"/>
      <c r="N25" s="181"/>
      <c r="O25" s="315"/>
      <c r="P25" s="270"/>
      <c r="Q25" s="234"/>
      <c r="R25" s="291"/>
      <c r="S25" s="270"/>
      <c r="T25" s="226"/>
      <c r="U25" s="226"/>
      <c r="V25" s="234"/>
      <c r="W25" s="282"/>
      <c r="X25" s="435"/>
      <c r="Y25" s="436"/>
    </row>
    <row r="26" spans="1:25" ht="30" customHeight="1" x14ac:dyDescent="0.25">
      <c r="A26" s="243"/>
      <c r="B26" s="270" t="s">
        <v>516</v>
      </c>
      <c r="C26" s="270" t="s">
        <v>515</v>
      </c>
      <c r="D26" s="224">
        <v>15</v>
      </c>
      <c r="E26" s="272" t="s">
        <v>456</v>
      </c>
      <c r="F26" s="423">
        <f>+W26+W27</f>
        <v>1667700000</v>
      </c>
      <c r="G26" s="235" t="s">
        <v>10</v>
      </c>
      <c r="H26" s="224" t="s">
        <v>10</v>
      </c>
      <c r="I26" s="224" t="s">
        <v>10</v>
      </c>
      <c r="J26" s="224" t="s">
        <v>12</v>
      </c>
      <c r="K26" s="224" t="s">
        <v>10</v>
      </c>
      <c r="L26" s="224" t="s">
        <v>10</v>
      </c>
      <c r="M26" s="224" t="s">
        <v>10</v>
      </c>
      <c r="N26" s="112" t="s">
        <v>44</v>
      </c>
      <c r="O26" s="315" t="s">
        <v>455</v>
      </c>
      <c r="P26" s="270" t="s">
        <v>514</v>
      </c>
      <c r="Q26" s="234" t="s">
        <v>89</v>
      </c>
      <c r="R26" s="270">
        <v>15</v>
      </c>
      <c r="S26" s="270" t="s">
        <v>13</v>
      </c>
      <c r="T26" s="226">
        <v>44228</v>
      </c>
      <c r="U26" s="226">
        <v>44561</v>
      </c>
      <c r="V26" s="54" t="s">
        <v>34</v>
      </c>
      <c r="W26" s="56">
        <v>1598400000</v>
      </c>
      <c r="X26" s="435" t="s">
        <v>76</v>
      </c>
      <c r="Y26" s="436" t="s">
        <v>524</v>
      </c>
    </row>
    <row r="27" spans="1:25" ht="30" customHeight="1" x14ac:dyDescent="0.25">
      <c r="A27" s="243"/>
      <c r="B27" s="270"/>
      <c r="C27" s="270"/>
      <c r="D27" s="224"/>
      <c r="E27" s="272"/>
      <c r="F27" s="423"/>
      <c r="G27" s="235"/>
      <c r="H27" s="224"/>
      <c r="I27" s="224"/>
      <c r="J27" s="224"/>
      <c r="K27" s="224"/>
      <c r="L27" s="224"/>
      <c r="M27" s="224"/>
      <c r="N27" s="112" t="s">
        <v>43</v>
      </c>
      <c r="O27" s="315"/>
      <c r="P27" s="270"/>
      <c r="Q27" s="234"/>
      <c r="R27" s="270"/>
      <c r="S27" s="270"/>
      <c r="T27" s="226"/>
      <c r="U27" s="226"/>
      <c r="V27" s="54" t="s">
        <v>437</v>
      </c>
      <c r="W27" s="56">
        <v>69300000</v>
      </c>
      <c r="X27" s="435"/>
      <c r="Y27" s="436"/>
    </row>
    <row r="28" spans="1:25" ht="30" customHeight="1" x14ac:dyDescent="0.25">
      <c r="A28" s="243"/>
      <c r="B28" s="270"/>
      <c r="C28" s="270"/>
      <c r="D28" s="224"/>
      <c r="E28" s="272" t="s">
        <v>513</v>
      </c>
      <c r="F28" s="423">
        <f>+W28+W29+W30</f>
        <v>2314400000</v>
      </c>
      <c r="G28" s="235"/>
      <c r="H28" s="224" t="s">
        <v>10</v>
      </c>
      <c r="I28" s="224" t="s">
        <v>10</v>
      </c>
      <c r="J28" s="224" t="s">
        <v>11</v>
      </c>
      <c r="K28" s="224" t="s">
        <v>10</v>
      </c>
      <c r="L28" s="224" t="s">
        <v>10</v>
      </c>
      <c r="M28" s="224" t="s">
        <v>10</v>
      </c>
      <c r="N28" s="112" t="s">
        <v>39</v>
      </c>
      <c r="O28" s="315"/>
      <c r="P28" s="270"/>
      <c r="Q28" s="234"/>
      <c r="R28" s="270"/>
      <c r="S28" s="270"/>
      <c r="T28" s="226"/>
      <c r="U28" s="226"/>
      <c r="V28" s="54" t="s">
        <v>34</v>
      </c>
      <c r="W28" s="56">
        <v>1598400000</v>
      </c>
      <c r="X28" s="435"/>
      <c r="Y28" s="436"/>
    </row>
    <row r="29" spans="1:25" ht="30" customHeight="1" x14ac:dyDescent="0.25">
      <c r="A29" s="243"/>
      <c r="B29" s="270"/>
      <c r="C29" s="270"/>
      <c r="D29" s="224"/>
      <c r="E29" s="272"/>
      <c r="F29" s="423"/>
      <c r="G29" s="235"/>
      <c r="H29" s="224"/>
      <c r="I29" s="224"/>
      <c r="J29" s="224"/>
      <c r="K29" s="224"/>
      <c r="L29" s="224"/>
      <c r="M29" s="224"/>
      <c r="N29" s="112" t="s">
        <v>46</v>
      </c>
      <c r="O29" s="315"/>
      <c r="P29" s="270"/>
      <c r="Q29" s="234"/>
      <c r="R29" s="270"/>
      <c r="S29" s="270"/>
      <c r="T29" s="226"/>
      <c r="U29" s="226"/>
      <c r="V29" s="54" t="s">
        <v>437</v>
      </c>
      <c r="W29" s="56">
        <v>66000000</v>
      </c>
      <c r="X29" s="435"/>
      <c r="Y29" s="436"/>
    </row>
    <row r="30" spans="1:25" ht="30" customHeight="1" x14ac:dyDescent="0.25">
      <c r="A30" s="243"/>
      <c r="B30" s="270"/>
      <c r="C30" s="270"/>
      <c r="D30" s="224"/>
      <c r="E30" s="272"/>
      <c r="F30" s="423"/>
      <c r="G30" s="235"/>
      <c r="H30" s="224"/>
      <c r="I30" s="224"/>
      <c r="J30" s="224"/>
      <c r="K30" s="224"/>
      <c r="L30" s="224"/>
      <c r="M30" s="224"/>
      <c r="N30" s="112" t="s">
        <v>48</v>
      </c>
      <c r="O30" s="315"/>
      <c r="P30" s="270"/>
      <c r="Q30" s="234"/>
      <c r="R30" s="270"/>
      <c r="S30" s="270"/>
      <c r="T30" s="226"/>
      <c r="U30" s="226"/>
      <c r="V30" s="54" t="s">
        <v>21</v>
      </c>
      <c r="W30" s="56">
        <v>650000000</v>
      </c>
      <c r="X30" s="435"/>
      <c r="Y30" s="436"/>
    </row>
    <row r="31" spans="1:25" ht="30" customHeight="1" x14ac:dyDescent="0.25">
      <c r="A31" s="243"/>
      <c r="B31" s="270"/>
      <c r="C31" s="270"/>
      <c r="D31" s="224"/>
      <c r="E31" s="62" t="s">
        <v>512</v>
      </c>
      <c r="F31" s="424">
        <f>+W31</f>
        <v>177600000</v>
      </c>
      <c r="G31" s="235"/>
      <c r="H31" s="224" t="s">
        <v>10</v>
      </c>
      <c r="I31" s="224" t="s">
        <v>10</v>
      </c>
      <c r="J31" s="224" t="s">
        <v>11</v>
      </c>
      <c r="K31" s="224" t="s">
        <v>10</v>
      </c>
      <c r="L31" s="224" t="s">
        <v>10</v>
      </c>
      <c r="M31" s="224" t="s">
        <v>10</v>
      </c>
      <c r="N31" s="112" t="s">
        <v>511</v>
      </c>
      <c r="O31" s="316" t="s">
        <v>491</v>
      </c>
      <c r="P31" s="55" t="s">
        <v>510</v>
      </c>
      <c r="Q31" s="54" t="s">
        <v>89</v>
      </c>
      <c r="R31" s="36">
        <v>15</v>
      </c>
      <c r="S31" s="55" t="s">
        <v>13</v>
      </c>
      <c r="T31" s="57">
        <v>44256</v>
      </c>
      <c r="U31" s="57">
        <v>44561</v>
      </c>
      <c r="V31" s="54" t="s">
        <v>34</v>
      </c>
      <c r="W31" s="56">
        <v>177600000</v>
      </c>
      <c r="X31" s="435" t="s">
        <v>76</v>
      </c>
      <c r="Y31" s="436" t="s">
        <v>524</v>
      </c>
    </row>
    <row r="32" spans="1:25" ht="30" customHeight="1" x14ac:dyDescent="0.25">
      <c r="A32" s="243"/>
      <c r="B32" s="270"/>
      <c r="C32" s="270"/>
      <c r="D32" s="224"/>
      <c r="E32" s="62" t="s">
        <v>509</v>
      </c>
      <c r="F32" s="424">
        <f>+W32</f>
        <v>177600000</v>
      </c>
      <c r="G32" s="235"/>
      <c r="H32" s="224" t="s">
        <v>10</v>
      </c>
      <c r="I32" s="224" t="s">
        <v>10</v>
      </c>
      <c r="J32" s="224" t="s">
        <v>11</v>
      </c>
      <c r="K32" s="224" t="s">
        <v>10</v>
      </c>
      <c r="L32" s="224" t="s">
        <v>10</v>
      </c>
      <c r="M32" s="224" t="s">
        <v>10</v>
      </c>
      <c r="N32" s="112" t="s">
        <v>45</v>
      </c>
      <c r="O32" s="315" t="s">
        <v>508</v>
      </c>
      <c r="P32" s="270" t="s">
        <v>507</v>
      </c>
      <c r="Q32" s="234" t="s">
        <v>89</v>
      </c>
      <c r="R32" s="270">
        <v>15</v>
      </c>
      <c r="S32" s="270" t="s">
        <v>13</v>
      </c>
      <c r="T32" s="226">
        <v>44247</v>
      </c>
      <c r="U32" s="226">
        <v>44561</v>
      </c>
      <c r="V32" s="54" t="s">
        <v>34</v>
      </c>
      <c r="W32" s="56">
        <v>177600000</v>
      </c>
      <c r="X32" s="435"/>
      <c r="Y32" s="436"/>
    </row>
    <row r="33" spans="1:25" ht="30" customHeight="1" x14ac:dyDescent="0.25">
      <c r="A33" s="243"/>
      <c r="B33" s="270"/>
      <c r="C33" s="270"/>
      <c r="D33" s="224"/>
      <c r="E33" s="279" t="s">
        <v>506</v>
      </c>
      <c r="F33" s="423">
        <f>+W33</f>
        <v>266400000</v>
      </c>
      <c r="G33" s="235"/>
      <c r="H33" s="224"/>
      <c r="I33" s="224"/>
      <c r="J33" s="224"/>
      <c r="K33" s="224"/>
      <c r="L33" s="224"/>
      <c r="M33" s="224"/>
      <c r="N33" s="112" t="s">
        <v>38</v>
      </c>
      <c r="O33" s="315"/>
      <c r="P33" s="270"/>
      <c r="Q33" s="234"/>
      <c r="R33" s="270"/>
      <c r="S33" s="270"/>
      <c r="T33" s="226"/>
      <c r="U33" s="226"/>
      <c r="V33" s="234" t="s">
        <v>34</v>
      </c>
      <c r="W33" s="282">
        <v>266400000</v>
      </c>
      <c r="X33" s="435" t="s">
        <v>76</v>
      </c>
      <c r="Y33" s="436" t="s">
        <v>524</v>
      </c>
    </row>
    <row r="34" spans="1:25" ht="30" customHeight="1" x14ac:dyDescent="0.25">
      <c r="A34" s="243"/>
      <c r="B34" s="270"/>
      <c r="C34" s="270"/>
      <c r="D34" s="224"/>
      <c r="E34" s="279"/>
      <c r="F34" s="423"/>
      <c r="G34" s="235"/>
      <c r="H34" s="224" t="s">
        <v>10</v>
      </c>
      <c r="I34" s="224" t="s">
        <v>10</v>
      </c>
      <c r="J34" s="224" t="s">
        <v>11</v>
      </c>
      <c r="K34" s="224" t="s">
        <v>10</v>
      </c>
      <c r="L34" s="224" t="s">
        <v>10</v>
      </c>
      <c r="M34" s="224" t="s">
        <v>10</v>
      </c>
      <c r="N34" s="112" t="s">
        <v>42</v>
      </c>
      <c r="O34" s="315"/>
      <c r="P34" s="270"/>
      <c r="Q34" s="234"/>
      <c r="R34" s="270"/>
      <c r="S34" s="270"/>
      <c r="T34" s="226"/>
      <c r="U34" s="226"/>
      <c r="V34" s="234"/>
      <c r="W34" s="282"/>
      <c r="X34" s="435"/>
      <c r="Y34" s="436"/>
    </row>
    <row r="35" spans="1:25" ht="30" customHeight="1" x14ac:dyDescent="0.25">
      <c r="A35" s="243"/>
      <c r="B35" s="270" t="s">
        <v>505</v>
      </c>
      <c r="C35" s="270" t="s">
        <v>500</v>
      </c>
      <c r="D35" s="224">
        <v>1</v>
      </c>
      <c r="E35" s="279" t="s">
        <v>504</v>
      </c>
      <c r="F35" s="423">
        <f>+W35+W36</f>
        <v>286200000</v>
      </c>
      <c r="G35" s="235" t="s">
        <v>10</v>
      </c>
      <c r="H35" s="224" t="s">
        <v>11</v>
      </c>
      <c r="I35" s="224" t="s">
        <v>10</v>
      </c>
      <c r="J35" s="224" t="s">
        <v>12</v>
      </c>
      <c r="K35" s="224" t="s">
        <v>10</v>
      </c>
      <c r="L35" s="224" t="s">
        <v>10</v>
      </c>
      <c r="M35" s="174" t="s">
        <v>12</v>
      </c>
      <c r="N35" s="112" t="s">
        <v>38</v>
      </c>
      <c r="O35" s="315" t="s">
        <v>481</v>
      </c>
      <c r="P35" s="270" t="s">
        <v>503</v>
      </c>
      <c r="Q35" s="234" t="s">
        <v>89</v>
      </c>
      <c r="R35" s="270">
        <v>1</v>
      </c>
      <c r="S35" s="270" t="s">
        <v>13</v>
      </c>
      <c r="T35" s="226">
        <v>44287</v>
      </c>
      <c r="U35" s="226">
        <v>44561</v>
      </c>
      <c r="V35" s="54" t="s">
        <v>437</v>
      </c>
      <c r="W35" s="56">
        <v>19800000</v>
      </c>
      <c r="X35" s="435" t="s">
        <v>76</v>
      </c>
      <c r="Y35" s="436" t="s">
        <v>524</v>
      </c>
    </row>
    <row r="36" spans="1:25" ht="30" customHeight="1" x14ac:dyDescent="0.25">
      <c r="A36" s="243"/>
      <c r="B36" s="270"/>
      <c r="C36" s="270"/>
      <c r="D36" s="224"/>
      <c r="E36" s="279"/>
      <c r="F36" s="423"/>
      <c r="G36" s="235"/>
      <c r="H36" s="224"/>
      <c r="I36" s="224"/>
      <c r="J36" s="224"/>
      <c r="K36" s="224"/>
      <c r="L36" s="224"/>
      <c r="M36" s="174"/>
      <c r="N36" s="112" t="s">
        <v>39</v>
      </c>
      <c r="O36" s="315"/>
      <c r="P36" s="270"/>
      <c r="Q36" s="234"/>
      <c r="R36" s="270"/>
      <c r="S36" s="270"/>
      <c r="T36" s="226"/>
      <c r="U36" s="226"/>
      <c r="V36" s="54" t="s">
        <v>34</v>
      </c>
      <c r="W36" s="56">
        <v>266400000</v>
      </c>
      <c r="X36" s="435"/>
      <c r="Y36" s="436"/>
    </row>
    <row r="37" spans="1:25" ht="30" customHeight="1" x14ac:dyDescent="0.25">
      <c r="A37" s="243"/>
      <c r="B37" s="270"/>
      <c r="C37" s="270"/>
      <c r="D37" s="224"/>
      <c r="E37" s="272" t="s">
        <v>502</v>
      </c>
      <c r="F37" s="423">
        <f>+W37+W38</f>
        <v>286200000</v>
      </c>
      <c r="G37" s="235"/>
      <c r="H37" s="224" t="s">
        <v>10</v>
      </c>
      <c r="I37" s="224" t="s">
        <v>10</v>
      </c>
      <c r="J37" s="224" t="s">
        <v>11</v>
      </c>
      <c r="K37" s="224" t="s">
        <v>10</v>
      </c>
      <c r="L37" s="224" t="s">
        <v>10</v>
      </c>
      <c r="M37" s="174"/>
      <c r="N37" s="181" t="s">
        <v>46</v>
      </c>
      <c r="O37" s="315"/>
      <c r="P37" s="270"/>
      <c r="Q37" s="234"/>
      <c r="R37" s="270"/>
      <c r="S37" s="270"/>
      <c r="T37" s="226"/>
      <c r="U37" s="226"/>
      <c r="V37" s="54" t="s">
        <v>34</v>
      </c>
      <c r="W37" s="56">
        <v>266400000</v>
      </c>
      <c r="X37" s="435"/>
      <c r="Y37" s="436"/>
    </row>
    <row r="38" spans="1:25" ht="30" customHeight="1" x14ac:dyDescent="0.25">
      <c r="A38" s="243"/>
      <c r="B38" s="270"/>
      <c r="C38" s="270"/>
      <c r="D38" s="224"/>
      <c r="E38" s="272"/>
      <c r="F38" s="423"/>
      <c r="G38" s="235"/>
      <c r="H38" s="224"/>
      <c r="I38" s="224"/>
      <c r="J38" s="224"/>
      <c r="K38" s="224"/>
      <c r="L38" s="224"/>
      <c r="M38" s="174"/>
      <c r="N38" s="181"/>
      <c r="O38" s="315"/>
      <c r="P38" s="270"/>
      <c r="Q38" s="234"/>
      <c r="R38" s="270"/>
      <c r="S38" s="270"/>
      <c r="T38" s="226"/>
      <c r="U38" s="226"/>
      <c r="V38" s="54" t="s">
        <v>437</v>
      </c>
      <c r="W38" s="56">
        <v>19800000</v>
      </c>
      <c r="X38" s="435"/>
      <c r="Y38" s="436"/>
    </row>
    <row r="39" spans="1:25" ht="30" customHeight="1" x14ac:dyDescent="0.25">
      <c r="A39" s="243"/>
      <c r="B39" s="270"/>
      <c r="C39" s="270"/>
      <c r="D39" s="224"/>
      <c r="E39" s="67" t="s">
        <v>479</v>
      </c>
      <c r="F39" s="424">
        <f>+W39</f>
        <v>88800000</v>
      </c>
      <c r="G39" s="235"/>
      <c r="H39" s="224" t="s">
        <v>10</v>
      </c>
      <c r="I39" s="224" t="s">
        <v>10</v>
      </c>
      <c r="J39" s="224" t="s">
        <v>11</v>
      </c>
      <c r="K39" s="224" t="s">
        <v>10</v>
      </c>
      <c r="L39" s="224" t="s">
        <v>10</v>
      </c>
      <c r="M39" s="174"/>
      <c r="N39" s="181"/>
      <c r="O39" s="315" t="s">
        <v>501</v>
      </c>
      <c r="P39" s="270" t="s">
        <v>500</v>
      </c>
      <c r="Q39" s="234" t="s">
        <v>89</v>
      </c>
      <c r="R39" s="274">
        <v>1</v>
      </c>
      <c r="S39" s="270" t="s">
        <v>13</v>
      </c>
      <c r="T39" s="226">
        <v>44409</v>
      </c>
      <c r="U39" s="226">
        <v>44561</v>
      </c>
      <c r="V39" s="54" t="s">
        <v>34</v>
      </c>
      <c r="W39" s="56">
        <v>88800000</v>
      </c>
      <c r="X39" s="435" t="s">
        <v>76</v>
      </c>
      <c r="Y39" s="436" t="s">
        <v>524</v>
      </c>
    </row>
    <row r="40" spans="1:25" ht="30" customHeight="1" x14ac:dyDescent="0.25">
      <c r="A40" s="243"/>
      <c r="B40" s="270"/>
      <c r="C40" s="270"/>
      <c r="D40" s="224"/>
      <c r="E40" s="67" t="s">
        <v>499</v>
      </c>
      <c r="F40" s="424">
        <f>+W40</f>
        <v>88800000</v>
      </c>
      <c r="G40" s="235"/>
      <c r="H40" s="224" t="s">
        <v>10</v>
      </c>
      <c r="I40" s="224" t="s">
        <v>10</v>
      </c>
      <c r="J40" s="224" t="s">
        <v>11</v>
      </c>
      <c r="K40" s="224" t="s">
        <v>10</v>
      </c>
      <c r="L40" s="224" t="s">
        <v>10</v>
      </c>
      <c r="M40" s="174"/>
      <c r="N40" s="181"/>
      <c r="O40" s="315"/>
      <c r="P40" s="270"/>
      <c r="Q40" s="234"/>
      <c r="R40" s="274"/>
      <c r="S40" s="270"/>
      <c r="T40" s="226"/>
      <c r="U40" s="226"/>
      <c r="V40" s="54" t="s">
        <v>34</v>
      </c>
      <c r="W40" s="56">
        <v>88800000</v>
      </c>
      <c r="X40" s="435"/>
      <c r="Y40" s="436"/>
    </row>
    <row r="41" spans="1:25" ht="30" customHeight="1" x14ac:dyDescent="0.25">
      <c r="A41" s="243"/>
      <c r="B41" s="270"/>
      <c r="C41" s="270"/>
      <c r="D41" s="224"/>
      <c r="E41" s="279" t="s">
        <v>498</v>
      </c>
      <c r="F41" s="423">
        <f>+W41+W42</f>
        <v>95400000</v>
      </c>
      <c r="G41" s="235"/>
      <c r="H41" s="224" t="s">
        <v>10</v>
      </c>
      <c r="I41" s="224" t="s">
        <v>10</v>
      </c>
      <c r="J41" s="224" t="s">
        <v>11</v>
      </c>
      <c r="K41" s="224" t="s">
        <v>10</v>
      </c>
      <c r="L41" s="224" t="s">
        <v>10</v>
      </c>
      <c r="M41" s="174"/>
      <c r="N41" s="181"/>
      <c r="O41" s="315"/>
      <c r="P41" s="270"/>
      <c r="Q41" s="234"/>
      <c r="R41" s="274"/>
      <c r="S41" s="270"/>
      <c r="T41" s="226"/>
      <c r="U41" s="226"/>
      <c r="V41" s="54" t="s">
        <v>34</v>
      </c>
      <c r="W41" s="56">
        <v>88800000</v>
      </c>
      <c r="X41" s="435"/>
      <c r="Y41" s="436"/>
    </row>
    <row r="42" spans="1:25" ht="30" customHeight="1" x14ac:dyDescent="0.25">
      <c r="A42" s="243"/>
      <c r="B42" s="270"/>
      <c r="C42" s="270"/>
      <c r="D42" s="224"/>
      <c r="E42" s="279"/>
      <c r="F42" s="423"/>
      <c r="G42" s="235"/>
      <c r="H42" s="224"/>
      <c r="I42" s="224"/>
      <c r="J42" s="224"/>
      <c r="K42" s="224"/>
      <c r="L42" s="224"/>
      <c r="M42" s="174"/>
      <c r="N42" s="181"/>
      <c r="O42" s="315"/>
      <c r="P42" s="270"/>
      <c r="Q42" s="234"/>
      <c r="R42" s="274"/>
      <c r="S42" s="270"/>
      <c r="T42" s="226"/>
      <c r="U42" s="226"/>
      <c r="V42" s="54" t="s">
        <v>437</v>
      </c>
      <c r="W42" s="56">
        <v>6600000</v>
      </c>
      <c r="X42" s="435"/>
      <c r="Y42" s="436"/>
    </row>
    <row r="43" spans="1:25" ht="30" customHeight="1" x14ac:dyDescent="0.25">
      <c r="A43" s="243"/>
      <c r="B43" s="270"/>
      <c r="C43" s="270"/>
      <c r="D43" s="224"/>
      <c r="E43" s="67" t="s">
        <v>497</v>
      </c>
      <c r="F43" s="424">
        <f>+W43</f>
        <v>88800000</v>
      </c>
      <c r="G43" s="235"/>
      <c r="H43" s="224" t="s">
        <v>10</v>
      </c>
      <c r="I43" s="224" t="s">
        <v>10</v>
      </c>
      <c r="J43" s="224" t="s">
        <v>11</v>
      </c>
      <c r="K43" s="224" t="s">
        <v>10</v>
      </c>
      <c r="L43" s="224" t="s">
        <v>10</v>
      </c>
      <c r="M43" s="174"/>
      <c r="N43" s="181"/>
      <c r="O43" s="315"/>
      <c r="P43" s="270"/>
      <c r="Q43" s="234"/>
      <c r="R43" s="274"/>
      <c r="S43" s="270"/>
      <c r="T43" s="226"/>
      <c r="U43" s="226"/>
      <c r="V43" s="54" t="s">
        <v>34</v>
      </c>
      <c r="W43" s="56">
        <v>88800000</v>
      </c>
      <c r="X43" s="435"/>
      <c r="Y43" s="436"/>
    </row>
    <row r="44" spans="1:25" ht="30" customHeight="1" x14ac:dyDescent="0.25">
      <c r="A44" s="243"/>
      <c r="B44" s="270" t="s">
        <v>496</v>
      </c>
      <c r="C44" s="270" t="s">
        <v>495</v>
      </c>
      <c r="D44" s="234">
        <v>2</v>
      </c>
      <c r="E44" s="272" t="s">
        <v>456</v>
      </c>
      <c r="F44" s="425">
        <f>+W44+W45</f>
        <v>361800000</v>
      </c>
      <c r="G44" s="235" t="s">
        <v>10</v>
      </c>
      <c r="H44" s="224" t="s">
        <v>11</v>
      </c>
      <c r="I44" s="224" t="s">
        <v>10</v>
      </c>
      <c r="J44" s="224" t="s">
        <v>12</v>
      </c>
      <c r="K44" s="224" t="s">
        <v>10</v>
      </c>
      <c r="L44" s="234" t="s">
        <v>31</v>
      </c>
      <c r="M44" s="234" t="s">
        <v>59</v>
      </c>
      <c r="N44" s="429" t="s">
        <v>12</v>
      </c>
      <c r="O44" s="315" t="s">
        <v>465</v>
      </c>
      <c r="P44" s="270" t="s">
        <v>494</v>
      </c>
      <c r="Q44" s="234" t="s">
        <v>89</v>
      </c>
      <c r="R44" s="270">
        <v>2</v>
      </c>
      <c r="S44" s="270" t="s">
        <v>13</v>
      </c>
      <c r="T44" s="226">
        <v>44256</v>
      </c>
      <c r="U44" s="226">
        <v>44561</v>
      </c>
      <c r="V44" s="54" t="s">
        <v>437</v>
      </c>
      <c r="W44" s="56">
        <v>6600000</v>
      </c>
      <c r="X44" s="435" t="s">
        <v>76</v>
      </c>
      <c r="Y44" s="436" t="s">
        <v>524</v>
      </c>
    </row>
    <row r="45" spans="1:25" ht="30" customHeight="1" x14ac:dyDescent="0.25">
      <c r="A45" s="243"/>
      <c r="B45" s="270"/>
      <c r="C45" s="270"/>
      <c r="D45" s="234"/>
      <c r="E45" s="272"/>
      <c r="F45" s="425"/>
      <c r="G45" s="235"/>
      <c r="H45" s="224"/>
      <c r="I45" s="224"/>
      <c r="J45" s="224"/>
      <c r="K45" s="224"/>
      <c r="L45" s="234"/>
      <c r="M45" s="234"/>
      <c r="N45" s="429"/>
      <c r="O45" s="315"/>
      <c r="P45" s="270"/>
      <c r="Q45" s="234"/>
      <c r="R45" s="270"/>
      <c r="S45" s="270"/>
      <c r="T45" s="226"/>
      <c r="U45" s="226"/>
      <c r="V45" s="54" t="s">
        <v>34</v>
      </c>
      <c r="W45" s="56">
        <v>355200000</v>
      </c>
      <c r="X45" s="435"/>
      <c r="Y45" s="436"/>
    </row>
    <row r="46" spans="1:25" ht="30" customHeight="1" x14ac:dyDescent="0.25">
      <c r="A46" s="243"/>
      <c r="B46" s="288"/>
      <c r="C46" s="270"/>
      <c r="D46" s="234"/>
      <c r="E46" s="272" t="s">
        <v>493</v>
      </c>
      <c r="F46" s="425">
        <f>+W46+W47</f>
        <v>546000000</v>
      </c>
      <c r="G46" s="235"/>
      <c r="H46" s="224" t="s">
        <v>10</v>
      </c>
      <c r="I46" s="224" t="s">
        <v>10</v>
      </c>
      <c r="J46" s="224" t="s">
        <v>11</v>
      </c>
      <c r="K46" s="224" t="s">
        <v>10</v>
      </c>
      <c r="L46" s="234" t="s">
        <v>87</v>
      </c>
      <c r="M46" s="234"/>
      <c r="N46" s="429"/>
      <c r="O46" s="315"/>
      <c r="P46" s="270"/>
      <c r="Q46" s="234"/>
      <c r="R46" s="270"/>
      <c r="S46" s="270"/>
      <c r="T46" s="226"/>
      <c r="U46" s="226"/>
      <c r="V46" s="54" t="s">
        <v>34</v>
      </c>
      <c r="W46" s="56">
        <v>532800000</v>
      </c>
      <c r="X46" s="435"/>
      <c r="Y46" s="436"/>
    </row>
    <row r="47" spans="1:25" ht="30" customHeight="1" x14ac:dyDescent="0.25">
      <c r="A47" s="243"/>
      <c r="B47" s="288"/>
      <c r="C47" s="270"/>
      <c r="D47" s="234"/>
      <c r="E47" s="272"/>
      <c r="F47" s="425"/>
      <c r="G47" s="235"/>
      <c r="H47" s="224"/>
      <c r="I47" s="224"/>
      <c r="J47" s="224"/>
      <c r="K47" s="224"/>
      <c r="L47" s="234"/>
      <c r="M47" s="234"/>
      <c r="N47" s="429"/>
      <c r="O47" s="315"/>
      <c r="P47" s="270"/>
      <c r="Q47" s="234"/>
      <c r="R47" s="270"/>
      <c r="S47" s="270"/>
      <c r="T47" s="226"/>
      <c r="U47" s="226"/>
      <c r="V47" s="54" t="s">
        <v>437</v>
      </c>
      <c r="W47" s="56">
        <v>13200000</v>
      </c>
      <c r="X47" s="435"/>
      <c r="Y47" s="436"/>
    </row>
    <row r="48" spans="1:25" ht="30" customHeight="1" x14ac:dyDescent="0.25">
      <c r="A48" s="243"/>
      <c r="B48" s="288"/>
      <c r="C48" s="270"/>
      <c r="D48" s="234"/>
      <c r="E48" s="272" t="s">
        <v>492</v>
      </c>
      <c r="F48" s="423">
        <f>+W48+W49</f>
        <v>98700000</v>
      </c>
      <c r="G48" s="235"/>
      <c r="H48" s="224" t="s">
        <v>10</v>
      </c>
      <c r="I48" s="224" t="s">
        <v>10</v>
      </c>
      <c r="J48" s="224" t="s">
        <v>11</v>
      </c>
      <c r="K48" s="224" t="s">
        <v>10</v>
      </c>
      <c r="L48" s="234" t="s">
        <v>87</v>
      </c>
      <c r="M48" s="234"/>
      <c r="N48" s="429"/>
      <c r="O48" s="315" t="s">
        <v>491</v>
      </c>
      <c r="P48" s="270" t="s">
        <v>490</v>
      </c>
      <c r="Q48" s="234" t="s">
        <v>89</v>
      </c>
      <c r="R48" s="270">
        <v>2</v>
      </c>
      <c r="S48" s="270" t="s">
        <v>13</v>
      </c>
      <c r="T48" s="226">
        <v>44440</v>
      </c>
      <c r="U48" s="226">
        <v>44561</v>
      </c>
      <c r="V48" s="54" t="s">
        <v>34</v>
      </c>
      <c r="W48" s="56">
        <v>88800000</v>
      </c>
      <c r="X48" s="435" t="s">
        <v>76</v>
      </c>
      <c r="Y48" s="436" t="s">
        <v>524</v>
      </c>
    </row>
    <row r="49" spans="1:50" ht="30" customHeight="1" x14ac:dyDescent="0.25">
      <c r="A49" s="243"/>
      <c r="B49" s="288"/>
      <c r="C49" s="270"/>
      <c r="D49" s="234"/>
      <c r="E49" s="272"/>
      <c r="F49" s="423"/>
      <c r="G49" s="235"/>
      <c r="H49" s="224"/>
      <c r="I49" s="224"/>
      <c r="J49" s="224"/>
      <c r="K49" s="224"/>
      <c r="L49" s="234"/>
      <c r="M49" s="234"/>
      <c r="N49" s="429"/>
      <c r="O49" s="315"/>
      <c r="P49" s="270"/>
      <c r="Q49" s="234"/>
      <c r="R49" s="270"/>
      <c r="S49" s="270"/>
      <c r="T49" s="226"/>
      <c r="U49" s="226"/>
      <c r="V49" s="54" t="s">
        <v>437</v>
      </c>
      <c r="W49" s="56">
        <v>9900000</v>
      </c>
      <c r="X49" s="435"/>
      <c r="Y49" s="436"/>
    </row>
    <row r="50" spans="1:50" ht="30" customHeight="1" x14ac:dyDescent="0.25">
      <c r="A50" s="243"/>
      <c r="B50" s="288"/>
      <c r="C50" s="270"/>
      <c r="D50" s="234"/>
      <c r="E50" s="272" t="s">
        <v>489</v>
      </c>
      <c r="F50" s="423">
        <f>+W50+W51</f>
        <v>92100000</v>
      </c>
      <c r="G50" s="235"/>
      <c r="H50" s="224" t="s">
        <v>10</v>
      </c>
      <c r="I50" s="224" t="s">
        <v>10</v>
      </c>
      <c r="J50" s="224" t="s">
        <v>11</v>
      </c>
      <c r="K50" s="224" t="s">
        <v>10</v>
      </c>
      <c r="L50" s="234" t="s">
        <v>87</v>
      </c>
      <c r="M50" s="234"/>
      <c r="N50" s="429"/>
      <c r="O50" s="315" t="s">
        <v>488</v>
      </c>
      <c r="P50" s="270" t="s">
        <v>487</v>
      </c>
      <c r="Q50" s="234" t="s">
        <v>89</v>
      </c>
      <c r="R50" s="270">
        <v>2</v>
      </c>
      <c r="S50" s="270" t="s">
        <v>13</v>
      </c>
      <c r="T50" s="226">
        <v>44520</v>
      </c>
      <c r="U50" s="226">
        <v>44561</v>
      </c>
      <c r="V50" s="54" t="s">
        <v>34</v>
      </c>
      <c r="W50" s="56">
        <v>88800000</v>
      </c>
      <c r="X50" s="435" t="s">
        <v>76</v>
      </c>
      <c r="Y50" s="436" t="s">
        <v>524</v>
      </c>
    </row>
    <row r="51" spans="1:50" ht="30" customHeight="1" x14ac:dyDescent="0.25">
      <c r="A51" s="243"/>
      <c r="B51" s="288"/>
      <c r="C51" s="270"/>
      <c r="D51" s="234"/>
      <c r="E51" s="272"/>
      <c r="F51" s="423"/>
      <c r="G51" s="235"/>
      <c r="H51" s="224"/>
      <c r="I51" s="224"/>
      <c r="J51" s="224"/>
      <c r="K51" s="224"/>
      <c r="L51" s="234"/>
      <c r="M51" s="234"/>
      <c r="N51" s="429"/>
      <c r="O51" s="315"/>
      <c r="P51" s="270"/>
      <c r="Q51" s="234"/>
      <c r="R51" s="270"/>
      <c r="S51" s="270"/>
      <c r="T51" s="226"/>
      <c r="U51" s="226"/>
      <c r="V51" s="54" t="s">
        <v>437</v>
      </c>
      <c r="W51" s="56">
        <v>3300000</v>
      </c>
      <c r="X51" s="435"/>
      <c r="Y51" s="436"/>
    </row>
    <row r="52" spans="1:50" ht="30" customHeight="1" x14ac:dyDescent="0.25">
      <c r="A52" s="243"/>
      <c r="B52" s="288"/>
      <c r="C52" s="270"/>
      <c r="D52" s="234"/>
      <c r="E52" s="62" t="s">
        <v>486</v>
      </c>
      <c r="F52" s="424">
        <f>+W52</f>
        <v>88800000</v>
      </c>
      <c r="G52" s="235"/>
      <c r="H52" s="224" t="s">
        <v>10</v>
      </c>
      <c r="I52" s="224" t="s">
        <v>10</v>
      </c>
      <c r="J52" s="224" t="s">
        <v>11</v>
      </c>
      <c r="K52" s="224" t="s">
        <v>10</v>
      </c>
      <c r="L52" s="234" t="s">
        <v>87</v>
      </c>
      <c r="M52" s="234"/>
      <c r="N52" s="429"/>
      <c r="O52" s="315"/>
      <c r="P52" s="270"/>
      <c r="Q52" s="234"/>
      <c r="R52" s="270"/>
      <c r="S52" s="270"/>
      <c r="T52" s="226"/>
      <c r="U52" s="226"/>
      <c r="V52" s="54" t="s">
        <v>34</v>
      </c>
      <c r="W52" s="56">
        <v>88800000</v>
      </c>
      <c r="X52" s="435"/>
      <c r="Y52" s="436"/>
    </row>
    <row r="53" spans="1:50" s="95" customFormat="1" ht="30" customHeight="1" x14ac:dyDescent="0.25">
      <c r="A53" s="243"/>
      <c r="B53" s="189" t="s">
        <v>485</v>
      </c>
      <c r="C53" s="189" t="s">
        <v>470</v>
      </c>
      <c r="D53" s="184">
        <v>100</v>
      </c>
      <c r="E53" s="278" t="s">
        <v>484</v>
      </c>
      <c r="F53" s="426">
        <f>+W53+W55</f>
        <v>1383000000</v>
      </c>
      <c r="G53" s="195" t="s">
        <v>10</v>
      </c>
      <c r="H53" s="184" t="s">
        <v>10</v>
      </c>
      <c r="I53" s="184" t="s">
        <v>10</v>
      </c>
      <c r="J53" s="184" t="s">
        <v>12</v>
      </c>
      <c r="K53" s="184" t="s">
        <v>10</v>
      </c>
      <c r="L53" s="174" t="s">
        <v>31</v>
      </c>
      <c r="M53" s="184" t="s">
        <v>10</v>
      </c>
      <c r="N53" s="112" t="s">
        <v>44</v>
      </c>
      <c r="O53" s="130" t="s">
        <v>483</v>
      </c>
      <c r="P53" s="60" t="s">
        <v>482</v>
      </c>
      <c r="Q53" s="58" t="s">
        <v>89</v>
      </c>
      <c r="R53" s="60">
        <f>90+120</f>
        <v>210</v>
      </c>
      <c r="S53" s="60" t="s">
        <v>13</v>
      </c>
      <c r="T53" s="61">
        <v>44228</v>
      </c>
      <c r="U53" s="61">
        <v>44561</v>
      </c>
      <c r="V53" s="174" t="s">
        <v>437</v>
      </c>
      <c r="W53" s="285">
        <v>495000000</v>
      </c>
      <c r="X53" s="435" t="s">
        <v>76</v>
      </c>
      <c r="Y53" s="436" t="s">
        <v>524</v>
      </c>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row>
    <row r="54" spans="1:50" s="95" customFormat="1" ht="30" customHeight="1" x14ac:dyDescent="0.25">
      <c r="A54" s="243"/>
      <c r="B54" s="189"/>
      <c r="C54" s="189"/>
      <c r="D54" s="184"/>
      <c r="E54" s="278"/>
      <c r="F54" s="426"/>
      <c r="G54" s="195"/>
      <c r="H54" s="184"/>
      <c r="I54" s="184"/>
      <c r="J54" s="184"/>
      <c r="K54" s="184"/>
      <c r="L54" s="174"/>
      <c r="M54" s="184"/>
      <c r="N54" s="110"/>
      <c r="O54" s="182" t="s">
        <v>481</v>
      </c>
      <c r="P54" s="189" t="s">
        <v>903</v>
      </c>
      <c r="Q54" s="174" t="s">
        <v>89</v>
      </c>
      <c r="R54" s="189">
        <f>240+110</f>
        <v>350</v>
      </c>
      <c r="S54" s="189" t="s">
        <v>13</v>
      </c>
      <c r="T54" s="168">
        <v>44228</v>
      </c>
      <c r="U54" s="168">
        <v>44561</v>
      </c>
      <c r="V54" s="174"/>
      <c r="W54" s="285"/>
      <c r="X54" s="435"/>
      <c r="Y54" s="436"/>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row>
    <row r="55" spans="1:50" s="95" customFormat="1" ht="30" customHeight="1" x14ac:dyDescent="0.25">
      <c r="A55" s="243"/>
      <c r="B55" s="189"/>
      <c r="C55" s="189"/>
      <c r="D55" s="184"/>
      <c r="E55" s="278"/>
      <c r="F55" s="426"/>
      <c r="G55" s="195"/>
      <c r="H55" s="184"/>
      <c r="I55" s="184"/>
      <c r="J55" s="184"/>
      <c r="K55" s="184"/>
      <c r="L55" s="174"/>
      <c r="M55" s="184"/>
      <c r="N55" s="112" t="s">
        <v>43</v>
      </c>
      <c r="O55" s="182"/>
      <c r="P55" s="189"/>
      <c r="Q55" s="174"/>
      <c r="R55" s="189"/>
      <c r="S55" s="189"/>
      <c r="T55" s="168"/>
      <c r="U55" s="168"/>
      <c r="V55" s="58" t="s">
        <v>34</v>
      </c>
      <c r="W55" s="69">
        <v>888000000</v>
      </c>
      <c r="X55" s="435" t="s">
        <v>76</v>
      </c>
      <c r="Y55" s="436" t="s">
        <v>524</v>
      </c>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row>
    <row r="56" spans="1:50" s="95" customFormat="1" ht="30" customHeight="1" x14ac:dyDescent="0.25">
      <c r="A56" s="243"/>
      <c r="B56" s="189"/>
      <c r="C56" s="189"/>
      <c r="D56" s="184"/>
      <c r="E56" s="278" t="s">
        <v>480</v>
      </c>
      <c r="F56" s="426">
        <f>+W56+W57</f>
        <v>1395600000</v>
      </c>
      <c r="G56" s="195"/>
      <c r="H56" s="184"/>
      <c r="I56" s="184"/>
      <c r="J56" s="184"/>
      <c r="K56" s="184"/>
      <c r="L56" s="174"/>
      <c r="M56" s="184"/>
      <c r="N56" s="112" t="s">
        <v>39</v>
      </c>
      <c r="O56" s="182"/>
      <c r="P56" s="189"/>
      <c r="Q56" s="174"/>
      <c r="R56" s="189"/>
      <c r="S56" s="189"/>
      <c r="T56" s="168"/>
      <c r="U56" s="168"/>
      <c r="V56" s="58" t="s">
        <v>34</v>
      </c>
      <c r="W56" s="69">
        <v>1065600000</v>
      </c>
      <c r="X56" s="435"/>
      <c r="Y56" s="436"/>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row>
    <row r="57" spans="1:50" s="95" customFormat="1" ht="30" customHeight="1" x14ac:dyDescent="0.25">
      <c r="A57" s="243"/>
      <c r="B57" s="189"/>
      <c r="C57" s="189"/>
      <c r="D57" s="184"/>
      <c r="E57" s="278"/>
      <c r="F57" s="426"/>
      <c r="G57" s="195"/>
      <c r="H57" s="184"/>
      <c r="I57" s="184"/>
      <c r="J57" s="184"/>
      <c r="K57" s="184"/>
      <c r="L57" s="174"/>
      <c r="M57" s="184"/>
      <c r="N57" s="112" t="s">
        <v>38</v>
      </c>
      <c r="O57" s="182"/>
      <c r="P57" s="189"/>
      <c r="Q57" s="174"/>
      <c r="R57" s="189"/>
      <c r="S57" s="189"/>
      <c r="T57" s="168"/>
      <c r="U57" s="168"/>
      <c r="V57" s="58" t="s">
        <v>437</v>
      </c>
      <c r="W57" s="69">
        <v>330000000</v>
      </c>
      <c r="X57" s="435"/>
      <c r="Y57" s="436"/>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row>
    <row r="58" spans="1:50" s="95" customFormat="1" ht="30" customHeight="1" x14ac:dyDescent="0.25">
      <c r="A58" s="243"/>
      <c r="B58" s="189"/>
      <c r="C58" s="189"/>
      <c r="D58" s="184"/>
      <c r="E58" s="70" t="s">
        <v>479</v>
      </c>
      <c r="F58" s="427">
        <f>+W58</f>
        <v>900000000</v>
      </c>
      <c r="G58" s="195"/>
      <c r="H58" s="184"/>
      <c r="I58" s="184"/>
      <c r="J58" s="184"/>
      <c r="K58" s="184"/>
      <c r="L58" s="174"/>
      <c r="M58" s="184"/>
      <c r="N58" s="181" t="s">
        <v>46</v>
      </c>
      <c r="O58" s="182" t="s">
        <v>478</v>
      </c>
      <c r="P58" s="189" t="s">
        <v>477</v>
      </c>
      <c r="Q58" s="174" t="s">
        <v>89</v>
      </c>
      <c r="R58" s="189">
        <f>35+90</f>
        <v>125</v>
      </c>
      <c r="S58" s="189" t="s">
        <v>13</v>
      </c>
      <c r="T58" s="168">
        <v>44228</v>
      </c>
      <c r="U58" s="168">
        <v>44561</v>
      </c>
      <c r="V58" s="58" t="s">
        <v>21</v>
      </c>
      <c r="W58" s="69">
        <v>900000000</v>
      </c>
      <c r="X58" s="435" t="s">
        <v>76</v>
      </c>
      <c r="Y58" s="436" t="s">
        <v>524</v>
      </c>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row>
    <row r="59" spans="1:50" s="95" customFormat="1" ht="30" customHeight="1" x14ac:dyDescent="0.25">
      <c r="A59" s="243"/>
      <c r="B59" s="189"/>
      <c r="C59" s="189"/>
      <c r="D59" s="184"/>
      <c r="E59" s="70" t="s">
        <v>476</v>
      </c>
      <c r="F59" s="427">
        <f>+W59</f>
        <v>621600000</v>
      </c>
      <c r="G59" s="195"/>
      <c r="H59" s="184"/>
      <c r="I59" s="184"/>
      <c r="J59" s="184"/>
      <c r="K59" s="184"/>
      <c r="L59" s="174"/>
      <c r="M59" s="184"/>
      <c r="N59" s="181"/>
      <c r="O59" s="182"/>
      <c r="P59" s="189"/>
      <c r="Q59" s="174"/>
      <c r="R59" s="189"/>
      <c r="S59" s="189"/>
      <c r="T59" s="168"/>
      <c r="U59" s="168"/>
      <c r="V59" s="58" t="s">
        <v>34</v>
      </c>
      <c r="W59" s="69">
        <v>621600000</v>
      </c>
      <c r="X59" s="435"/>
      <c r="Y59" s="436"/>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row>
    <row r="60" spans="1:50" s="95" customFormat="1" ht="30" customHeight="1" x14ac:dyDescent="0.25">
      <c r="A60" s="243"/>
      <c r="B60" s="189"/>
      <c r="C60" s="189"/>
      <c r="D60" s="184"/>
      <c r="E60" s="280" t="s">
        <v>475</v>
      </c>
      <c r="F60" s="426">
        <f>+W60+W61</f>
        <v>54763600000</v>
      </c>
      <c r="G60" s="195"/>
      <c r="H60" s="184"/>
      <c r="I60" s="184"/>
      <c r="J60" s="184"/>
      <c r="K60" s="184"/>
      <c r="L60" s="174"/>
      <c r="M60" s="184"/>
      <c r="N60" s="181"/>
      <c r="O60" s="182" t="s">
        <v>474</v>
      </c>
      <c r="P60" s="189" t="s">
        <v>473</v>
      </c>
      <c r="Q60" s="174" t="s">
        <v>89</v>
      </c>
      <c r="R60" s="189">
        <f>20+80</f>
        <v>100</v>
      </c>
      <c r="S60" s="189" t="s">
        <v>13</v>
      </c>
      <c r="T60" s="168">
        <v>44317</v>
      </c>
      <c r="U60" s="168">
        <v>44561</v>
      </c>
      <c r="V60" s="58" t="s">
        <v>34</v>
      </c>
      <c r="W60" s="69">
        <v>53431600000</v>
      </c>
      <c r="X60" s="435" t="s">
        <v>76</v>
      </c>
      <c r="Y60" s="436" t="s">
        <v>524</v>
      </c>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row>
    <row r="61" spans="1:50" s="95" customFormat="1" ht="30" customHeight="1" x14ac:dyDescent="0.25">
      <c r="A61" s="243"/>
      <c r="B61" s="189"/>
      <c r="C61" s="189"/>
      <c r="D61" s="184"/>
      <c r="E61" s="280"/>
      <c r="F61" s="426"/>
      <c r="G61" s="195"/>
      <c r="H61" s="184"/>
      <c r="I61" s="184"/>
      <c r="J61" s="184"/>
      <c r="K61" s="184"/>
      <c r="L61" s="174"/>
      <c r="M61" s="184"/>
      <c r="N61" s="181"/>
      <c r="O61" s="182"/>
      <c r="P61" s="189"/>
      <c r="Q61" s="174"/>
      <c r="R61" s="189"/>
      <c r="S61" s="189"/>
      <c r="T61" s="168"/>
      <c r="U61" s="168"/>
      <c r="V61" s="58" t="s">
        <v>34</v>
      </c>
      <c r="W61" s="69">
        <v>1332000000</v>
      </c>
      <c r="X61" s="435"/>
      <c r="Y61" s="436"/>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1:50" s="95" customFormat="1" ht="30" customHeight="1" x14ac:dyDescent="0.25">
      <c r="A62" s="243"/>
      <c r="B62" s="189"/>
      <c r="C62" s="189"/>
      <c r="D62" s="184"/>
      <c r="E62" s="70" t="s">
        <v>472</v>
      </c>
      <c r="F62" s="427">
        <f>+W62</f>
        <v>621600000</v>
      </c>
      <c r="G62" s="195"/>
      <c r="H62" s="184"/>
      <c r="I62" s="184"/>
      <c r="J62" s="184"/>
      <c r="K62" s="184"/>
      <c r="L62" s="174"/>
      <c r="M62" s="184"/>
      <c r="N62" s="181"/>
      <c r="O62" s="182" t="s">
        <v>471</v>
      </c>
      <c r="P62" s="189" t="s">
        <v>470</v>
      </c>
      <c r="Q62" s="174" t="s">
        <v>89</v>
      </c>
      <c r="R62" s="189">
        <f>20+80</f>
        <v>100</v>
      </c>
      <c r="S62" s="189" t="s">
        <v>13</v>
      </c>
      <c r="T62" s="168">
        <v>44348</v>
      </c>
      <c r="U62" s="168">
        <v>44561</v>
      </c>
      <c r="V62" s="58" t="s">
        <v>34</v>
      </c>
      <c r="W62" s="69">
        <v>621600000</v>
      </c>
      <c r="X62" s="435" t="s">
        <v>76</v>
      </c>
      <c r="Y62" s="436" t="s">
        <v>524</v>
      </c>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1:50" s="95" customFormat="1" ht="30" customHeight="1" x14ac:dyDescent="0.25">
      <c r="A63" s="243"/>
      <c r="B63" s="189"/>
      <c r="C63" s="189"/>
      <c r="D63" s="184"/>
      <c r="E63" s="278" t="s">
        <v>469</v>
      </c>
      <c r="F63" s="426">
        <f>+W63+W64</f>
        <v>1116600000</v>
      </c>
      <c r="G63" s="195"/>
      <c r="H63" s="184"/>
      <c r="I63" s="184"/>
      <c r="J63" s="184"/>
      <c r="K63" s="184"/>
      <c r="L63" s="174"/>
      <c r="M63" s="184"/>
      <c r="N63" s="181"/>
      <c r="O63" s="182"/>
      <c r="P63" s="189"/>
      <c r="Q63" s="174"/>
      <c r="R63" s="189"/>
      <c r="S63" s="189"/>
      <c r="T63" s="168"/>
      <c r="U63" s="168"/>
      <c r="V63" s="58" t="s">
        <v>34</v>
      </c>
      <c r="W63" s="69">
        <v>621600000</v>
      </c>
      <c r="X63" s="435"/>
      <c r="Y63" s="436"/>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1:50" s="95" customFormat="1" ht="30" customHeight="1" x14ac:dyDescent="0.25">
      <c r="A64" s="243"/>
      <c r="B64" s="189"/>
      <c r="C64" s="189"/>
      <c r="D64" s="184"/>
      <c r="E64" s="278"/>
      <c r="F64" s="426"/>
      <c r="G64" s="195"/>
      <c r="H64" s="184"/>
      <c r="I64" s="184"/>
      <c r="J64" s="184"/>
      <c r="K64" s="184"/>
      <c r="L64" s="174"/>
      <c r="M64" s="184"/>
      <c r="N64" s="181"/>
      <c r="O64" s="182"/>
      <c r="P64" s="189"/>
      <c r="Q64" s="174"/>
      <c r="R64" s="189"/>
      <c r="S64" s="189"/>
      <c r="T64" s="168"/>
      <c r="U64" s="168"/>
      <c r="V64" s="58" t="s">
        <v>437</v>
      </c>
      <c r="W64" s="69">
        <v>495000000</v>
      </c>
      <c r="X64" s="435"/>
      <c r="Y64" s="436"/>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row>
    <row r="65" spans="1:25" ht="30" customHeight="1" x14ac:dyDescent="0.25">
      <c r="A65" s="243" t="s">
        <v>468</v>
      </c>
      <c r="B65" s="270" t="s">
        <v>467</v>
      </c>
      <c r="C65" s="270" t="s">
        <v>460</v>
      </c>
      <c r="D65" s="224">
        <v>3</v>
      </c>
      <c r="E65" s="67" t="s">
        <v>466</v>
      </c>
      <c r="F65" s="424">
        <f>+W65</f>
        <v>266400000</v>
      </c>
      <c r="G65" s="235" t="s">
        <v>10</v>
      </c>
      <c r="H65" s="224" t="s">
        <v>10</v>
      </c>
      <c r="I65" s="224" t="s">
        <v>10</v>
      </c>
      <c r="J65" s="224" t="s">
        <v>12</v>
      </c>
      <c r="K65" s="224" t="s">
        <v>10</v>
      </c>
      <c r="L65" s="224" t="s">
        <v>10</v>
      </c>
      <c r="M65" s="224" t="s">
        <v>10</v>
      </c>
      <c r="N65" s="429" t="s">
        <v>12</v>
      </c>
      <c r="O65" s="315" t="s">
        <v>465</v>
      </c>
      <c r="P65" s="270" t="s">
        <v>464</v>
      </c>
      <c r="Q65" s="234" t="s">
        <v>89</v>
      </c>
      <c r="R65" s="270">
        <v>3</v>
      </c>
      <c r="S65" s="270" t="s">
        <v>13</v>
      </c>
      <c r="T65" s="226">
        <v>44256</v>
      </c>
      <c r="U65" s="226">
        <v>44561</v>
      </c>
      <c r="V65" s="54" t="s">
        <v>34</v>
      </c>
      <c r="W65" s="56">
        <v>266400000</v>
      </c>
      <c r="X65" s="435" t="s">
        <v>76</v>
      </c>
      <c r="Y65" s="436" t="s">
        <v>524</v>
      </c>
    </row>
    <row r="66" spans="1:25" ht="30" customHeight="1" x14ac:dyDescent="0.25">
      <c r="A66" s="243"/>
      <c r="B66" s="270"/>
      <c r="C66" s="270"/>
      <c r="D66" s="224"/>
      <c r="E66" s="272" t="s">
        <v>456</v>
      </c>
      <c r="F66" s="425">
        <f>+W66+W67</f>
        <v>282900000</v>
      </c>
      <c r="G66" s="235"/>
      <c r="H66" s="224"/>
      <c r="I66" s="224" t="s">
        <v>10</v>
      </c>
      <c r="J66" s="224" t="s">
        <v>11</v>
      </c>
      <c r="K66" s="224" t="s">
        <v>11</v>
      </c>
      <c r="L66" s="224" t="s">
        <v>11</v>
      </c>
      <c r="M66" s="224" t="s">
        <v>11</v>
      </c>
      <c r="N66" s="429"/>
      <c r="O66" s="315"/>
      <c r="P66" s="270"/>
      <c r="Q66" s="234"/>
      <c r="R66" s="270"/>
      <c r="S66" s="270"/>
      <c r="T66" s="226"/>
      <c r="U66" s="226"/>
      <c r="V66" s="54" t="s">
        <v>437</v>
      </c>
      <c r="W66" s="56">
        <v>16500000</v>
      </c>
      <c r="X66" s="435"/>
      <c r="Y66" s="436"/>
    </row>
    <row r="67" spans="1:25" ht="30" customHeight="1" x14ac:dyDescent="0.25">
      <c r="A67" s="243"/>
      <c r="B67" s="270"/>
      <c r="C67" s="270"/>
      <c r="D67" s="224"/>
      <c r="E67" s="272"/>
      <c r="F67" s="425"/>
      <c r="G67" s="235"/>
      <c r="H67" s="224"/>
      <c r="I67" s="224"/>
      <c r="J67" s="224"/>
      <c r="K67" s="224"/>
      <c r="L67" s="224"/>
      <c r="M67" s="224"/>
      <c r="N67" s="429"/>
      <c r="O67" s="315"/>
      <c r="P67" s="270"/>
      <c r="Q67" s="234"/>
      <c r="R67" s="270"/>
      <c r="S67" s="270"/>
      <c r="T67" s="226"/>
      <c r="U67" s="226"/>
      <c r="V67" s="54" t="s">
        <v>34</v>
      </c>
      <c r="W67" s="56">
        <v>266400000</v>
      </c>
      <c r="X67" s="435"/>
      <c r="Y67" s="436"/>
    </row>
    <row r="68" spans="1:25" ht="30" customHeight="1" x14ac:dyDescent="0.25">
      <c r="A68" s="243"/>
      <c r="B68" s="270"/>
      <c r="C68" s="270"/>
      <c r="D68" s="224"/>
      <c r="E68" s="272" t="s">
        <v>463</v>
      </c>
      <c r="F68" s="423">
        <f>+W68+W69</f>
        <v>190800000</v>
      </c>
      <c r="G68" s="235"/>
      <c r="H68" s="224"/>
      <c r="I68" s="224" t="s">
        <v>10</v>
      </c>
      <c r="J68" s="224" t="s">
        <v>11</v>
      </c>
      <c r="K68" s="224" t="s">
        <v>11</v>
      </c>
      <c r="L68" s="224" t="s">
        <v>11</v>
      </c>
      <c r="M68" s="224" t="s">
        <v>11</v>
      </c>
      <c r="N68" s="429"/>
      <c r="O68" s="315"/>
      <c r="P68" s="270"/>
      <c r="Q68" s="234"/>
      <c r="R68" s="270"/>
      <c r="S68" s="270"/>
      <c r="T68" s="226"/>
      <c r="U68" s="226"/>
      <c r="V68" s="54" t="s">
        <v>34</v>
      </c>
      <c r="W68" s="56">
        <v>177600000</v>
      </c>
      <c r="X68" s="435"/>
      <c r="Y68" s="436"/>
    </row>
    <row r="69" spans="1:25" ht="30" customHeight="1" x14ac:dyDescent="0.25">
      <c r="A69" s="243"/>
      <c r="B69" s="270"/>
      <c r="C69" s="270"/>
      <c r="D69" s="224"/>
      <c r="E69" s="272"/>
      <c r="F69" s="423"/>
      <c r="G69" s="235"/>
      <c r="H69" s="224"/>
      <c r="I69" s="224"/>
      <c r="J69" s="224"/>
      <c r="K69" s="224"/>
      <c r="L69" s="224"/>
      <c r="M69" s="224"/>
      <c r="N69" s="429"/>
      <c r="O69" s="315"/>
      <c r="P69" s="270"/>
      <c r="Q69" s="234"/>
      <c r="R69" s="270"/>
      <c r="S69" s="270"/>
      <c r="T69" s="226"/>
      <c r="U69" s="226"/>
      <c r="V69" s="54" t="s">
        <v>437</v>
      </c>
      <c r="W69" s="56">
        <v>13200000</v>
      </c>
      <c r="X69" s="435"/>
      <c r="Y69" s="436"/>
    </row>
    <row r="70" spans="1:25" ht="30" customHeight="1" x14ac:dyDescent="0.25">
      <c r="A70" s="243"/>
      <c r="B70" s="270"/>
      <c r="C70" s="270"/>
      <c r="D70" s="224"/>
      <c r="E70" s="272" t="s">
        <v>462</v>
      </c>
      <c r="F70" s="423">
        <f>+W70+W71</f>
        <v>194100000</v>
      </c>
      <c r="G70" s="235"/>
      <c r="H70" s="224"/>
      <c r="I70" s="224" t="s">
        <v>10</v>
      </c>
      <c r="J70" s="224" t="s">
        <v>11</v>
      </c>
      <c r="K70" s="224" t="s">
        <v>11</v>
      </c>
      <c r="L70" s="224" t="s">
        <v>11</v>
      </c>
      <c r="M70" s="224" t="s">
        <v>11</v>
      </c>
      <c r="N70" s="429"/>
      <c r="O70" s="315" t="s">
        <v>461</v>
      </c>
      <c r="P70" s="270" t="s">
        <v>460</v>
      </c>
      <c r="Q70" s="234" t="s">
        <v>89</v>
      </c>
      <c r="R70" s="270">
        <v>3</v>
      </c>
      <c r="S70" s="270" t="s">
        <v>13</v>
      </c>
      <c r="T70" s="226">
        <v>44440</v>
      </c>
      <c r="U70" s="226">
        <v>44561</v>
      </c>
      <c r="V70" s="54" t="s">
        <v>34</v>
      </c>
      <c r="W70" s="56">
        <v>177600000</v>
      </c>
      <c r="X70" s="435" t="s">
        <v>76</v>
      </c>
      <c r="Y70" s="436" t="s">
        <v>524</v>
      </c>
    </row>
    <row r="71" spans="1:25" ht="30" customHeight="1" x14ac:dyDescent="0.25">
      <c r="A71" s="243"/>
      <c r="B71" s="270"/>
      <c r="C71" s="270"/>
      <c r="D71" s="224"/>
      <c r="E71" s="272"/>
      <c r="F71" s="423"/>
      <c r="G71" s="235"/>
      <c r="H71" s="224"/>
      <c r="I71" s="224"/>
      <c r="J71" s="224"/>
      <c r="K71" s="224"/>
      <c r="L71" s="224"/>
      <c r="M71" s="224"/>
      <c r="N71" s="429"/>
      <c r="O71" s="315"/>
      <c r="P71" s="270"/>
      <c r="Q71" s="234"/>
      <c r="R71" s="270"/>
      <c r="S71" s="270"/>
      <c r="T71" s="226"/>
      <c r="U71" s="226"/>
      <c r="V71" s="54" t="s">
        <v>437</v>
      </c>
      <c r="W71" s="56">
        <v>16500000</v>
      </c>
      <c r="X71" s="435"/>
      <c r="Y71" s="436"/>
    </row>
    <row r="72" spans="1:25" ht="30" customHeight="1" x14ac:dyDescent="0.25">
      <c r="A72" s="243"/>
      <c r="B72" s="270"/>
      <c r="C72" s="270"/>
      <c r="D72" s="224"/>
      <c r="E72" s="67" t="s">
        <v>459</v>
      </c>
      <c r="F72" s="424">
        <f>+W72</f>
        <v>800000000</v>
      </c>
      <c r="G72" s="235"/>
      <c r="H72" s="224"/>
      <c r="I72" s="224" t="s">
        <v>10</v>
      </c>
      <c r="J72" s="224" t="s">
        <v>11</v>
      </c>
      <c r="K72" s="224" t="s">
        <v>11</v>
      </c>
      <c r="L72" s="224" t="s">
        <v>11</v>
      </c>
      <c r="M72" s="224" t="s">
        <v>11</v>
      </c>
      <c r="N72" s="429"/>
      <c r="O72" s="315"/>
      <c r="P72" s="270"/>
      <c r="Q72" s="234"/>
      <c r="R72" s="270"/>
      <c r="S72" s="270"/>
      <c r="T72" s="226"/>
      <c r="U72" s="226"/>
      <c r="V72" s="54" t="s">
        <v>21</v>
      </c>
      <c r="W72" s="56">
        <v>800000000</v>
      </c>
      <c r="X72" s="435"/>
      <c r="Y72" s="436"/>
    </row>
    <row r="73" spans="1:25" ht="30" customHeight="1" x14ac:dyDescent="0.25">
      <c r="A73" s="243"/>
      <c r="B73" s="270" t="s">
        <v>458</v>
      </c>
      <c r="C73" s="270" t="s">
        <v>457</v>
      </c>
      <c r="D73" s="224">
        <v>3</v>
      </c>
      <c r="E73" s="272" t="s">
        <v>456</v>
      </c>
      <c r="F73" s="423">
        <f>+W73+W74</f>
        <v>368400000</v>
      </c>
      <c r="G73" s="235" t="s">
        <v>10</v>
      </c>
      <c r="H73" s="224" t="s">
        <v>10</v>
      </c>
      <c r="I73" s="224" t="s">
        <v>10</v>
      </c>
      <c r="J73" s="224" t="s">
        <v>12</v>
      </c>
      <c r="K73" s="224" t="s">
        <v>10</v>
      </c>
      <c r="L73" s="224" t="s">
        <v>10</v>
      </c>
      <c r="M73" s="224" t="s">
        <v>10</v>
      </c>
      <c r="N73" s="429" t="s">
        <v>12</v>
      </c>
      <c r="O73" s="315" t="s">
        <v>455</v>
      </c>
      <c r="P73" s="270" t="s">
        <v>454</v>
      </c>
      <c r="Q73" s="234" t="s">
        <v>89</v>
      </c>
      <c r="R73" s="270">
        <v>2</v>
      </c>
      <c r="S73" s="270" t="s">
        <v>13</v>
      </c>
      <c r="T73" s="226">
        <v>44256</v>
      </c>
      <c r="U73" s="226">
        <v>44561</v>
      </c>
      <c r="V73" s="54" t="s">
        <v>437</v>
      </c>
      <c r="W73" s="56">
        <v>13200000</v>
      </c>
      <c r="X73" s="435" t="s">
        <v>76</v>
      </c>
      <c r="Y73" s="436" t="s">
        <v>524</v>
      </c>
    </row>
    <row r="74" spans="1:25" ht="30" customHeight="1" x14ac:dyDescent="0.25">
      <c r="A74" s="243"/>
      <c r="B74" s="270"/>
      <c r="C74" s="270"/>
      <c r="D74" s="224"/>
      <c r="E74" s="272"/>
      <c r="F74" s="423"/>
      <c r="G74" s="235"/>
      <c r="H74" s="224"/>
      <c r="I74" s="224"/>
      <c r="J74" s="224"/>
      <c r="K74" s="224"/>
      <c r="L74" s="224"/>
      <c r="M74" s="224"/>
      <c r="N74" s="429"/>
      <c r="O74" s="315"/>
      <c r="P74" s="270"/>
      <c r="Q74" s="234"/>
      <c r="R74" s="270"/>
      <c r="S74" s="270"/>
      <c r="T74" s="226"/>
      <c r="U74" s="226"/>
      <c r="V74" s="54" t="s">
        <v>34</v>
      </c>
      <c r="W74" s="56">
        <v>355200000</v>
      </c>
      <c r="X74" s="435"/>
      <c r="Y74" s="436"/>
    </row>
    <row r="75" spans="1:25" ht="30" customHeight="1" x14ac:dyDescent="0.25">
      <c r="A75" s="243"/>
      <c r="B75" s="270"/>
      <c r="C75" s="270"/>
      <c r="D75" s="224"/>
      <c r="E75" s="279" t="s">
        <v>453</v>
      </c>
      <c r="F75" s="423">
        <f>+W75+W76</f>
        <v>361800000</v>
      </c>
      <c r="G75" s="235"/>
      <c r="H75" s="224"/>
      <c r="I75" s="224"/>
      <c r="J75" s="224" t="s">
        <v>11</v>
      </c>
      <c r="K75" s="224" t="s">
        <v>10</v>
      </c>
      <c r="L75" s="224" t="s">
        <v>10</v>
      </c>
      <c r="M75" s="224" t="s">
        <v>10</v>
      </c>
      <c r="N75" s="429"/>
      <c r="O75" s="315"/>
      <c r="P75" s="270"/>
      <c r="Q75" s="234"/>
      <c r="R75" s="270"/>
      <c r="S75" s="270"/>
      <c r="T75" s="226"/>
      <c r="U75" s="226"/>
      <c r="V75" s="54" t="s">
        <v>34</v>
      </c>
      <c r="W75" s="56">
        <v>355200000</v>
      </c>
      <c r="X75" s="435"/>
      <c r="Y75" s="436"/>
    </row>
    <row r="76" spans="1:25" ht="30" customHeight="1" x14ac:dyDescent="0.25">
      <c r="A76" s="243"/>
      <c r="B76" s="270"/>
      <c r="C76" s="270"/>
      <c r="D76" s="224"/>
      <c r="E76" s="279"/>
      <c r="F76" s="423"/>
      <c r="G76" s="235"/>
      <c r="H76" s="224"/>
      <c r="I76" s="224"/>
      <c r="J76" s="224"/>
      <c r="K76" s="224"/>
      <c r="L76" s="224"/>
      <c r="M76" s="224"/>
      <c r="N76" s="429"/>
      <c r="O76" s="315"/>
      <c r="P76" s="270"/>
      <c r="Q76" s="234"/>
      <c r="R76" s="270"/>
      <c r="S76" s="270"/>
      <c r="T76" s="226"/>
      <c r="U76" s="226"/>
      <c r="V76" s="54" t="s">
        <v>437</v>
      </c>
      <c r="W76" s="56">
        <v>6600000</v>
      </c>
      <c r="X76" s="435"/>
      <c r="Y76" s="436"/>
    </row>
    <row r="77" spans="1:25" ht="30" customHeight="1" x14ac:dyDescent="0.25">
      <c r="A77" s="243"/>
      <c r="B77" s="270"/>
      <c r="C77" s="270"/>
      <c r="D77" s="224"/>
      <c r="E77" s="279" t="s">
        <v>452</v>
      </c>
      <c r="F77" s="423">
        <f>+W77+W78+W79</f>
        <v>1461800000</v>
      </c>
      <c r="G77" s="235"/>
      <c r="H77" s="224"/>
      <c r="I77" s="224"/>
      <c r="J77" s="224" t="s">
        <v>11</v>
      </c>
      <c r="K77" s="224" t="s">
        <v>10</v>
      </c>
      <c r="L77" s="224" t="s">
        <v>10</v>
      </c>
      <c r="M77" s="224" t="s">
        <v>10</v>
      </c>
      <c r="N77" s="429"/>
      <c r="O77" s="315" t="s">
        <v>451</v>
      </c>
      <c r="P77" s="270" t="s">
        <v>450</v>
      </c>
      <c r="Q77" s="234" t="s">
        <v>89</v>
      </c>
      <c r="R77" s="270">
        <v>3</v>
      </c>
      <c r="S77" s="270" t="s">
        <v>13</v>
      </c>
      <c r="T77" s="226">
        <v>44256</v>
      </c>
      <c r="U77" s="226">
        <v>44561</v>
      </c>
      <c r="V77" s="54" t="s">
        <v>34</v>
      </c>
      <c r="W77" s="56">
        <v>355200000</v>
      </c>
      <c r="X77" s="435" t="s">
        <v>76</v>
      </c>
      <c r="Y77" s="436" t="s">
        <v>524</v>
      </c>
    </row>
    <row r="78" spans="1:25" ht="30" customHeight="1" x14ac:dyDescent="0.25">
      <c r="A78" s="243"/>
      <c r="B78" s="270"/>
      <c r="C78" s="270"/>
      <c r="D78" s="224"/>
      <c r="E78" s="279"/>
      <c r="F78" s="423"/>
      <c r="G78" s="235"/>
      <c r="H78" s="224"/>
      <c r="I78" s="224"/>
      <c r="J78" s="224"/>
      <c r="K78" s="224"/>
      <c r="L78" s="224"/>
      <c r="M78" s="224"/>
      <c r="N78" s="429"/>
      <c r="O78" s="315"/>
      <c r="P78" s="270"/>
      <c r="Q78" s="234"/>
      <c r="R78" s="270"/>
      <c r="S78" s="270"/>
      <c r="T78" s="226"/>
      <c r="U78" s="226"/>
      <c r="V78" s="54" t="s">
        <v>437</v>
      </c>
      <c r="W78" s="56">
        <v>6600000</v>
      </c>
      <c r="X78" s="435"/>
      <c r="Y78" s="436"/>
    </row>
    <row r="79" spans="1:25" ht="30" customHeight="1" x14ac:dyDescent="0.25">
      <c r="A79" s="243"/>
      <c r="B79" s="270"/>
      <c r="C79" s="270"/>
      <c r="D79" s="224"/>
      <c r="E79" s="279"/>
      <c r="F79" s="423"/>
      <c r="G79" s="235"/>
      <c r="H79" s="224"/>
      <c r="I79" s="224"/>
      <c r="J79" s="224"/>
      <c r="K79" s="224"/>
      <c r="L79" s="224"/>
      <c r="M79" s="224"/>
      <c r="N79" s="429"/>
      <c r="O79" s="315"/>
      <c r="P79" s="270"/>
      <c r="Q79" s="234"/>
      <c r="R79" s="270"/>
      <c r="S79" s="270"/>
      <c r="T79" s="226"/>
      <c r="U79" s="226"/>
      <c r="V79" s="54" t="s">
        <v>21</v>
      </c>
      <c r="W79" s="56">
        <v>1100000000</v>
      </c>
      <c r="X79" s="435"/>
      <c r="Y79" s="436"/>
    </row>
    <row r="80" spans="1:25" ht="30" customHeight="1" x14ac:dyDescent="0.25">
      <c r="A80" s="243"/>
      <c r="B80" s="270"/>
      <c r="C80" s="270"/>
      <c r="D80" s="224"/>
      <c r="E80" s="279" t="s">
        <v>449</v>
      </c>
      <c r="F80" s="423">
        <f>+W80+W81</f>
        <v>184200000</v>
      </c>
      <c r="G80" s="235"/>
      <c r="H80" s="224"/>
      <c r="I80" s="224"/>
      <c r="J80" s="224"/>
      <c r="K80" s="224"/>
      <c r="L80" s="224"/>
      <c r="M80" s="224"/>
      <c r="N80" s="429"/>
      <c r="O80" s="315"/>
      <c r="P80" s="270"/>
      <c r="Q80" s="234"/>
      <c r="R80" s="270"/>
      <c r="S80" s="270"/>
      <c r="T80" s="226"/>
      <c r="U80" s="226"/>
      <c r="V80" s="54" t="s">
        <v>34</v>
      </c>
      <c r="W80" s="56">
        <v>177600000</v>
      </c>
      <c r="X80" s="435"/>
      <c r="Y80" s="436"/>
    </row>
    <row r="81" spans="1:25" ht="30" customHeight="1" x14ac:dyDescent="0.25">
      <c r="A81" s="243"/>
      <c r="B81" s="270"/>
      <c r="C81" s="270"/>
      <c r="D81" s="224"/>
      <c r="E81" s="279"/>
      <c r="F81" s="423"/>
      <c r="G81" s="235"/>
      <c r="H81" s="224"/>
      <c r="I81" s="224"/>
      <c r="J81" s="224" t="s">
        <v>11</v>
      </c>
      <c r="K81" s="224" t="s">
        <v>10</v>
      </c>
      <c r="L81" s="224" t="s">
        <v>10</v>
      </c>
      <c r="M81" s="224" t="s">
        <v>10</v>
      </c>
      <c r="N81" s="429"/>
      <c r="O81" s="315"/>
      <c r="P81" s="270"/>
      <c r="Q81" s="234"/>
      <c r="R81" s="270"/>
      <c r="S81" s="270"/>
      <c r="T81" s="226"/>
      <c r="U81" s="226"/>
      <c r="V81" s="54" t="s">
        <v>437</v>
      </c>
      <c r="W81" s="56">
        <v>6600000</v>
      </c>
      <c r="X81" s="435"/>
      <c r="Y81" s="436"/>
    </row>
    <row r="82" spans="1:25" ht="30" customHeight="1" x14ac:dyDescent="0.25">
      <c r="A82" s="243"/>
      <c r="B82" s="270"/>
      <c r="C82" s="270"/>
      <c r="D82" s="224"/>
      <c r="E82" s="67" t="s">
        <v>448</v>
      </c>
      <c r="F82" s="424">
        <f>+W82</f>
        <v>88800000</v>
      </c>
      <c r="G82" s="235"/>
      <c r="H82" s="224"/>
      <c r="I82" s="224"/>
      <c r="J82" s="224"/>
      <c r="K82" s="224"/>
      <c r="L82" s="224"/>
      <c r="M82" s="224"/>
      <c r="N82" s="429"/>
      <c r="O82" s="315"/>
      <c r="P82" s="270"/>
      <c r="Q82" s="234"/>
      <c r="R82" s="270"/>
      <c r="S82" s="270"/>
      <c r="T82" s="226"/>
      <c r="U82" s="226"/>
      <c r="V82" s="54" t="s">
        <v>34</v>
      </c>
      <c r="W82" s="56">
        <v>88800000</v>
      </c>
      <c r="X82" s="435"/>
      <c r="Y82" s="436"/>
    </row>
    <row r="83" spans="1:25" ht="25.5" customHeight="1" x14ac:dyDescent="0.25">
      <c r="A83" s="243" t="s">
        <v>447</v>
      </c>
      <c r="B83" s="270" t="s">
        <v>446</v>
      </c>
      <c r="C83" s="270" t="s">
        <v>443</v>
      </c>
      <c r="D83" s="224">
        <v>7</v>
      </c>
      <c r="E83" s="272" t="s">
        <v>445</v>
      </c>
      <c r="F83" s="425">
        <f>+W83+W84</f>
        <v>470400000</v>
      </c>
      <c r="G83" s="235" t="s">
        <v>10</v>
      </c>
      <c r="H83" s="224" t="s">
        <v>10</v>
      </c>
      <c r="I83" s="224" t="s">
        <v>10</v>
      </c>
      <c r="J83" s="224" t="s">
        <v>12</v>
      </c>
      <c r="K83" s="224" t="s">
        <v>10</v>
      </c>
      <c r="L83" s="234" t="s">
        <v>12</v>
      </c>
      <c r="M83" s="184" t="s">
        <v>12</v>
      </c>
      <c r="N83" s="429" t="s">
        <v>12</v>
      </c>
      <c r="O83" s="315" t="s">
        <v>444</v>
      </c>
      <c r="P83" s="270" t="s">
        <v>443</v>
      </c>
      <c r="Q83" s="224" t="s">
        <v>89</v>
      </c>
      <c r="R83" s="290">
        <v>7</v>
      </c>
      <c r="S83" s="290" t="s">
        <v>13</v>
      </c>
      <c r="T83" s="289">
        <v>44256</v>
      </c>
      <c r="U83" s="289">
        <v>44561</v>
      </c>
      <c r="V83" s="54" t="s">
        <v>437</v>
      </c>
      <c r="W83" s="56">
        <v>26400000</v>
      </c>
      <c r="X83" s="435" t="s">
        <v>76</v>
      </c>
      <c r="Y83" s="436" t="s">
        <v>524</v>
      </c>
    </row>
    <row r="84" spans="1:25" ht="23.25" customHeight="1" x14ac:dyDescent="0.25">
      <c r="A84" s="243"/>
      <c r="B84" s="270"/>
      <c r="C84" s="270"/>
      <c r="D84" s="224"/>
      <c r="E84" s="272"/>
      <c r="F84" s="425"/>
      <c r="G84" s="235"/>
      <c r="H84" s="224"/>
      <c r="I84" s="224"/>
      <c r="J84" s="224"/>
      <c r="K84" s="224"/>
      <c r="L84" s="234"/>
      <c r="M84" s="184"/>
      <c r="N84" s="429"/>
      <c r="O84" s="315"/>
      <c r="P84" s="270"/>
      <c r="Q84" s="224"/>
      <c r="R84" s="290"/>
      <c r="S84" s="290"/>
      <c r="T84" s="289"/>
      <c r="U84" s="289"/>
      <c r="V84" s="54" t="s">
        <v>34</v>
      </c>
      <c r="W84" s="56">
        <v>444000000</v>
      </c>
      <c r="X84" s="435"/>
      <c r="Y84" s="436"/>
    </row>
    <row r="85" spans="1:25" ht="23.25" customHeight="1" x14ac:dyDescent="0.25">
      <c r="A85" s="243"/>
      <c r="B85" s="270"/>
      <c r="C85" s="270"/>
      <c r="D85" s="224"/>
      <c r="E85" s="272" t="s">
        <v>442</v>
      </c>
      <c r="F85" s="423">
        <f>+W85+W86</f>
        <v>368400000</v>
      </c>
      <c r="G85" s="235"/>
      <c r="H85" s="224" t="s">
        <v>10</v>
      </c>
      <c r="I85" s="224" t="s">
        <v>10</v>
      </c>
      <c r="J85" s="224" t="s">
        <v>11</v>
      </c>
      <c r="K85" s="224" t="s">
        <v>10</v>
      </c>
      <c r="L85" s="234"/>
      <c r="M85" s="184"/>
      <c r="N85" s="429"/>
      <c r="O85" s="315"/>
      <c r="P85" s="270"/>
      <c r="Q85" s="224"/>
      <c r="R85" s="290"/>
      <c r="S85" s="290"/>
      <c r="T85" s="289"/>
      <c r="U85" s="289"/>
      <c r="V85" s="54" t="s">
        <v>34</v>
      </c>
      <c r="W85" s="56">
        <v>355200000</v>
      </c>
      <c r="X85" s="435"/>
      <c r="Y85" s="436"/>
    </row>
    <row r="86" spans="1:25" ht="23.25" customHeight="1" x14ac:dyDescent="0.25">
      <c r="A86" s="243"/>
      <c r="B86" s="270"/>
      <c r="C86" s="270"/>
      <c r="D86" s="224"/>
      <c r="E86" s="272"/>
      <c r="F86" s="423"/>
      <c r="G86" s="235"/>
      <c r="H86" s="224"/>
      <c r="I86" s="224"/>
      <c r="J86" s="224"/>
      <c r="K86" s="224"/>
      <c r="L86" s="234"/>
      <c r="M86" s="184"/>
      <c r="N86" s="429"/>
      <c r="O86" s="315"/>
      <c r="P86" s="270"/>
      <c r="Q86" s="224"/>
      <c r="R86" s="290"/>
      <c r="S86" s="290"/>
      <c r="T86" s="289"/>
      <c r="U86" s="289"/>
      <c r="V86" s="54" t="s">
        <v>437</v>
      </c>
      <c r="W86" s="56">
        <v>13200000</v>
      </c>
      <c r="X86" s="435"/>
      <c r="Y86" s="436"/>
    </row>
    <row r="87" spans="1:25" ht="23.25" customHeight="1" x14ac:dyDescent="0.25">
      <c r="A87" s="243"/>
      <c r="B87" s="270"/>
      <c r="C87" s="270"/>
      <c r="D87" s="224"/>
      <c r="E87" s="272" t="s">
        <v>441</v>
      </c>
      <c r="F87" s="423">
        <f>+W87+W88</f>
        <v>1766400000</v>
      </c>
      <c r="G87" s="235"/>
      <c r="H87" s="224" t="s">
        <v>10</v>
      </c>
      <c r="I87" s="224" t="s">
        <v>10</v>
      </c>
      <c r="J87" s="224" t="s">
        <v>11</v>
      </c>
      <c r="K87" s="224" t="s">
        <v>10</v>
      </c>
      <c r="L87" s="234"/>
      <c r="M87" s="184"/>
      <c r="N87" s="429"/>
      <c r="O87" s="315"/>
      <c r="P87" s="270"/>
      <c r="Q87" s="224"/>
      <c r="R87" s="290"/>
      <c r="S87" s="290"/>
      <c r="T87" s="289"/>
      <c r="U87" s="289"/>
      <c r="V87" s="54" t="s">
        <v>21</v>
      </c>
      <c r="W87" s="56">
        <v>1500000000</v>
      </c>
      <c r="X87" s="435"/>
      <c r="Y87" s="436"/>
    </row>
    <row r="88" spans="1:25" ht="23.25" customHeight="1" x14ac:dyDescent="0.25">
      <c r="A88" s="243"/>
      <c r="B88" s="270"/>
      <c r="C88" s="270"/>
      <c r="D88" s="224"/>
      <c r="E88" s="272"/>
      <c r="F88" s="423"/>
      <c r="G88" s="235"/>
      <c r="H88" s="224"/>
      <c r="I88" s="224"/>
      <c r="J88" s="224"/>
      <c r="K88" s="224"/>
      <c r="L88" s="234"/>
      <c r="M88" s="184"/>
      <c r="N88" s="429"/>
      <c r="O88" s="315"/>
      <c r="P88" s="270"/>
      <c r="Q88" s="224"/>
      <c r="R88" s="290"/>
      <c r="S88" s="290"/>
      <c r="T88" s="289"/>
      <c r="U88" s="289"/>
      <c r="V88" s="54" t="s">
        <v>34</v>
      </c>
      <c r="W88" s="56">
        <v>266400000</v>
      </c>
      <c r="X88" s="435"/>
      <c r="Y88" s="436"/>
    </row>
    <row r="89" spans="1:25" ht="36.75" customHeight="1" x14ac:dyDescent="0.25">
      <c r="A89" s="243"/>
      <c r="B89" s="270"/>
      <c r="C89" s="270"/>
      <c r="D89" s="224"/>
      <c r="E89" s="276" t="s">
        <v>440</v>
      </c>
      <c r="F89" s="423">
        <f>+W89+W90</f>
        <v>279600000</v>
      </c>
      <c r="G89" s="235"/>
      <c r="H89" s="224"/>
      <c r="I89" s="224"/>
      <c r="J89" s="224"/>
      <c r="K89" s="224"/>
      <c r="L89" s="234"/>
      <c r="M89" s="184"/>
      <c r="N89" s="429"/>
      <c r="O89" s="130" t="s">
        <v>439</v>
      </c>
      <c r="P89" s="60" t="s">
        <v>438</v>
      </c>
      <c r="Q89" s="58" t="s">
        <v>89</v>
      </c>
      <c r="R89" s="55">
        <v>15</v>
      </c>
      <c r="S89" s="55" t="s">
        <v>13</v>
      </c>
      <c r="T89" s="57">
        <v>44228</v>
      </c>
      <c r="U89" s="57">
        <v>44561</v>
      </c>
      <c r="V89" s="54" t="s">
        <v>437</v>
      </c>
      <c r="W89" s="56">
        <v>13200000</v>
      </c>
      <c r="X89" s="437" t="s">
        <v>76</v>
      </c>
      <c r="Y89" s="438" t="s">
        <v>524</v>
      </c>
    </row>
    <row r="90" spans="1:25" ht="48" customHeight="1" x14ac:dyDescent="0.25">
      <c r="A90" s="244"/>
      <c r="B90" s="275"/>
      <c r="C90" s="275"/>
      <c r="D90" s="238"/>
      <c r="E90" s="277"/>
      <c r="F90" s="428"/>
      <c r="G90" s="256"/>
      <c r="H90" s="238" t="s">
        <v>10</v>
      </c>
      <c r="I90" s="238" t="s">
        <v>10</v>
      </c>
      <c r="J90" s="238" t="s">
        <v>11</v>
      </c>
      <c r="K90" s="238" t="s">
        <v>10</v>
      </c>
      <c r="L90" s="252"/>
      <c r="M90" s="185"/>
      <c r="N90" s="430"/>
      <c r="O90" s="131" t="s">
        <v>436</v>
      </c>
      <c r="P90" s="113" t="s">
        <v>435</v>
      </c>
      <c r="Q90" s="78" t="s">
        <v>133</v>
      </c>
      <c r="R90" s="35">
        <v>0.6</v>
      </c>
      <c r="S90" s="72" t="s">
        <v>13</v>
      </c>
      <c r="T90" s="27">
        <v>44228</v>
      </c>
      <c r="U90" s="27">
        <v>44561</v>
      </c>
      <c r="V90" s="73" t="s">
        <v>34</v>
      </c>
      <c r="W90" s="34">
        <v>266400000</v>
      </c>
      <c r="X90" s="439" t="s">
        <v>76</v>
      </c>
      <c r="Y90" s="440" t="s">
        <v>524</v>
      </c>
    </row>
    <row r="91" spans="1:25" x14ac:dyDescent="0.25">
      <c r="F91" s="13">
        <f>SUM(F14:F90)</f>
        <v>80200000000</v>
      </c>
      <c r="P91" s="25"/>
      <c r="W91" s="33">
        <f>SUM(W14:W90)</f>
        <v>80200000000</v>
      </c>
    </row>
    <row r="92" spans="1:25" x14ac:dyDescent="0.25">
      <c r="P92" s="399"/>
    </row>
    <row r="93" spans="1:25" x14ac:dyDescent="0.25">
      <c r="P93" s="399"/>
    </row>
    <row r="94" spans="1:25" x14ac:dyDescent="0.25">
      <c r="P94" s="399"/>
    </row>
    <row r="100" spans="23:23" x14ac:dyDescent="0.25">
      <c r="W100" s="411"/>
    </row>
    <row r="101" spans="23:23" x14ac:dyDescent="0.25">
      <c r="W101" s="411"/>
    </row>
    <row r="102" spans="23:23" x14ac:dyDescent="0.25">
      <c r="W102" s="411"/>
    </row>
    <row r="103" spans="23:23" x14ac:dyDescent="0.25">
      <c r="W103" s="411"/>
    </row>
    <row r="104" spans="23:23" x14ac:dyDescent="0.25">
      <c r="W104" s="411"/>
    </row>
    <row r="105" spans="23:23" x14ac:dyDescent="0.25">
      <c r="W105" s="411"/>
    </row>
  </sheetData>
  <mergeCells count="387">
    <mergeCell ref="X23:X25"/>
    <mergeCell ref="Y23:Y25"/>
    <mergeCell ref="X21:X22"/>
    <mergeCell ref="Y21:Y22"/>
    <mergeCell ref="X14:X20"/>
    <mergeCell ref="Y14:Y20"/>
    <mergeCell ref="X44:X47"/>
    <mergeCell ref="Y44:Y47"/>
    <mergeCell ref="X39:X43"/>
    <mergeCell ref="Y39:Y43"/>
    <mergeCell ref="X35:X38"/>
    <mergeCell ref="Y35:Y38"/>
    <mergeCell ref="X33:X34"/>
    <mergeCell ref="Y33:Y34"/>
    <mergeCell ref="X31:X32"/>
    <mergeCell ref="Y31:Y32"/>
    <mergeCell ref="X55:X57"/>
    <mergeCell ref="Y55:Y57"/>
    <mergeCell ref="X53:X54"/>
    <mergeCell ref="Y53:Y54"/>
    <mergeCell ref="X50:X52"/>
    <mergeCell ref="Y50:Y52"/>
    <mergeCell ref="X48:X49"/>
    <mergeCell ref="Y48:Y49"/>
    <mergeCell ref="X26:X30"/>
    <mergeCell ref="Y26:Y30"/>
    <mergeCell ref="X70:X72"/>
    <mergeCell ref="Y70:Y72"/>
    <mergeCell ref="X65:X69"/>
    <mergeCell ref="Y65:Y69"/>
    <mergeCell ref="X62:X64"/>
    <mergeCell ref="Y62:Y64"/>
    <mergeCell ref="X60:X61"/>
    <mergeCell ref="Y60:Y61"/>
    <mergeCell ref="X58:X59"/>
    <mergeCell ref="Y58:Y59"/>
    <mergeCell ref="Q48:Q49"/>
    <mergeCell ref="W24:W25"/>
    <mergeCell ref="T44:T47"/>
    <mergeCell ref="U35:U38"/>
    <mergeCell ref="U39:U43"/>
    <mergeCell ref="R48:R49"/>
    <mergeCell ref="Q35:Q38"/>
    <mergeCell ref="P50:P52"/>
    <mergeCell ref="P54:P57"/>
    <mergeCell ref="Q54:Q57"/>
    <mergeCell ref="R23:R25"/>
    <mergeCell ref="S50:S52"/>
    <mergeCell ref="T50:T52"/>
    <mergeCell ref="Q32:Q34"/>
    <mergeCell ref="R32:R34"/>
    <mergeCell ref="S32:S34"/>
    <mergeCell ref="Q44:Q47"/>
    <mergeCell ref="R44:R47"/>
    <mergeCell ref="S44:S47"/>
    <mergeCell ref="S48:S49"/>
    <mergeCell ref="T26:T30"/>
    <mergeCell ref="S35:S38"/>
    <mergeCell ref="W53:W54"/>
    <mergeCell ref="T83:T88"/>
    <mergeCell ref="S54:S57"/>
    <mergeCell ref="S58:S59"/>
    <mergeCell ref="Q83:Q88"/>
    <mergeCell ref="Q73:Q76"/>
    <mergeCell ref="Q77:Q82"/>
    <mergeCell ref="Q70:Q72"/>
    <mergeCell ref="U50:U52"/>
    <mergeCell ref="U44:U47"/>
    <mergeCell ref="U48:U49"/>
    <mergeCell ref="U32:U34"/>
    <mergeCell ref="V33:V34"/>
    <mergeCell ref="W33:W34"/>
    <mergeCell ref="S83:S88"/>
    <mergeCell ref="Q50:Q52"/>
    <mergeCell ref="Q39:Q43"/>
    <mergeCell ref="R50:R52"/>
    <mergeCell ref="X83:X88"/>
    <mergeCell ref="Y83:Y88"/>
    <mergeCell ref="R60:R61"/>
    <mergeCell ref="S60:S61"/>
    <mergeCell ref="S65:S69"/>
    <mergeCell ref="T65:T69"/>
    <mergeCell ref="T58:T59"/>
    <mergeCell ref="R54:R57"/>
    <mergeCell ref="S70:S72"/>
    <mergeCell ref="S77:S82"/>
    <mergeCell ref="U83:U88"/>
    <mergeCell ref="T77:T82"/>
    <mergeCell ref="U73:U76"/>
    <mergeCell ref="R70:R72"/>
    <mergeCell ref="R62:R64"/>
    <mergeCell ref="U77:U82"/>
    <mergeCell ref="S73:S76"/>
    <mergeCell ref="U62:U64"/>
    <mergeCell ref="X77:X82"/>
    <mergeCell ref="Y77:Y82"/>
    <mergeCell ref="R73:R76"/>
    <mergeCell ref="R83:R88"/>
    <mergeCell ref="X73:X76"/>
    <mergeCell ref="Y73:Y76"/>
    <mergeCell ref="A1:B3"/>
    <mergeCell ref="C1:D1"/>
    <mergeCell ref="C2:D2"/>
    <mergeCell ref="C3:D3"/>
    <mergeCell ref="C7:F7"/>
    <mergeCell ref="C8:F8"/>
    <mergeCell ref="O6:Y9"/>
    <mergeCell ref="O11:Y11"/>
    <mergeCell ref="O12:O13"/>
    <mergeCell ref="S12:S13"/>
    <mergeCell ref="Q12:Q13"/>
    <mergeCell ref="R12:R13"/>
    <mergeCell ref="X12:X13"/>
    <mergeCell ref="P12:P13"/>
    <mergeCell ref="V12:V13"/>
    <mergeCell ref="W12:W13"/>
    <mergeCell ref="Y12:Y13"/>
    <mergeCell ref="G11:N11"/>
    <mergeCell ref="N12:N13"/>
    <mergeCell ref="G12:G13"/>
    <mergeCell ref="H12:H13"/>
    <mergeCell ref="I12:I13"/>
    <mergeCell ref="J12:J13"/>
    <mergeCell ref="A11:F11"/>
    <mergeCell ref="A6:B6"/>
    <mergeCell ref="A7:B7"/>
    <mergeCell ref="E12:E13"/>
    <mergeCell ref="F12:F13"/>
    <mergeCell ref="D12:D13"/>
    <mergeCell ref="C12:C13"/>
    <mergeCell ref="B26:B34"/>
    <mergeCell ref="U26:U30"/>
    <mergeCell ref="A5:B5"/>
    <mergeCell ref="A8:B8"/>
    <mergeCell ref="C6:F6"/>
    <mergeCell ref="A9:B9"/>
    <mergeCell ref="C9:F9"/>
    <mergeCell ref="C5:F5"/>
    <mergeCell ref="A14:A64"/>
    <mergeCell ref="E26:E27"/>
    <mergeCell ref="D44:D52"/>
    <mergeCell ref="C44:C52"/>
    <mergeCell ref="B44:B52"/>
    <mergeCell ref="A12:A13"/>
    <mergeCell ref="B12:B13"/>
    <mergeCell ref="F21:F22"/>
    <mergeCell ref="E21:E22"/>
    <mergeCell ref="E16:E17"/>
    <mergeCell ref="U14:U20"/>
    <mergeCell ref="L12:L13"/>
    <mergeCell ref="Q26:Q30"/>
    <mergeCell ref="O21:O22"/>
    <mergeCell ref="P21:P22"/>
    <mergeCell ref="M14:M25"/>
    <mergeCell ref="W1:Y1"/>
    <mergeCell ref="W2:Y2"/>
    <mergeCell ref="W3:Y3"/>
    <mergeCell ref="U1:V1"/>
    <mergeCell ref="U2:V2"/>
    <mergeCell ref="U3:V3"/>
    <mergeCell ref="E1:T1"/>
    <mergeCell ref="E2:T2"/>
    <mergeCell ref="E3:T3"/>
    <mergeCell ref="M26:M34"/>
    <mergeCell ref="U12:U13"/>
    <mergeCell ref="T12:T13"/>
    <mergeCell ref="P32:P34"/>
    <mergeCell ref="T23:T25"/>
    <mergeCell ref="K14:K25"/>
    <mergeCell ref="K26:K34"/>
    <mergeCell ref="M12:M13"/>
    <mergeCell ref="K12:K13"/>
    <mergeCell ref="G35:G43"/>
    <mergeCell ref="I14:I25"/>
    <mergeCell ref="Q21:Q22"/>
    <mergeCell ref="P14:P20"/>
    <mergeCell ref="Q14:Q20"/>
    <mergeCell ref="R14:R20"/>
    <mergeCell ref="S14:S20"/>
    <mergeCell ref="T14:T20"/>
    <mergeCell ref="R26:R30"/>
    <mergeCell ref="L14:L25"/>
    <mergeCell ref="L26:L34"/>
    <mergeCell ref="S21:S22"/>
    <mergeCell ref="T21:T22"/>
    <mergeCell ref="R21:R22"/>
    <mergeCell ref="F18:F20"/>
    <mergeCell ref="E24:E25"/>
    <mergeCell ref="F24:F25"/>
    <mergeCell ref="C26:C34"/>
    <mergeCell ref="F26:F27"/>
    <mergeCell ref="E33:E34"/>
    <mergeCell ref="F33:F34"/>
    <mergeCell ref="I26:I34"/>
    <mergeCell ref="H14:H25"/>
    <mergeCell ref="H26:H34"/>
    <mergeCell ref="G14:G25"/>
    <mergeCell ref="G26:G34"/>
    <mergeCell ref="C14:C25"/>
    <mergeCell ref="D14:D25"/>
    <mergeCell ref="D26:D34"/>
    <mergeCell ref="F28:F30"/>
    <mergeCell ref="E41:E42"/>
    <mergeCell ref="E14:E15"/>
    <mergeCell ref="F41:F42"/>
    <mergeCell ref="E28:E30"/>
    <mergeCell ref="W21:W22"/>
    <mergeCell ref="T32:T34"/>
    <mergeCell ref="B14:B25"/>
    <mergeCell ref="M35:M43"/>
    <mergeCell ref="K35:K43"/>
    <mergeCell ref="W14:W15"/>
    <mergeCell ref="V21:V22"/>
    <mergeCell ref="R35:R38"/>
    <mergeCell ref="F37:F38"/>
    <mergeCell ref="B35:B43"/>
    <mergeCell ref="E18:E20"/>
    <mergeCell ref="E37:E38"/>
    <mergeCell ref="D35:D43"/>
    <mergeCell ref="C35:C43"/>
    <mergeCell ref="E35:E36"/>
    <mergeCell ref="F14:F15"/>
    <mergeCell ref="F16:F17"/>
    <mergeCell ref="N22:N25"/>
    <mergeCell ref="F35:F36"/>
    <mergeCell ref="E44:E45"/>
    <mergeCell ref="F44:F45"/>
    <mergeCell ref="E46:E47"/>
    <mergeCell ref="F46:F47"/>
    <mergeCell ref="F48:F49"/>
    <mergeCell ref="E50:E51"/>
    <mergeCell ref="E80:E81"/>
    <mergeCell ref="F80:F81"/>
    <mergeCell ref="E66:E67"/>
    <mergeCell ref="F73:F74"/>
    <mergeCell ref="E48:E49"/>
    <mergeCell ref="E77:E79"/>
    <mergeCell ref="E53:E55"/>
    <mergeCell ref="F53:F55"/>
    <mergeCell ref="E70:E71"/>
    <mergeCell ref="F70:F71"/>
    <mergeCell ref="E73:E74"/>
    <mergeCell ref="F50:F51"/>
    <mergeCell ref="F66:F67"/>
    <mergeCell ref="E60:E61"/>
    <mergeCell ref="F60:F61"/>
    <mergeCell ref="E63:E64"/>
    <mergeCell ref="F63:F64"/>
    <mergeCell ref="F56:F57"/>
    <mergeCell ref="B53:B64"/>
    <mergeCell ref="C53:C64"/>
    <mergeCell ref="D53:D64"/>
    <mergeCell ref="E83:E84"/>
    <mergeCell ref="Q60:Q61"/>
    <mergeCell ref="O58:O59"/>
    <mergeCell ref="Q62:Q64"/>
    <mergeCell ref="A65:A82"/>
    <mergeCell ref="B73:B82"/>
    <mergeCell ref="P83:P88"/>
    <mergeCell ref="G65:G72"/>
    <mergeCell ref="G83:G90"/>
    <mergeCell ref="H65:H72"/>
    <mergeCell ref="H83:H90"/>
    <mergeCell ref="N83:N90"/>
    <mergeCell ref="P73:P76"/>
    <mergeCell ref="E56:E57"/>
    <mergeCell ref="E75:E76"/>
    <mergeCell ref="F75:F76"/>
    <mergeCell ref="O83:O88"/>
    <mergeCell ref="M73:M82"/>
    <mergeCell ref="N73:N82"/>
    <mergeCell ref="O73:O76"/>
    <mergeCell ref="H53:H64"/>
    <mergeCell ref="A83:A90"/>
    <mergeCell ref="D83:D90"/>
    <mergeCell ref="C83:C90"/>
    <mergeCell ref="B83:B90"/>
    <mergeCell ref="E89:E90"/>
    <mergeCell ref="F89:F90"/>
    <mergeCell ref="F83:F84"/>
    <mergeCell ref="E85:E86"/>
    <mergeCell ref="F85:F86"/>
    <mergeCell ref="E87:E88"/>
    <mergeCell ref="F87:F88"/>
    <mergeCell ref="G44:G52"/>
    <mergeCell ref="I44:I52"/>
    <mergeCell ref="K83:K90"/>
    <mergeCell ref="L44:L52"/>
    <mergeCell ref="L65:L72"/>
    <mergeCell ref="L83:L90"/>
    <mergeCell ref="P77:P82"/>
    <mergeCell ref="L73:L82"/>
    <mergeCell ref="N65:N72"/>
    <mergeCell ref="K53:K64"/>
    <mergeCell ref="I53:I64"/>
    <mergeCell ref="J53:J64"/>
    <mergeCell ref="N58:N64"/>
    <mergeCell ref="O54:O57"/>
    <mergeCell ref="O50:O52"/>
    <mergeCell ref="L53:L64"/>
    <mergeCell ref="G53:G64"/>
    <mergeCell ref="I83:I90"/>
    <mergeCell ref="J65:J72"/>
    <mergeCell ref="J83:J90"/>
    <mergeCell ref="M83:M90"/>
    <mergeCell ref="P44:P47"/>
    <mergeCell ref="P60:P61"/>
    <mergeCell ref="O39:O43"/>
    <mergeCell ref="P39:P43"/>
    <mergeCell ref="M65:M72"/>
    <mergeCell ref="M53:M64"/>
    <mergeCell ref="K44:K52"/>
    <mergeCell ref="P48:P49"/>
    <mergeCell ref="N37:N43"/>
    <mergeCell ref="H44:H52"/>
    <mergeCell ref="L35:L43"/>
    <mergeCell ref="I35:I43"/>
    <mergeCell ref="H35:H43"/>
    <mergeCell ref="V14:V15"/>
    <mergeCell ref="T54:T57"/>
    <mergeCell ref="S39:S43"/>
    <mergeCell ref="T39:T43"/>
    <mergeCell ref="V53:V54"/>
    <mergeCell ref="O14:O20"/>
    <mergeCell ref="U60:U61"/>
    <mergeCell ref="P26:P30"/>
    <mergeCell ref="O70:O72"/>
    <mergeCell ref="V24:V25"/>
    <mergeCell ref="S26:S30"/>
    <mergeCell ref="O60:O61"/>
    <mergeCell ref="P23:P25"/>
    <mergeCell ref="Q23:Q25"/>
    <mergeCell ref="U54:U57"/>
    <mergeCell ref="S23:S25"/>
    <mergeCell ref="U23:U25"/>
    <mergeCell ref="O48:O49"/>
    <mergeCell ref="O32:O34"/>
    <mergeCell ref="O23:O25"/>
    <mergeCell ref="O26:O30"/>
    <mergeCell ref="T48:T49"/>
    <mergeCell ref="Q58:Q59"/>
    <mergeCell ref="R58:R59"/>
    <mergeCell ref="U21:U22"/>
    <mergeCell ref="O44:O47"/>
    <mergeCell ref="I65:I72"/>
    <mergeCell ref="M44:M52"/>
    <mergeCell ref="N44:N52"/>
    <mergeCell ref="J14:J25"/>
    <mergeCell ref="J26:J34"/>
    <mergeCell ref="J35:J43"/>
    <mergeCell ref="J44:J52"/>
    <mergeCell ref="R39:R43"/>
    <mergeCell ref="U58:U59"/>
    <mergeCell ref="U65:U69"/>
    <mergeCell ref="U70:U72"/>
    <mergeCell ref="S62:S64"/>
    <mergeCell ref="T60:T61"/>
    <mergeCell ref="T62:T64"/>
    <mergeCell ref="T35:T38"/>
    <mergeCell ref="R65:R69"/>
    <mergeCell ref="O35:O38"/>
    <mergeCell ref="P35:P38"/>
    <mergeCell ref="K65:K72"/>
    <mergeCell ref="P58:P59"/>
    <mergeCell ref="O62:O64"/>
    <mergeCell ref="P62:P64"/>
    <mergeCell ref="B65:B72"/>
    <mergeCell ref="T73:T76"/>
    <mergeCell ref="O65:O69"/>
    <mergeCell ref="T70:T72"/>
    <mergeCell ref="P65:P69"/>
    <mergeCell ref="Q65:Q69"/>
    <mergeCell ref="R77:R82"/>
    <mergeCell ref="P70:P72"/>
    <mergeCell ref="O77:O82"/>
    <mergeCell ref="C73:C82"/>
    <mergeCell ref="D73:D82"/>
    <mergeCell ref="G73:G82"/>
    <mergeCell ref="H73:H82"/>
    <mergeCell ref="I73:I82"/>
    <mergeCell ref="J73:J82"/>
    <mergeCell ref="K73:K82"/>
    <mergeCell ref="E68:E69"/>
    <mergeCell ref="F68:F69"/>
    <mergeCell ref="D65:D72"/>
    <mergeCell ref="C65:C72"/>
    <mergeCell ref="F77:F79"/>
  </mergeCells>
  <printOptions horizontalCentered="1"/>
  <pageMargins left="0.70866141732283472" right="0.70866141732283472" top="0.74803149606299213" bottom="0.74803149606299213" header="0.31496062992125984" footer="0.31496062992125984"/>
  <pageSetup paperSize="5" scale="3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'C:\Users\USUARIO\AppData\Local\Microsoft\Windows\INetCache\Content.Outlook\B00EKN5J\[PLAN_DE_ACCION_2021_COM INDIGENAS_13122020 (1).xlsx]Hoja2'!#REF!</xm:f>
          </x14:formula1>
          <xm:sqref>X89:X90 X83 X77 X73 X70 X65 X62 X60 X58 X55 X53 X50 X48 X44 X39 X35 X33 X31 X26 X23 X14 X21</xm:sqref>
        </x14:dataValidation>
        <x14:dataValidation type="list" allowBlank="1" showInputMessage="1" showErrorMessage="1">
          <x14:formula1>
            <xm:f>'C:\Users\USUARIO\AppData\Local\Microsoft\Windows\INetCache\Content.Outlook\B00EKN5J\[PLAN_DE_ACCION_2021_COM INDIGENAS_13122020 (1).xlsx]Hoja2'!#REF!</xm:f>
          </x14:formula1>
          <xm:sqref>V55:V90 V14:V33 V35:V53 S14:S90 N14:N22 N26:N37 G14:M53 N44:N53 N55:N58 Q14:Q90 G65:N90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zoomScaleNormal="100" workbookViewId="0">
      <selection activeCell="C6" sqref="C6:F9"/>
    </sheetView>
  </sheetViews>
  <sheetFormatPr baseColWidth="10" defaultColWidth="8.85546875" defaultRowHeight="12.75" x14ac:dyDescent="0.25"/>
  <cols>
    <col min="1" max="1" width="25" style="21" customWidth="1"/>
    <col min="2" max="2" width="16.28515625" style="21" customWidth="1"/>
    <col min="3" max="3" width="22" style="21" customWidth="1"/>
    <col min="4" max="4" width="17" style="21" customWidth="1"/>
    <col min="5" max="5" width="34.5703125" style="21" customWidth="1"/>
    <col min="6" max="6" width="31.5703125" style="21" customWidth="1"/>
    <col min="7" max="8" width="18.5703125" style="21" customWidth="1"/>
    <col min="9" max="12" width="13.85546875" style="21" customWidth="1"/>
    <col min="13" max="13" width="36" style="21" customWidth="1"/>
    <col min="14" max="14" width="14.42578125" style="21" customWidth="1"/>
    <col min="15" max="15" width="30.7109375" style="22" customWidth="1"/>
    <col min="16" max="16" width="27.140625" style="24" customWidth="1"/>
    <col min="17" max="17" width="14.140625" style="22" customWidth="1"/>
    <col min="18" max="18" width="11.85546875" style="22" customWidth="1"/>
    <col min="19" max="19" width="17.28515625" style="22" customWidth="1"/>
    <col min="20" max="21" width="13.7109375" style="22" customWidth="1"/>
    <col min="22" max="22" width="21.140625" style="24" customWidth="1"/>
    <col min="23" max="23" width="24.140625" style="22" customWidth="1"/>
    <col min="24" max="24" width="19.85546875" style="22" customWidth="1"/>
    <col min="25" max="25" width="26.7109375" style="21" customWidth="1"/>
    <col min="26" max="16384" width="8.85546875" style="21"/>
  </cols>
  <sheetData>
    <row r="1" spans="1:30" s="451" customFormat="1" ht="24" customHeight="1" x14ac:dyDescent="0.25">
      <c r="A1" s="447"/>
      <c r="B1" s="448"/>
      <c r="C1" s="259" t="s">
        <v>63</v>
      </c>
      <c r="D1" s="260"/>
      <c r="E1" s="269" t="s">
        <v>434</v>
      </c>
      <c r="F1" s="269"/>
      <c r="G1" s="269"/>
      <c r="H1" s="269"/>
      <c r="I1" s="269"/>
      <c r="J1" s="269"/>
      <c r="K1" s="269"/>
      <c r="L1" s="269"/>
      <c r="M1" s="269"/>
      <c r="N1" s="269"/>
      <c r="O1" s="269"/>
      <c r="P1" s="269"/>
      <c r="Q1" s="269"/>
      <c r="R1" s="269"/>
      <c r="S1" s="269"/>
      <c r="T1" s="269"/>
      <c r="U1" s="265" t="s">
        <v>64</v>
      </c>
      <c r="V1" s="265"/>
      <c r="W1" s="266" t="s">
        <v>71</v>
      </c>
      <c r="X1" s="267"/>
      <c r="Y1" s="268"/>
      <c r="Z1" s="449"/>
      <c r="AA1" s="449"/>
      <c r="AB1" s="450"/>
      <c r="AC1" s="450"/>
      <c r="AD1" s="450"/>
    </row>
    <row r="2" spans="1:30" s="451" customFormat="1" ht="24" customHeight="1" x14ac:dyDescent="0.25">
      <c r="A2" s="452"/>
      <c r="B2" s="453"/>
      <c r="C2" s="259" t="s">
        <v>65</v>
      </c>
      <c r="D2" s="260"/>
      <c r="E2" s="264" t="s">
        <v>69</v>
      </c>
      <c r="F2" s="264"/>
      <c r="G2" s="264"/>
      <c r="H2" s="264"/>
      <c r="I2" s="264"/>
      <c r="J2" s="264"/>
      <c r="K2" s="264"/>
      <c r="L2" s="264"/>
      <c r="M2" s="264"/>
      <c r="N2" s="264"/>
      <c r="O2" s="264"/>
      <c r="P2" s="264"/>
      <c r="Q2" s="264"/>
      <c r="R2" s="264"/>
      <c r="S2" s="264"/>
      <c r="T2" s="264"/>
      <c r="U2" s="265" t="s">
        <v>66</v>
      </c>
      <c r="V2" s="265"/>
      <c r="W2" s="266">
        <v>1</v>
      </c>
      <c r="X2" s="267"/>
      <c r="Y2" s="268"/>
      <c r="Z2" s="449"/>
      <c r="AA2" s="449"/>
      <c r="AB2" s="454"/>
      <c r="AC2" s="454"/>
      <c r="AD2" s="454"/>
    </row>
    <row r="3" spans="1:30" s="451" customFormat="1" ht="24" customHeight="1" x14ac:dyDescent="0.25">
      <c r="A3" s="455"/>
      <c r="B3" s="456"/>
      <c r="C3" s="259" t="s">
        <v>67</v>
      </c>
      <c r="D3" s="260"/>
      <c r="E3" s="264" t="s">
        <v>70</v>
      </c>
      <c r="F3" s="264"/>
      <c r="G3" s="264"/>
      <c r="H3" s="264"/>
      <c r="I3" s="264"/>
      <c r="J3" s="264"/>
      <c r="K3" s="264"/>
      <c r="L3" s="264"/>
      <c r="M3" s="264"/>
      <c r="N3" s="264"/>
      <c r="O3" s="264"/>
      <c r="P3" s="264"/>
      <c r="Q3" s="264"/>
      <c r="R3" s="264"/>
      <c r="S3" s="264"/>
      <c r="T3" s="264"/>
      <c r="U3" s="265" t="s">
        <v>68</v>
      </c>
      <c r="V3" s="265"/>
      <c r="W3" s="261">
        <v>43767</v>
      </c>
      <c r="X3" s="262"/>
      <c r="Y3" s="263"/>
      <c r="Z3" s="449"/>
      <c r="AA3" s="449"/>
      <c r="AB3" s="457"/>
      <c r="AC3" s="454"/>
      <c r="AD3" s="454"/>
    </row>
    <row r="4" spans="1:30" ht="18.75" customHeight="1" x14ac:dyDescent="0.25">
      <c r="A4" s="80"/>
      <c r="B4" s="80"/>
      <c r="C4" s="80"/>
      <c r="D4" s="80"/>
      <c r="E4" s="80"/>
      <c r="F4" s="80"/>
      <c r="G4" s="80"/>
      <c r="H4" s="80"/>
      <c r="I4" s="80"/>
      <c r="J4" s="80"/>
      <c r="K4" s="80"/>
      <c r="L4" s="80"/>
      <c r="M4" s="80"/>
      <c r="N4" s="80"/>
      <c r="O4" s="80"/>
      <c r="P4" s="80"/>
      <c r="Q4" s="80"/>
      <c r="R4" s="80"/>
      <c r="S4" s="80"/>
      <c r="T4" s="80"/>
      <c r="U4" s="80"/>
      <c r="V4" s="80"/>
      <c r="Y4" s="80"/>
      <c r="Z4" s="82"/>
      <c r="AA4" s="82"/>
      <c r="AB4" s="82"/>
      <c r="AC4" s="82"/>
      <c r="AD4" s="82"/>
    </row>
    <row r="5" spans="1:30" ht="18.75" customHeight="1" x14ac:dyDescent="0.25">
      <c r="A5" s="207" t="s">
        <v>72</v>
      </c>
      <c r="B5" s="208"/>
      <c r="C5" s="412">
        <v>2021</v>
      </c>
      <c r="D5" s="412"/>
      <c r="E5" s="412"/>
      <c r="F5" s="412"/>
      <c r="G5" s="83"/>
      <c r="H5" s="83"/>
      <c r="I5" s="83"/>
      <c r="J5" s="83"/>
      <c r="K5" s="83"/>
      <c r="L5" s="83"/>
      <c r="M5" s="83"/>
      <c r="N5" s="83"/>
      <c r="O5" s="80"/>
      <c r="P5" s="80"/>
      <c r="Q5" s="80"/>
      <c r="R5" s="80"/>
      <c r="S5" s="80"/>
      <c r="T5" s="80"/>
      <c r="U5" s="80"/>
      <c r="V5" s="80"/>
      <c r="Y5" s="80"/>
      <c r="Z5" s="82"/>
      <c r="AA5" s="82"/>
      <c r="AB5" s="82"/>
      <c r="AC5" s="82"/>
      <c r="AD5" s="82"/>
    </row>
    <row r="6" spans="1:30" ht="18.75" customHeight="1" x14ac:dyDescent="0.25">
      <c r="A6" s="207" t="s">
        <v>27</v>
      </c>
      <c r="B6" s="208"/>
      <c r="C6" s="341" t="s">
        <v>570</v>
      </c>
      <c r="D6" s="341"/>
      <c r="E6" s="341"/>
      <c r="F6" s="341"/>
      <c r="G6" s="83"/>
      <c r="H6" s="83"/>
      <c r="I6" s="83"/>
      <c r="J6" s="83"/>
      <c r="K6" s="83"/>
      <c r="L6" s="83"/>
      <c r="M6" s="83"/>
      <c r="N6" s="83"/>
      <c r="O6" s="198"/>
      <c r="P6" s="198"/>
      <c r="Q6" s="198"/>
      <c r="R6" s="198"/>
      <c r="S6" s="198"/>
      <c r="T6" s="198"/>
      <c r="U6" s="198"/>
      <c r="V6" s="198"/>
      <c r="W6" s="198"/>
      <c r="X6" s="198"/>
      <c r="Y6" s="198"/>
    </row>
    <row r="7" spans="1:30" ht="18.75" customHeight="1" x14ac:dyDescent="0.25">
      <c r="A7" s="207" t="s">
        <v>28</v>
      </c>
      <c r="B7" s="208"/>
      <c r="C7" s="413">
        <v>2018011000226</v>
      </c>
      <c r="D7" s="413"/>
      <c r="E7" s="413"/>
      <c r="F7" s="413"/>
      <c r="G7" s="83"/>
      <c r="H7" s="83"/>
      <c r="I7" s="83"/>
      <c r="J7" s="83"/>
      <c r="K7" s="83"/>
      <c r="L7" s="83"/>
      <c r="M7" s="83"/>
      <c r="N7" s="83"/>
      <c r="O7" s="198"/>
      <c r="P7" s="198"/>
      <c r="Q7" s="198"/>
      <c r="R7" s="198"/>
      <c r="S7" s="198"/>
      <c r="T7" s="198"/>
      <c r="U7" s="198"/>
      <c r="V7" s="198"/>
      <c r="W7" s="198"/>
      <c r="X7" s="198"/>
      <c r="Y7" s="198"/>
    </row>
    <row r="8" spans="1:30" ht="18.75" customHeight="1" x14ac:dyDescent="0.25">
      <c r="A8" s="207" t="s">
        <v>74</v>
      </c>
      <c r="B8" s="208"/>
      <c r="C8" s="414" t="s">
        <v>569</v>
      </c>
      <c r="D8" s="414"/>
      <c r="E8" s="414"/>
      <c r="F8" s="414"/>
      <c r="H8" s="83"/>
      <c r="I8" s="83"/>
      <c r="J8" s="83"/>
      <c r="K8" s="83"/>
      <c r="L8" s="83"/>
      <c r="M8" s="83"/>
      <c r="N8" s="83"/>
      <c r="O8" s="198"/>
      <c r="P8" s="198"/>
      <c r="Q8" s="198"/>
      <c r="R8" s="198"/>
      <c r="S8" s="198"/>
      <c r="T8" s="198"/>
      <c r="U8" s="198"/>
      <c r="V8" s="198"/>
      <c r="W8" s="198"/>
      <c r="X8" s="198"/>
      <c r="Y8" s="198"/>
    </row>
    <row r="9" spans="1:30" ht="18.75" customHeight="1" x14ac:dyDescent="0.25">
      <c r="A9" s="207" t="s">
        <v>29</v>
      </c>
      <c r="B9" s="208"/>
      <c r="C9" s="415" t="s">
        <v>430</v>
      </c>
      <c r="D9" s="416"/>
      <c r="E9" s="416"/>
      <c r="F9" s="417"/>
      <c r="G9" s="83"/>
      <c r="H9" s="83"/>
      <c r="I9" s="83"/>
      <c r="J9" s="83"/>
      <c r="K9" s="83"/>
      <c r="L9" s="83"/>
      <c r="M9" s="83"/>
      <c r="N9" s="83"/>
      <c r="O9" s="198"/>
      <c r="P9" s="198"/>
      <c r="Q9" s="198"/>
      <c r="R9" s="198"/>
      <c r="S9" s="198"/>
      <c r="T9" s="198"/>
      <c r="U9" s="198"/>
      <c r="V9" s="198"/>
      <c r="W9" s="198"/>
      <c r="X9" s="198"/>
      <c r="Y9" s="198"/>
    </row>
    <row r="10" spans="1:30" ht="18.75" customHeight="1" x14ac:dyDescent="0.25">
      <c r="A10" s="86"/>
      <c r="B10" s="86"/>
      <c r="C10" s="87"/>
      <c r="D10" s="87"/>
      <c r="E10" s="87"/>
      <c r="F10" s="87"/>
      <c r="G10" s="87"/>
      <c r="H10" s="87"/>
      <c r="I10" s="87"/>
      <c r="J10" s="87"/>
      <c r="K10" s="87"/>
      <c r="L10" s="87"/>
      <c r="M10" s="87"/>
      <c r="N10" s="87"/>
      <c r="O10" s="87"/>
      <c r="P10" s="87"/>
      <c r="Q10" s="87"/>
      <c r="R10" s="87"/>
      <c r="S10" s="20"/>
      <c r="T10" s="20"/>
      <c r="U10" s="20"/>
      <c r="V10" s="17"/>
      <c r="Y10" s="20"/>
    </row>
    <row r="11" spans="1:30" ht="18" customHeight="1"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row>
    <row r="12" spans="1:30" ht="15" customHeight="1" x14ac:dyDescent="0.25">
      <c r="A12" s="240" t="s">
        <v>0</v>
      </c>
      <c r="B12" s="400" t="s">
        <v>1</v>
      </c>
      <c r="C12" s="240" t="s">
        <v>2</v>
      </c>
      <c r="D12" s="240" t="s">
        <v>125</v>
      </c>
      <c r="E12" s="240" t="s">
        <v>3</v>
      </c>
      <c r="F12" s="240" t="s">
        <v>828</v>
      </c>
      <c r="G12" s="403" t="s">
        <v>82</v>
      </c>
      <c r="H12" s="403" t="s">
        <v>78</v>
      </c>
      <c r="I12" s="403" t="s">
        <v>81</v>
      </c>
      <c r="J12" s="403" t="s">
        <v>80</v>
      </c>
      <c r="K12" s="401" t="s">
        <v>79</v>
      </c>
      <c r="L12" s="403" t="s">
        <v>7</v>
      </c>
      <c r="M12" s="401" t="s">
        <v>8</v>
      </c>
      <c r="N12" s="401" t="s">
        <v>9</v>
      </c>
      <c r="O12" s="404" t="s">
        <v>24</v>
      </c>
      <c r="P12" s="404" t="s">
        <v>26</v>
      </c>
      <c r="Q12" s="404" t="s">
        <v>4</v>
      </c>
      <c r="R12" s="405" t="s">
        <v>129</v>
      </c>
      <c r="S12" s="404" t="s">
        <v>73</v>
      </c>
      <c r="T12" s="404" t="s">
        <v>6</v>
      </c>
      <c r="U12" s="404" t="s">
        <v>19</v>
      </c>
      <c r="V12" s="404" t="s">
        <v>20</v>
      </c>
      <c r="W12" s="404" t="s">
        <v>25</v>
      </c>
      <c r="X12" s="441" t="s">
        <v>75</v>
      </c>
      <c r="Y12" s="404" t="s">
        <v>5</v>
      </c>
    </row>
    <row r="13" spans="1:30" x14ac:dyDescent="0.25">
      <c r="A13" s="406"/>
      <c r="B13" s="407"/>
      <c r="C13" s="406"/>
      <c r="D13" s="406"/>
      <c r="E13" s="406"/>
      <c r="F13" s="406"/>
      <c r="G13" s="408"/>
      <c r="H13" s="408"/>
      <c r="I13" s="408"/>
      <c r="J13" s="408"/>
      <c r="K13" s="409"/>
      <c r="L13" s="408"/>
      <c r="M13" s="409"/>
      <c r="N13" s="409"/>
      <c r="O13" s="441"/>
      <c r="P13" s="441"/>
      <c r="Q13" s="441"/>
      <c r="R13" s="442"/>
      <c r="S13" s="441"/>
      <c r="T13" s="441"/>
      <c r="U13" s="441"/>
      <c r="V13" s="441"/>
      <c r="W13" s="441"/>
      <c r="X13" s="443"/>
      <c r="Y13" s="441"/>
    </row>
    <row r="14" spans="1:30" ht="25.5" customHeight="1" x14ac:dyDescent="0.25">
      <c r="A14" s="245" t="s">
        <v>568</v>
      </c>
      <c r="B14" s="283" t="s">
        <v>567</v>
      </c>
      <c r="C14" s="283" t="s">
        <v>566</v>
      </c>
      <c r="D14" s="283">
        <v>25</v>
      </c>
      <c r="E14" s="465" t="s">
        <v>456</v>
      </c>
      <c r="F14" s="249">
        <f>+W14+W15+W16</f>
        <v>1638500000</v>
      </c>
      <c r="G14" s="254" t="s">
        <v>10</v>
      </c>
      <c r="H14" s="255" t="s">
        <v>10</v>
      </c>
      <c r="I14" s="255" t="s">
        <v>10</v>
      </c>
      <c r="J14" s="255" t="s">
        <v>12</v>
      </c>
      <c r="K14" s="255" t="s">
        <v>10</v>
      </c>
      <c r="L14" s="255" t="s">
        <v>10</v>
      </c>
      <c r="M14" s="255" t="s">
        <v>10</v>
      </c>
      <c r="N14" s="221" t="s">
        <v>46</v>
      </c>
      <c r="O14" s="473" t="s">
        <v>541</v>
      </c>
      <c r="P14" s="283" t="s">
        <v>565</v>
      </c>
      <c r="Q14" s="283" t="s">
        <v>89</v>
      </c>
      <c r="R14" s="283">
        <v>25</v>
      </c>
      <c r="S14" s="246" t="s">
        <v>13</v>
      </c>
      <c r="T14" s="294">
        <v>44228</v>
      </c>
      <c r="U14" s="294">
        <v>44561</v>
      </c>
      <c r="V14" s="65" t="s">
        <v>34</v>
      </c>
      <c r="W14" s="32">
        <v>888000000</v>
      </c>
      <c r="X14" s="246" t="s">
        <v>76</v>
      </c>
      <c r="Y14" s="434" t="s">
        <v>564</v>
      </c>
    </row>
    <row r="15" spans="1:30" ht="25.5" customHeight="1" x14ac:dyDescent="0.25">
      <c r="A15" s="243"/>
      <c r="B15" s="270"/>
      <c r="C15" s="270"/>
      <c r="D15" s="270"/>
      <c r="E15" s="466"/>
      <c r="F15" s="250"/>
      <c r="G15" s="235"/>
      <c r="H15" s="224"/>
      <c r="I15" s="224"/>
      <c r="J15" s="224"/>
      <c r="K15" s="224"/>
      <c r="L15" s="224"/>
      <c r="M15" s="224"/>
      <c r="N15" s="181"/>
      <c r="O15" s="319"/>
      <c r="P15" s="270"/>
      <c r="Q15" s="270"/>
      <c r="R15" s="270"/>
      <c r="S15" s="234"/>
      <c r="T15" s="226"/>
      <c r="U15" s="226"/>
      <c r="V15" s="55" t="s">
        <v>21</v>
      </c>
      <c r="W15" s="29">
        <v>717500000</v>
      </c>
      <c r="X15" s="234"/>
      <c r="Y15" s="436"/>
    </row>
    <row r="16" spans="1:30" ht="25.5" customHeight="1" x14ac:dyDescent="0.25">
      <c r="A16" s="243"/>
      <c r="B16" s="270"/>
      <c r="C16" s="270"/>
      <c r="D16" s="270"/>
      <c r="E16" s="466"/>
      <c r="F16" s="250"/>
      <c r="G16" s="235"/>
      <c r="H16" s="224"/>
      <c r="I16" s="224"/>
      <c r="J16" s="224"/>
      <c r="K16" s="224"/>
      <c r="L16" s="224"/>
      <c r="M16" s="224"/>
      <c r="N16" s="181" t="s">
        <v>48</v>
      </c>
      <c r="O16" s="319"/>
      <c r="P16" s="270"/>
      <c r="Q16" s="270"/>
      <c r="R16" s="270"/>
      <c r="S16" s="234"/>
      <c r="T16" s="226"/>
      <c r="U16" s="226"/>
      <c r="V16" s="55" t="s">
        <v>437</v>
      </c>
      <c r="W16" s="29">
        <v>33000000</v>
      </c>
      <c r="X16" s="234"/>
      <c r="Y16" s="436"/>
    </row>
    <row r="17" spans="1:25" ht="22.5" customHeight="1" x14ac:dyDescent="0.25">
      <c r="A17" s="243"/>
      <c r="B17" s="270"/>
      <c r="C17" s="270"/>
      <c r="D17" s="270"/>
      <c r="E17" s="466" t="s">
        <v>563</v>
      </c>
      <c r="F17" s="250">
        <f>+W17+W18</f>
        <v>282900000</v>
      </c>
      <c r="G17" s="235"/>
      <c r="H17" s="224"/>
      <c r="I17" s="224"/>
      <c r="J17" s="224"/>
      <c r="K17" s="224"/>
      <c r="L17" s="224"/>
      <c r="M17" s="224"/>
      <c r="N17" s="181"/>
      <c r="O17" s="319"/>
      <c r="P17" s="270"/>
      <c r="Q17" s="270"/>
      <c r="R17" s="270"/>
      <c r="S17" s="234"/>
      <c r="T17" s="226"/>
      <c r="U17" s="226"/>
      <c r="V17" s="55" t="s">
        <v>34</v>
      </c>
      <c r="W17" s="29">
        <v>266400000</v>
      </c>
      <c r="X17" s="234"/>
      <c r="Y17" s="436"/>
    </row>
    <row r="18" spans="1:25" ht="15" customHeight="1" x14ac:dyDescent="0.25">
      <c r="A18" s="243"/>
      <c r="B18" s="270"/>
      <c r="C18" s="270"/>
      <c r="D18" s="270"/>
      <c r="E18" s="466"/>
      <c r="F18" s="250"/>
      <c r="G18" s="235"/>
      <c r="H18" s="224"/>
      <c r="I18" s="224"/>
      <c r="J18" s="224"/>
      <c r="K18" s="224"/>
      <c r="L18" s="224"/>
      <c r="M18" s="224"/>
      <c r="N18" s="181"/>
      <c r="O18" s="319"/>
      <c r="P18" s="270"/>
      <c r="Q18" s="270"/>
      <c r="R18" s="270"/>
      <c r="S18" s="234"/>
      <c r="T18" s="226"/>
      <c r="U18" s="226"/>
      <c r="V18" s="55" t="s">
        <v>437</v>
      </c>
      <c r="W18" s="29">
        <v>16500000</v>
      </c>
      <c r="X18" s="234"/>
      <c r="Y18" s="436"/>
    </row>
    <row r="19" spans="1:25" ht="25.5" x14ac:dyDescent="0.25">
      <c r="A19" s="243"/>
      <c r="B19" s="270"/>
      <c r="C19" s="270"/>
      <c r="D19" s="270"/>
      <c r="E19" s="466" t="s">
        <v>562</v>
      </c>
      <c r="F19" s="250">
        <f>+W19+W20</f>
        <v>282900000</v>
      </c>
      <c r="G19" s="235"/>
      <c r="H19" s="224"/>
      <c r="I19" s="224"/>
      <c r="J19" s="224"/>
      <c r="K19" s="224"/>
      <c r="L19" s="224"/>
      <c r="M19" s="224"/>
      <c r="N19" s="181"/>
      <c r="O19" s="319" t="s">
        <v>561</v>
      </c>
      <c r="P19" s="270" t="s">
        <v>560</v>
      </c>
      <c r="Q19" s="270" t="s">
        <v>89</v>
      </c>
      <c r="R19" s="270">
        <v>25</v>
      </c>
      <c r="S19" s="234" t="s">
        <v>13</v>
      </c>
      <c r="T19" s="226">
        <v>44256</v>
      </c>
      <c r="U19" s="226">
        <v>44561</v>
      </c>
      <c r="V19" s="55" t="s">
        <v>34</v>
      </c>
      <c r="W19" s="29">
        <v>266400000</v>
      </c>
      <c r="X19" s="234"/>
      <c r="Y19" s="436"/>
    </row>
    <row r="20" spans="1:25" ht="15" customHeight="1" x14ac:dyDescent="0.25">
      <c r="A20" s="243"/>
      <c r="B20" s="270"/>
      <c r="C20" s="270"/>
      <c r="D20" s="270"/>
      <c r="E20" s="466"/>
      <c r="F20" s="250"/>
      <c r="G20" s="235"/>
      <c r="H20" s="224"/>
      <c r="I20" s="224"/>
      <c r="J20" s="224"/>
      <c r="K20" s="224"/>
      <c r="L20" s="224"/>
      <c r="M20" s="224"/>
      <c r="N20" s="181"/>
      <c r="O20" s="319"/>
      <c r="P20" s="270"/>
      <c r="Q20" s="270"/>
      <c r="R20" s="270"/>
      <c r="S20" s="234"/>
      <c r="T20" s="226"/>
      <c r="U20" s="226"/>
      <c r="V20" s="55" t="s">
        <v>437</v>
      </c>
      <c r="W20" s="29">
        <v>16500000</v>
      </c>
      <c r="X20" s="234"/>
      <c r="Y20" s="436"/>
    </row>
    <row r="21" spans="1:25" ht="33.75" customHeight="1" x14ac:dyDescent="0.25">
      <c r="A21" s="243"/>
      <c r="B21" s="270"/>
      <c r="C21" s="270"/>
      <c r="D21" s="270"/>
      <c r="E21" s="467" t="s">
        <v>559</v>
      </c>
      <c r="F21" s="152">
        <f>+W21</f>
        <v>177600000</v>
      </c>
      <c r="G21" s="235"/>
      <c r="H21" s="224"/>
      <c r="I21" s="224"/>
      <c r="J21" s="224"/>
      <c r="K21" s="224"/>
      <c r="L21" s="224"/>
      <c r="M21" s="224"/>
      <c r="N21" s="181"/>
      <c r="O21" s="319" t="s">
        <v>558</v>
      </c>
      <c r="P21" s="270" t="s">
        <v>557</v>
      </c>
      <c r="Q21" s="270" t="s">
        <v>89</v>
      </c>
      <c r="R21" s="270">
        <v>25</v>
      </c>
      <c r="S21" s="234" t="s">
        <v>13</v>
      </c>
      <c r="T21" s="226">
        <v>44256</v>
      </c>
      <c r="U21" s="226">
        <v>44561</v>
      </c>
      <c r="V21" s="55" t="s">
        <v>34</v>
      </c>
      <c r="W21" s="29">
        <v>177600000</v>
      </c>
      <c r="X21" s="234"/>
      <c r="Y21" s="436"/>
    </row>
    <row r="22" spans="1:25" ht="32.25" customHeight="1" x14ac:dyDescent="0.25">
      <c r="A22" s="243"/>
      <c r="B22" s="270"/>
      <c r="C22" s="270"/>
      <c r="D22" s="270"/>
      <c r="E22" s="467" t="s">
        <v>556</v>
      </c>
      <c r="F22" s="154">
        <f>+W22</f>
        <v>177600000</v>
      </c>
      <c r="G22" s="235"/>
      <c r="H22" s="224"/>
      <c r="I22" s="224"/>
      <c r="J22" s="224"/>
      <c r="K22" s="224"/>
      <c r="L22" s="224"/>
      <c r="M22" s="224"/>
      <c r="N22" s="181"/>
      <c r="O22" s="319"/>
      <c r="P22" s="270"/>
      <c r="Q22" s="270"/>
      <c r="R22" s="270"/>
      <c r="S22" s="234"/>
      <c r="T22" s="226"/>
      <c r="U22" s="226"/>
      <c r="V22" s="55" t="s">
        <v>34</v>
      </c>
      <c r="W22" s="29">
        <v>177600000</v>
      </c>
      <c r="X22" s="234"/>
      <c r="Y22" s="436"/>
    </row>
    <row r="23" spans="1:25" ht="25.5" customHeight="1" x14ac:dyDescent="0.25">
      <c r="A23" s="243"/>
      <c r="B23" s="270" t="s">
        <v>485</v>
      </c>
      <c r="C23" s="270" t="s">
        <v>470</v>
      </c>
      <c r="D23" s="290">
        <v>17</v>
      </c>
      <c r="E23" s="466" t="s">
        <v>555</v>
      </c>
      <c r="F23" s="250">
        <f>+W23+W24</f>
        <v>192500000</v>
      </c>
      <c r="G23" s="235" t="s">
        <v>10</v>
      </c>
      <c r="H23" s="224" t="s">
        <v>10</v>
      </c>
      <c r="I23" s="228" t="s">
        <v>10</v>
      </c>
      <c r="J23" s="224" t="s">
        <v>12</v>
      </c>
      <c r="K23" s="228" t="s">
        <v>10</v>
      </c>
      <c r="L23" s="234" t="s">
        <v>31</v>
      </c>
      <c r="M23" s="228" t="s">
        <v>10</v>
      </c>
      <c r="N23" s="237" t="s">
        <v>536</v>
      </c>
      <c r="O23" s="182" t="s">
        <v>483</v>
      </c>
      <c r="P23" s="189" t="s">
        <v>482</v>
      </c>
      <c r="Q23" s="270" t="s">
        <v>89</v>
      </c>
      <c r="R23" s="270">
        <v>30</v>
      </c>
      <c r="S23" s="234" t="s">
        <v>13</v>
      </c>
      <c r="T23" s="226">
        <v>44228</v>
      </c>
      <c r="U23" s="226">
        <v>44561</v>
      </c>
      <c r="V23" s="55" t="s">
        <v>34</v>
      </c>
      <c r="W23" s="30">
        <v>110000000</v>
      </c>
      <c r="X23" s="234" t="s">
        <v>76</v>
      </c>
      <c r="Y23" s="436" t="s">
        <v>564</v>
      </c>
    </row>
    <row r="24" spans="1:25" ht="15" customHeight="1" x14ac:dyDescent="0.25">
      <c r="A24" s="243"/>
      <c r="B24" s="270"/>
      <c r="C24" s="270"/>
      <c r="D24" s="290"/>
      <c r="E24" s="466"/>
      <c r="F24" s="250"/>
      <c r="G24" s="235"/>
      <c r="H24" s="224"/>
      <c r="I24" s="228"/>
      <c r="J24" s="224"/>
      <c r="K24" s="228"/>
      <c r="L24" s="234"/>
      <c r="M24" s="228"/>
      <c r="N24" s="237"/>
      <c r="O24" s="182"/>
      <c r="P24" s="189"/>
      <c r="Q24" s="270"/>
      <c r="R24" s="270"/>
      <c r="S24" s="234"/>
      <c r="T24" s="226"/>
      <c r="U24" s="226"/>
      <c r="V24" s="55" t="s">
        <v>437</v>
      </c>
      <c r="W24" s="29">
        <v>82500000</v>
      </c>
      <c r="X24" s="234"/>
      <c r="Y24" s="436"/>
    </row>
    <row r="25" spans="1:25" ht="51" customHeight="1" x14ac:dyDescent="0.25">
      <c r="A25" s="243"/>
      <c r="B25" s="270"/>
      <c r="C25" s="270"/>
      <c r="D25" s="290"/>
      <c r="E25" s="466" t="s">
        <v>480</v>
      </c>
      <c r="F25" s="250">
        <f>+W25+W26</f>
        <v>121800000</v>
      </c>
      <c r="G25" s="235"/>
      <c r="H25" s="224"/>
      <c r="I25" s="228"/>
      <c r="J25" s="224"/>
      <c r="K25" s="228"/>
      <c r="L25" s="234"/>
      <c r="M25" s="228"/>
      <c r="N25" s="237"/>
      <c r="O25" s="319" t="s">
        <v>541</v>
      </c>
      <c r="P25" s="270" t="s">
        <v>903</v>
      </c>
      <c r="Q25" s="270" t="s">
        <v>89</v>
      </c>
      <c r="R25" s="270">
        <f>30+30</f>
        <v>60</v>
      </c>
      <c r="S25" s="234" t="s">
        <v>13</v>
      </c>
      <c r="T25" s="226">
        <v>44228</v>
      </c>
      <c r="U25" s="226">
        <v>44561</v>
      </c>
      <c r="V25" s="55" t="s">
        <v>34</v>
      </c>
      <c r="W25" s="29">
        <v>88800000</v>
      </c>
      <c r="X25" s="234"/>
      <c r="Y25" s="436"/>
    </row>
    <row r="26" spans="1:25" ht="15" customHeight="1" x14ac:dyDescent="0.25">
      <c r="A26" s="243"/>
      <c r="B26" s="270"/>
      <c r="C26" s="270"/>
      <c r="D26" s="290"/>
      <c r="E26" s="466"/>
      <c r="F26" s="250"/>
      <c r="G26" s="235"/>
      <c r="H26" s="224"/>
      <c r="I26" s="228"/>
      <c r="J26" s="224"/>
      <c r="K26" s="228"/>
      <c r="L26" s="234"/>
      <c r="M26" s="228"/>
      <c r="N26" s="237"/>
      <c r="O26" s="319"/>
      <c r="P26" s="270"/>
      <c r="Q26" s="270"/>
      <c r="R26" s="270"/>
      <c r="S26" s="234"/>
      <c r="T26" s="226"/>
      <c r="U26" s="226"/>
      <c r="V26" s="55" t="s">
        <v>437</v>
      </c>
      <c r="W26" s="29">
        <v>33000000</v>
      </c>
      <c r="X26" s="234"/>
      <c r="Y26" s="436"/>
    </row>
    <row r="27" spans="1:25" ht="25.5" x14ac:dyDescent="0.25">
      <c r="A27" s="243"/>
      <c r="B27" s="270"/>
      <c r="C27" s="270"/>
      <c r="D27" s="290"/>
      <c r="E27" s="466" t="s">
        <v>554</v>
      </c>
      <c r="F27" s="250">
        <f>+W27+W28</f>
        <v>188800000</v>
      </c>
      <c r="G27" s="235"/>
      <c r="H27" s="224"/>
      <c r="I27" s="228"/>
      <c r="J27" s="224"/>
      <c r="K27" s="228"/>
      <c r="L27" s="234"/>
      <c r="M27" s="228"/>
      <c r="N27" s="237"/>
      <c r="O27" s="319" t="s">
        <v>478</v>
      </c>
      <c r="P27" s="270" t="s">
        <v>477</v>
      </c>
      <c r="Q27" s="270" t="s">
        <v>89</v>
      </c>
      <c r="R27" s="270">
        <v>25</v>
      </c>
      <c r="S27" s="234" t="s">
        <v>13</v>
      </c>
      <c r="T27" s="226">
        <v>44228</v>
      </c>
      <c r="U27" s="226">
        <v>44561</v>
      </c>
      <c r="V27" s="55" t="s">
        <v>34</v>
      </c>
      <c r="W27" s="29">
        <v>88800000</v>
      </c>
      <c r="X27" s="234"/>
      <c r="Y27" s="436"/>
    </row>
    <row r="28" spans="1:25" ht="22.5" customHeight="1" x14ac:dyDescent="0.25">
      <c r="A28" s="243"/>
      <c r="B28" s="270"/>
      <c r="C28" s="270"/>
      <c r="D28" s="290"/>
      <c r="E28" s="466"/>
      <c r="F28" s="250"/>
      <c r="G28" s="235"/>
      <c r="H28" s="224"/>
      <c r="I28" s="228"/>
      <c r="J28" s="224"/>
      <c r="K28" s="228"/>
      <c r="L28" s="234"/>
      <c r="M28" s="228"/>
      <c r="N28" s="237"/>
      <c r="O28" s="319"/>
      <c r="P28" s="270"/>
      <c r="Q28" s="270"/>
      <c r="R28" s="270"/>
      <c r="S28" s="234"/>
      <c r="T28" s="226"/>
      <c r="U28" s="226"/>
      <c r="V28" s="55" t="s">
        <v>21</v>
      </c>
      <c r="W28" s="29">
        <v>100000000</v>
      </c>
      <c r="X28" s="234"/>
      <c r="Y28" s="436"/>
    </row>
    <row r="29" spans="1:25" ht="25.5" x14ac:dyDescent="0.25">
      <c r="A29" s="243"/>
      <c r="B29" s="270"/>
      <c r="C29" s="270"/>
      <c r="D29" s="290"/>
      <c r="E29" s="467" t="s">
        <v>553</v>
      </c>
      <c r="F29" s="154">
        <f>+W29</f>
        <v>88800000</v>
      </c>
      <c r="G29" s="235"/>
      <c r="H29" s="224"/>
      <c r="I29" s="228"/>
      <c r="J29" s="224"/>
      <c r="K29" s="228"/>
      <c r="L29" s="234"/>
      <c r="M29" s="228"/>
      <c r="N29" s="237"/>
      <c r="O29" s="319"/>
      <c r="P29" s="270"/>
      <c r="Q29" s="270"/>
      <c r="R29" s="270"/>
      <c r="S29" s="234"/>
      <c r="T29" s="226"/>
      <c r="U29" s="226"/>
      <c r="V29" s="55" t="s">
        <v>34</v>
      </c>
      <c r="W29" s="30">
        <v>88800000</v>
      </c>
      <c r="X29" s="234"/>
      <c r="Y29" s="436"/>
    </row>
    <row r="30" spans="1:25" ht="25.5" x14ac:dyDescent="0.25">
      <c r="A30" s="243"/>
      <c r="B30" s="270"/>
      <c r="C30" s="270"/>
      <c r="D30" s="290"/>
      <c r="E30" s="466" t="s">
        <v>552</v>
      </c>
      <c r="F30" s="250">
        <f>+W30+W31</f>
        <v>10177600000</v>
      </c>
      <c r="G30" s="235"/>
      <c r="H30" s="224"/>
      <c r="I30" s="228"/>
      <c r="J30" s="224"/>
      <c r="K30" s="228"/>
      <c r="L30" s="234"/>
      <c r="M30" s="228"/>
      <c r="N30" s="237"/>
      <c r="O30" s="319" t="s">
        <v>474</v>
      </c>
      <c r="P30" s="270" t="s">
        <v>473</v>
      </c>
      <c r="Q30" s="270" t="s">
        <v>89</v>
      </c>
      <c r="R30" s="270">
        <v>17</v>
      </c>
      <c r="S30" s="234" t="s">
        <v>13</v>
      </c>
      <c r="T30" s="226">
        <v>44317</v>
      </c>
      <c r="U30" s="226">
        <v>44561</v>
      </c>
      <c r="V30" s="55" t="s">
        <v>34</v>
      </c>
      <c r="W30" s="29">
        <v>177600000</v>
      </c>
      <c r="X30" s="234"/>
      <c r="Y30" s="436"/>
    </row>
    <row r="31" spans="1:25" ht="25.5" x14ac:dyDescent="0.25">
      <c r="A31" s="243"/>
      <c r="B31" s="270"/>
      <c r="C31" s="270"/>
      <c r="D31" s="290"/>
      <c r="E31" s="466"/>
      <c r="F31" s="250"/>
      <c r="G31" s="235"/>
      <c r="H31" s="224"/>
      <c r="I31" s="228"/>
      <c r="J31" s="224"/>
      <c r="K31" s="228"/>
      <c r="L31" s="234"/>
      <c r="M31" s="228"/>
      <c r="N31" s="237"/>
      <c r="O31" s="319"/>
      <c r="P31" s="270"/>
      <c r="Q31" s="270"/>
      <c r="R31" s="270"/>
      <c r="S31" s="234"/>
      <c r="T31" s="226"/>
      <c r="U31" s="226"/>
      <c r="V31" s="55" t="s">
        <v>34</v>
      </c>
      <c r="W31" s="30">
        <v>10000000000</v>
      </c>
      <c r="X31" s="234"/>
      <c r="Y31" s="436"/>
    </row>
    <row r="32" spans="1:25" ht="25.5" x14ac:dyDescent="0.25">
      <c r="A32" s="243"/>
      <c r="B32" s="270"/>
      <c r="C32" s="270"/>
      <c r="D32" s="290"/>
      <c r="E32" s="466" t="s">
        <v>551</v>
      </c>
      <c r="F32" s="250">
        <f>+W32+W33</f>
        <v>125100000</v>
      </c>
      <c r="G32" s="235"/>
      <c r="H32" s="224"/>
      <c r="I32" s="228"/>
      <c r="J32" s="224"/>
      <c r="K32" s="228"/>
      <c r="L32" s="234"/>
      <c r="M32" s="228"/>
      <c r="N32" s="237"/>
      <c r="O32" s="319" t="s">
        <v>550</v>
      </c>
      <c r="P32" s="270" t="s">
        <v>470</v>
      </c>
      <c r="Q32" s="270" t="s">
        <v>89</v>
      </c>
      <c r="R32" s="270">
        <v>17</v>
      </c>
      <c r="S32" s="234" t="s">
        <v>13</v>
      </c>
      <c r="T32" s="226">
        <v>44348</v>
      </c>
      <c r="U32" s="226">
        <v>44561</v>
      </c>
      <c r="V32" s="55" t="s">
        <v>34</v>
      </c>
      <c r="W32" s="29">
        <v>88800000</v>
      </c>
      <c r="X32" s="234"/>
      <c r="Y32" s="436"/>
    </row>
    <row r="33" spans="1:25" ht="15" customHeight="1" x14ac:dyDescent="0.25">
      <c r="A33" s="243"/>
      <c r="B33" s="270"/>
      <c r="C33" s="270"/>
      <c r="D33" s="290"/>
      <c r="E33" s="466"/>
      <c r="F33" s="250"/>
      <c r="G33" s="235"/>
      <c r="H33" s="224"/>
      <c r="I33" s="228"/>
      <c r="J33" s="224"/>
      <c r="K33" s="228"/>
      <c r="L33" s="234"/>
      <c r="M33" s="228"/>
      <c r="N33" s="237"/>
      <c r="O33" s="319"/>
      <c r="P33" s="270"/>
      <c r="Q33" s="270"/>
      <c r="R33" s="270"/>
      <c r="S33" s="234"/>
      <c r="T33" s="226"/>
      <c r="U33" s="226"/>
      <c r="V33" s="55" t="s">
        <v>437</v>
      </c>
      <c r="W33" s="29">
        <v>36300000</v>
      </c>
      <c r="X33" s="234"/>
      <c r="Y33" s="436"/>
    </row>
    <row r="34" spans="1:25" ht="25.5" x14ac:dyDescent="0.25">
      <c r="A34" s="243"/>
      <c r="B34" s="270"/>
      <c r="C34" s="270"/>
      <c r="D34" s="290"/>
      <c r="E34" s="467" t="s">
        <v>549</v>
      </c>
      <c r="F34" s="154">
        <f>+W34</f>
        <v>88800000</v>
      </c>
      <c r="G34" s="235"/>
      <c r="H34" s="224"/>
      <c r="I34" s="228"/>
      <c r="J34" s="224"/>
      <c r="K34" s="228"/>
      <c r="L34" s="234"/>
      <c r="M34" s="228"/>
      <c r="N34" s="237"/>
      <c r="O34" s="319"/>
      <c r="P34" s="270"/>
      <c r="Q34" s="270"/>
      <c r="R34" s="270"/>
      <c r="S34" s="234"/>
      <c r="T34" s="226"/>
      <c r="U34" s="226"/>
      <c r="V34" s="55" t="s">
        <v>34</v>
      </c>
      <c r="W34" s="29">
        <v>88800000</v>
      </c>
      <c r="X34" s="234"/>
      <c r="Y34" s="436"/>
    </row>
    <row r="35" spans="1:25" ht="25.5" customHeight="1" x14ac:dyDescent="0.25">
      <c r="A35" s="243" t="s">
        <v>548</v>
      </c>
      <c r="B35" s="270" t="s">
        <v>467</v>
      </c>
      <c r="C35" s="270" t="s">
        <v>543</v>
      </c>
      <c r="D35" s="290">
        <v>1</v>
      </c>
      <c r="E35" s="467" t="s">
        <v>547</v>
      </c>
      <c r="F35" s="154">
        <f>+W35</f>
        <v>88800000</v>
      </c>
      <c r="G35" s="235" t="s">
        <v>10</v>
      </c>
      <c r="H35" s="224" t="s">
        <v>10</v>
      </c>
      <c r="I35" s="224" t="s">
        <v>10</v>
      </c>
      <c r="J35" s="224" t="s">
        <v>12</v>
      </c>
      <c r="K35" s="224" t="s">
        <v>10</v>
      </c>
      <c r="L35" s="224" t="s">
        <v>10</v>
      </c>
      <c r="M35" s="224" t="s">
        <v>10</v>
      </c>
      <c r="N35" s="181" t="s">
        <v>536</v>
      </c>
      <c r="O35" s="319" t="s">
        <v>541</v>
      </c>
      <c r="P35" s="270" t="s">
        <v>546</v>
      </c>
      <c r="Q35" s="270" t="s">
        <v>89</v>
      </c>
      <c r="R35" s="270">
        <v>1</v>
      </c>
      <c r="S35" s="234" t="s">
        <v>13</v>
      </c>
      <c r="T35" s="226">
        <v>44256</v>
      </c>
      <c r="U35" s="226">
        <v>44561</v>
      </c>
      <c r="V35" s="55" t="s">
        <v>34</v>
      </c>
      <c r="W35" s="29">
        <v>88800000</v>
      </c>
      <c r="X35" s="54" t="s">
        <v>76</v>
      </c>
      <c r="Y35" s="436" t="s">
        <v>564</v>
      </c>
    </row>
    <row r="36" spans="1:25" ht="25.5" x14ac:dyDescent="0.25">
      <c r="A36" s="243"/>
      <c r="B36" s="270"/>
      <c r="C36" s="270"/>
      <c r="D36" s="290"/>
      <c r="E36" s="466" t="s">
        <v>456</v>
      </c>
      <c r="F36" s="250">
        <f>+W36+W37</f>
        <v>95400000</v>
      </c>
      <c r="G36" s="235"/>
      <c r="H36" s="224"/>
      <c r="I36" s="224"/>
      <c r="J36" s="224"/>
      <c r="K36" s="224"/>
      <c r="L36" s="224"/>
      <c r="M36" s="224"/>
      <c r="N36" s="181"/>
      <c r="O36" s="319"/>
      <c r="P36" s="270"/>
      <c r="Q36" s="270"/>
      <c r="R36" s="270"/>
      <c r="S36" s="234"/>
      <c r="T36" s="226"/>
      <c r="U36" s="226"/>
      <c r="V36" s="55" t="s">
        <v>34</v>
      </c>
      <c r="W36" s="29">
        <v>88800000</v>
      </c>
      <c r="X36" s="54"/>
      <c r="Y36" s="436"/>
    </row>
    <row r="37" spans="1:25" ht="15" customHeight="1" x14ac:dyDescent="0.25">
      <c r="A37" s="243"/>
      <c r="B37" s="270"/>
      <c r="C37" s="270"/>
      <c r="D37" s="290"/>
      <c r="E37" s="466"/>
      <c r="F37" s="250"/>
      <c r="G37" s="235"/>
      <c r="H37" s="224"/>
      <c r="I37" s="224"/>
      <c r="J37" s="224"/>
      <c r="K37" s="224"/>
      <c r="L37" s="224"/>
      <c r="M37" s="224"/>
      <c r="N37" s="181"/>
      <c r="O37" s="319"/>
      <c r="P37" s="270"/>
      <c r="Q37" s="270"/>
      <c r="R37" s="270"/>
      <c r="S37" s="234"/>
      <c r="T37" s="226"/>
      <c r="U37" s="226"/>
      <c r="V37" s="55" t="s">
        <v>437</v>
      </c>
      <c r="W37" s="29">
        <v>6600000</v>
      </c>
      <c r="X37" s="54"/>
      <c r="Y37" s="436"/>
    </row>
    <row r="38" spans="1:25" ht="25.5" x14ac:dyDescent="0.25">
      <c r="A38" s="243"/>
      <c r="B38" s="270"/>
      <c r="C38" s="270"/>
      <c r="D38" s="290"/>
      <c r="E38" s="466" t="s">
        <v>545</v>
      </c>
      <c r="F38" s="250">
        <f>+W38+W39</f>
        <v>95400000</v>
      </c>
      <c r="G38" s="235"/>
      <c r="H38" s="224"/>
      <c r="I38" s="224"/>
      <c r="J38" s="224"/>
      <c r="K38" s="224"/>
      <c r="L38" s="224"/>
      <c r="M38" s="224"/>
      <c r="N38" s="181"/>
      <c r="O38" s="319"/>
      <c r="P38" s="270"/>
      <c r="Q38" s="270"/>
      <c r="R38" s="270"/>
      <c r="S38" s="234"/>
      <c r="T38" s="226"/>
      <c r="U38" s="226"/>
      <c r="V38" s="55" t="s">
        <v>34</v>
      </c>
      <c r="W38" s="29">
        <v>88800000</v>
      </c>
      <c r="X38" s="54"/>
      <c r="Y38" s="436"/>
    </row>
    <row r="39" spans="1:25" ht="15" customHeight="1" x14ac:dyDescent="0.25">
      <c r="A39" s="243"/>
      <c r="B39" s="270"/>
      <c r="C39" s="270"/>
      <c r="D39" s="290"/>
      <c r="E39" s="466"/>
      <c r="F39" s="250"/>
      <c r="G39" s="235"/>
      <c r="H39" s="224"/>
      <c r="I39" s="224"/>
      <c r="J39" s="224"/>
      <c r="K39" s="224"/>
      <c r="L39" s="224"/>
      <c r="M39" s="224"/>
      <c r="N39" s="181"/>
      <c r="O39" s="319"/>
      <c r="P39" s="270"/>
      <c r="Q39" s="270"/>
      <c r="R39" s="270"/>
      <c r="S39" s="234"/>
      <c r="T39" s="226"/>
      <c r="U39" s="226"/>
      <c r="V39" s="55" t="s">
        <v>437</v>
      </c>
      <c r="W39" s="29">
        <v>6600000</v>
      </c>
      <c r="X39" s="54"/>
      <c r="Y39" s="436"/>
    </row>
    <row r="40" spans="1:25" ht="25.5" x14ac:dyDescent="0.25">
      <c r="A40" s="243"/>
      <c r="B40" s="270"/>
      <c r="C40" s="270"/>
      <c r="D40" s="290"/>
      <c r="E40" s="466" t="s">
        <v>544</v>
      </c>
      <c r="F40" s="250">
        <f>+W40+W41</f>
        <v>92100000</v>
      </c>
      <c r="G40" s="235"/>
      <c r="H40" s="224"/>
      <c r="I40" s="224"/>
      <c r="J40" s="224"/>
      <c r="K40" s="224"/>
      <c r="L40" s="224"/>
      <c r="M40" s="224"/>
      <c r="N40" s="181"/>
      <c r="O40" s="319" t="s">
        <v>461</v>
      </c>
      <c r="P40" s="270" t="s">
        <v>543</v>
      </c>
      <c r="Q40" s="270" t="s">
        <v>89</v>
      </c>
      <c r="R40" s="270">
        <v>1</v>
      </c>
      <c r="S40" s="234" t="s">
        <v>13</v>
      </c>
      <c r="T40" s="226">
        <v>44440</v>
      </c>
      <c r="U40" s="226">
        <v>44561</v>
      </c>
      <c r="V40" s="55" t="s">
        <v>34</v>
      </c>
      <c r="W40" s="29">
        <v>88800000</v>
      </c>
      <c r="X40" s="234" t="s">
        <v>76</v>
      </c>
      <c r="Y40" s="436" t="s">
        <v>564</v>
      </c>
    </row>
    <row r="41" spans="1:25" ht="15" customHeight="1" x14ac:dyDescent="0.25">
      <c r="A41" s="243"/>
      <c r="B41" s="270"/>
      <c r="C41" s="270"/>
      <c r="D41" s="290"/>
      <c r="E41" s="466"/>
      <c r="F41" s="250"/>
      <c r="G41" s="235"/>
      <c r="H41" s="224"/>
      <c r="I41" s="224"/>
      <c r="J41" s="224"/>
      <c r="K41" s="224"/>
      <c r="L41" s="224"/>
      <c r="M41" s="224"/>
      <c r="N41" s="181"/>
      <c r="O41" s="319"/>
      <c r="P41" s="270"/>
      <c r="Q41" s="270"/>
      <c r="R41" s="270"/>
      <c r="S41" s="234"/>
      <c r="T41" s="226"/>
      <c r="U41" s="226"/>
      <c r="V41" s="55" t="s">
        <v>437</v>
      </c>
      <c r="W41" s="29">
        <v>3300000</v>
      </c>
      <c r="X41" s="234"/>
      <c r="Y41" s="436"/>
    </row>
    <row r="42" spans="1:25" ht="28.5" customHeight="1" x14ac:dyDescent="0.25">
      <c r="A42" s="243"/>
      <c r="B42" s="270"/>
      <c r="C42" s="270"/>
      <c r="D42" s="290"/>
      <c r="E42" s="467" t="s">
        <v>542</v>
      </c>
      <c r="F42" s="154">
        <f>+W42</f>
        <v>200000000</v>
      </c>
      <c r="G42" s="235"/>
      <c r="H42" s="224"/>
      <c r="I42" s="224"/>
      <c r="J42" s="224"/>
      <c r="K42" s="224"/>
      <c r="L42" s="224"/>
      <c r="M42" s="224"/>
      <c r="N42" s="181"/>
      <c r="O42" s="319"/>
      <c r="P42" s="270"/>
      <c r="Q42" s="270"/>
      <c r="R42" s="270"/>
      <c r="S42" s="234"/>
      <c r="T42" s="226"/>
      <c r="U42" s="226"/>
      <c r="V42" s="55" t="s">
        <v>21</v>
      </c>
      <c r="W42" s="29">
        <v>200000000</v>
      </c>
      <c r="X42" s="234"/>
      <c r="Y42" s="436"/>
    </row>
    <row r="43" spans="1:25" ht="25.5" customHeight="1" x14ac:dyDescent="0.25">
      <c r="A43" s="243"/>
      <c r="B43" s="270" t="s">
        <v>458</v>
      </c>
      <c r="C43" s="270" t="s">
        <v>457</v>
      </c>
      <c r="D43" s="290">
        <v>2</v>
      </c>
      <c r="E43" s="466" t="s">
        <v>456</v>
      </c>
      <c r="F43" s="250">
        <f>+W43+W44</f>
        <v>361800000</v>
      </c>
      <c r="G43" s="235" t="s">
        <v>10</v>
      </c>
      <c r="H43" s="224" t="s">
        <v>10</v>
      </c>
      <c r="I43" s="224" t="s">
        <v>10</v>
      </c>
      <c r="J43" s="224" t="s">
        <v>12</v>
      </c>
      <c r="K43" s="224" t="s">
        <v>10</v>
      </c>
      <c r="L43" s="224" t="s">
        <v>10</v>
      </c>
      <c r="M43" s="174" t="s">
        <v>12</v>
      </c>
      <c r="N43" s="181" t="s">
        <v>536</v>
      </c>
      <c r="O43" s="319" t="s">
        <v>541</v>
      </c>
      <c r="P43" s="270" t="s">
        <v>454</v>
      </c>
      <c r="Q43" s="270" t="s">
        <v>89</v>
      </c>
      <c r="R43" s="270">
        <v>1</v>
      </c>
      <c r="S43" s="234" t="s">
        <v>13</v>
      </c>
      <c r="T43" s="226">
        <v>44256</v>
      </c>
      <c r="U43" s="226">
        <v>44561</v>
      </c>
      <c r="V43" s="55" t="s">
        <v>34</v>
      </c>
      <c r="W43" s="29">
        <v>355200000</v>
      </c>
      <c r="X43" s="234" t="s">
        <v>76</v>
      </c>
      <c r="Y43" s="436" t="s">
        <v>564</v>
      </c>
    </row>
    <row r="44" spans="1:25" ht="15" customHeight="1" x14ac:dyDescent="0.25">
      <c r="A44" s="243"/>
      <c r="B44" s="270"/>
      <c r="C44" s="270"/>
      <c r="D44" s="290"/>
      <c r="E44" s="466"/>
      <c r="F44" s="250"/>
      <c r="G44" s="235"/>
      <c r="H44" s="224"/>
      <c r="I44" s="224"/>
      <c r="J44" s="224"/>
      <c r="K44" s="224"/>
      <c r="L44" s="224"/>
      <c r="M44" s="174"/>
      <c r="N44" s="181"/>
      <c r="O44" s="319"/>
      <c r="P44" s="270"/>
      <c r="Q44" s="270"/>
      <c r="R44" s="270"/>
      <c r="S44" s="234"/>
      <c r="T44" s="226"/>
      <c r="U44" s="226"/>
      <c r="V44" s="55" t="s">
        <v>437</v>
      </c>
      <c r="W44" s="29">
        <v>6600000</v>
      </c>
      <c r="X44" s="234"/>
      <c r="Y44" s="436"/>
    </row>
    <row r="45" spans="1:25" ht="25.5" x14ac:dyDescent="0.25">
      <c r="A45" s="243"/>
      <c r="B45" s="270"/>
      <c r="C45" s="270"/>
      <c r="D45" s="290"/>
      <c r="E45" s="467" t="s">
        <v>540</v>
      </c>
      <c r="F45" s="154">
        <f>+W45</f>
        <v>88800000</v>
      </c>
      <c r="G45" s="235"/>
      <c r="H45" s="224"/>
      <c r="I45" s="224"/>
      <c r="J45" s="224"/>
      <c r="K45" s="224"/>
      <c r="L45" s="224"/>
      <c r="M45" s="174"/>
      <c r="N45" s="181"/>
      <c r="O45" s="319"/>
      <c r="P45" s="270"/>
      <c r="Q45" s="270"/>
      <c r="R45" s="270"/>
      <c r="S45" s="234"/>
      <c r="T45" s="226"/>
      <c r="U45" s="226"/>
      <c r="V45" s="55" t="s">
        <v>34</v>
      </c>
      <c r="W45" s="29">
        <v>88800000</v>
      </c>
      <c r="X45" s="234"/>
      <c r="Y45" s="436"/>
    </row>
    <row r="46" spans="1:25" ht="25.5" x14ac:dyDescent="0.25">
      <c r="A46" s="243"/>
      <c r="B46" s="270"/>
      <c r="C46" s="270"/>
      <c r="D46" s="290"/>
      <c r="E46" s="466" t="s">
        <v>452</v>
      </c>
      <c r="F46" s="250">
        <f>+W46+W48+W47</f>
        <v>392100000</v>
      </c>
      <c r="G46" s="235"/>
      <c r="H46" s="224"/>
      <c r="I46" s="224"/>
      <c r="J46" s="224"/>
      <c r="K46" s="224"/>
      <c r="L46" s="224"/>
      <c r="M46" s="174"/>
      <c r="N46" s="181"/>
      <c r="O46" s="319" t="s">
        <v>539</v>
      </c>
      <c r="P46" s="270" t="s">
        <v>450</v>
      </c>
      <c r="Q46" s="270" t="s">
        <v>89</v>
      </c>
      <c r="R46" s="270">
        <v>2</v>
      </c>
      <c r="S46" s="234" t="s">
        <v>13</v>
      </c>
      <c r="T46" s="226">
        <v>44256</v>
      </c>
      <c r="U46" s="226">
        <v>44561</v>
      </c>
      <c r="V46" s="55" t="s">
        <v>34</v>
      </c>
      <c r="W46" s="29">
        <v>88800000</v>
      </c>
      <c r="X46" s="234" t="s">
        <v>76</v>
      </c>
      <c r="Y46" s="436" t="s">
        <v>564</v>
      </c>
    </row>
    <row r="47" spans="1:25" ht="27.75" customHeight="1" x14ac:dyDescent="0.25">
      <c r="A47" s="243"/>
      <c r="B47" s="270"/>
      <c r="C47" s="270"/>
      <c r="D47" s="290"/>
      <c r="E47" s="466"/>
      <c r="F47" s="250"/>
      <c r="G47" s="235"/>
      <c r="H47" s="224"/>
      <c r="I47" s="224"/>
      <c r="J47" s="224"/>
      <c r="K47" s="224"/>
      <c r="L47" s="224"/>
      <c r="M47" s="174"/>
      <c r="N47" s="181"/>
      <c r="O47" s="319"/>
      <c r="P47" s="270"/>
      <c r="Q47" s="270"/>
      <c r="R47" s="270"/>
      <c r="S47" s="234"/>
      <c r="T47" s="226"/>
      <c r="U47" s="226"/>
      <c r="V47" s="55" t="s">
        <v>21</v>
      </c>
      <c r="W47" s="29">
        <v>300000000</v>
      </c>
      <c r="X47" s="234"/>
      <c r="Y47" s="436"/>
    </row>
    <row r="48" spans="1:25" ht="15" customHeight="1" x14ac:dyDescent="0.25">
      <c r="A48" s="243"/>
      <c r="B48" s="270"/>
      <c r="C48" s="270"/>
      <c r="D48" s="290"/>
      <c r="E48" s="466"/>
      <c r="F48" s="250"/>
      <c r="G48" s="235"/>
      <c r="H48" s="224"/>
      <c r="I48" s="224"/>
      <c r="J48" s="224"/>
      <c r="K48" s="224"/>
      <c r="L48" s="224"/>
      <c r="M48" s="174"/>
      <c r="N48" s="181"/>
      <c r="O48" s="319"/>
      <c r="P48" s="270"/>
      <c r="Q48" s="270"/>
      <c r="R48" s="270"/>
      <c r="S48" s="234"/>
      <c r="T48" s="226"/>
      <c r="U48" s="226"/>
      <c r="V48" s="55" t="s">
        <v>437</v>
      </c>
      <c r="W48" s="29">
        <v>3300000</v>
      </c>
      <c r="X48" s="234"/>
      <c r="Y48" s="436"/>
    </row>
    <row r="49" spans="1:25" ht="25.5" x14ac:dyDescent="0.25">
      <c r="A49" s="243"/>
      <c r="B49" s="270"/>
      <c r="C49" s="270"/>
      <c r="D49" s="290"/>
      <c r="E49" s="467" t="s">
        <v>449</v>
      </c>
      <c r="F49" s="154">
        <f>+W49</f>
        <v>88800000</v>
      </c>
      <c r="G49" s="235"/>
      <c r="H49" s="224"/>
      <c r="I49" s="224"/>
      <c r="J49" s="224"/>
      <c r="K49" s="224"/>
      <c r="L49" s="224"/>
      <c r="M49" s="174"/>
      <c r="N49" s="181"/>
      <c r="O49" s="319"/>
      <c r="P49" s="270"/>
      <c r="Q49" s="270"/>
      <c r="R49" s="270"/>
      <c r="S49" s="234"/>
      <c r="T49" s="226"/>
      <c r="U49" s="226"/>
      <c r="V49" s="55" t="s">
        <v>34</v>
      </c>
      <c r="W49" s="29">
        <v>88800000</v>
      </c>
      <c r="X49" s="234"/>
      <c r="Y49" s="436"/>
    </row>
    <row r="50" spans="1:25" ht="30.75" customHeight="1" x14ac:dyDescent="0.25">
      <c r="A50" s="243"/>
      <c r="B50" s="270"/>
      <c r="C50" s="270"/>
      <c r="D50" s="290"/>
      <c r="E50" s="468" t="s">
        <v>448</v>
      </c>
      <c r="F50" s="154">
        <f>W51</f>
        <v>88800000</v>
      </c>
      <c r="G50" s="235"/>
      <c r="H50" s="224"/>
      <c r="I50" s="224"/>
      <c r="J50" s="224"/>
      <c r="K50" s="224"/>
      <c r="L50" s="224"/>
      <c r="M50" s="174"/>
      <c r="N50" s="181"/>
      <c r="O50" s="319"/>
      <c r="P50" s="270"/>
      <c r="Q50" s="270"/>
      <c r="R50" s="270"/>
      <c r="S50" s="234"/>
      <c r="T50" s="226"/>
      <c r="U50" s="226"/>
      <c r="V50" s="55" t="s">
        <v>34</v>
      </c>
      <c r="W50" s="29">
        <v>88800000</v>
      </c>
      <c r="X50" s="234"/>
      <c r="Y50" s="436"/>
    </row>
    <row r="51" spans="1:25" ht="22.5" customHeight="1" x14ac:dyDescent="0.25">
      <c r="A51" s="243" t="s">
        <v>538</v>
      </c>
      <c r="B51" s="270" t="s">
        <v>446</v>
      </c>
      <c r="C51" s="270" t="s">
        <v>443</v>
      </c>
      <c r="D51" s="290">
        <v>7</v>
      </c>
      <c r="E51" s="466" t="s">
        <v>537</v>
      </c>
      <c r="F51" s="250">
        <f>+W51+W52</f>
        <v>92100000</v>
      </c>
      <c r="G51" s="235" t="s">
        <v>10</v>
      </c>
      <c r="H51" s="224" t="s">
        <v>10</v>
      </c>
      <c r="I51" s="224" t="s">
        <v>10</v>
      </c>
      <c r="J51" s="224" t="s">
        <v>12</v>
      </c>
      <c r="K51" s="224" t="s">
        <v>10</v>
      </c>
      <c r="L51" s="234" t="s">
        <v>12</v>
      </c>
      <c r="M51" s="174" t="s">
        <v>12</v>
      </c>
      <c r="N51" s="181" t="s">
        <v>536</v>
      </c>
      <c r="O51" s="319" t="s">
        <v>535</v>
      </c>
      <c r="P51" s="270" t="s">
        <v>443</v>
      </c>
      <c r="Q51" s="270" t="s">
        <v>89</v>
      </c>
      <c r="R51" s="270">
        <v>7</v>
      </c>
      <c r="S51" s="226" t="s">
        <v>13</v>
      </c>
      <c r="T51" s="226">
        <v>44285</v>
      </c>
      <c r="U51" s="226">
        <v>44561</v>
      </c>
      <c r="V51" s="55" t="s">
        <v>34</v>
      </c>
      <c r="W51" s="29">
        <v>88800000</v>
      </c>
      <c r="X51" s="234" t="s">
        <v>76</v>
      </c>
      <c r="Y51" s="436" t="s">
        <v>564</v>
      </c>
    </row>
    <row r="52" spans="1:25" ht="15" customHeight="1" x14ac:dyDescent="0.25">
      <c r="A52" s="243"/>
      <c r="B52" s="270"/>
      <c r="C52" s="270"/>
      <c r="D52" s="290"/>
      <c r="E52" s="466"/>
      <c r="F52" s="250"/>
      <c r="G52" s="235"/>
      <c r="H52" s="224"/>
      <c r="I52" s="224"/>
      <c r="J52" s="224"/>
      <c r="K52" s="224"/>
      <c r="L52" s="234"/>
      <c r="M52" s="174"/>
      <c r="N52" s="181"/>
      <c r="O52" s="319"/>
      <c r="P52" s="270"/>
      <c r="Q52" s="270"/>
      <c r="R52" s="270"/>
      <c r="S52" s="226"/>
      <c r="T52" s="226"/>
      <c r="U52" s="226"/>
      <c r="V52" s="55" t="s">
        <v>437</v>
      </c>
      <c r="W52" s="29">
        <v>3300000</v>
      </c>
      <c r="X52" s="234"/>
      <c r="Y52" s="436"/>
    </row>
    <row r="53" spans="1:25" ht="25.5" x14ac:dyDescent="0.25">
      <c r="A53" s="243"/>
      <c r="B53" s="270"/>
      <c r="C53" s="270"/>
      <c r="D53" s="290"/>
      <c r="E53" s="466" t="s">
        <v>442</v>
      </c>
      <c r="F53" s="250">
        <f>+W53+W54</f>
        <v>92100000</v>
      </c>
      <c r="G53" s="235"/>
      <c r="H53" s="224"/>
      <c r="I53" s="224"/>
      <c r="J53" s="224"/>
      <c r="K53" s="224"/>
      <c r="L53" s="234"/>
      <c r="M53" s="174"/>
      <c r="N53" s="181"/>
      <c r="O53" s="319"/>
      <c r="P53" s="270"/>
      <c r="Q53" s="270"/>
      <c r="R53" s="270"/>
      <c r="S53" s="226"/>
      <c r="T53" s="226"/>
      <c r="U53" s="226"/>
      <c r="V53" s="55" t="s">
        <v>34</v>
      </c>
      <c r="W53" s="29">
        <v>88800000</v>
      </c>
      <c r="X53" s="234"/>
      <c r="Y53" s="436"/>
    </row>
    <row r="54" spans="1:25" ht="15" customHeight="1" x14ac:dyDescent="0.25">
      <c r="A54" s="243"/>
      <c r="B54" s="270"/>
      <c r="C54" s="270"/>
      <c r="D54" s="290"/>
      <c r="E54" s="466"/>
      <c r="F54" s="250"/>
      <c r="G54" s="235"/>
      <c r="H54" s="224"/>
      <c r="I54" s="224"/>
      <c r="J54" s="224"/>
      <c r="K54" s="224"/>
      <c r="L54" s="234"/>
      <c r="M54" s="174"/>
      <c r="N54" s="181"/>
      <c r="O54" s="319"/>
      <c r="P54" s="270"/>
      <c r="Q54" s="270"/>
      <c r="R54" s="270"/>
      <c r="S54" s="226"/>
      <c r="T54" s="226"/>
      <c r="U54" s="226"/>
      <c r="V54" s="55" t="s">
        <v>437</v>
      </c>
      <c r="W54" s="29">
        <v>3300000</v>
      </c>
      <c r="X54" s="234"/>
      <c r="Y54" s="436"/>
    </row>
    <row r="55" spans="1:25" ht="26.25" customHeight="1" x14ac:dyDescent="0.25">
      <c r="A55" s="243"/>
      <c r="B55" s="270"/>
      <c r="C55" s="270"/>
      <c r="D55" s="290"/>
      <c r="E55" s="466" t="s">
        <v>534</v>
      </c>
      <c r="F55" s="463">
        <f>+W55+W56</f>
        <v>1588800000</v>
      </c>
      <c r="G55" s="235"/>
      <c r="H55" s="224"/>
      <c r="I55" s="224"/>
      <c r="J55" s="224"/>
      <c r="K55" s="224"/>
      <c r="L55" s="234"/>
      <c r="M55" s="174"/>
      <c r="N55" s="181"/>
      <c r="O55" s="319"/>
      <c r="P55" s="270"/>
      <c r="Q55" s="270"/>
      <c r="R55" s="270"/>
      <c r="S55" s="226"/>
      <c r="T55" s="226"/>
      <c r="U55" s="226"/>
      <c r="V55" s="55" t="s">
        <v>21</v>
      </c>
      <c r="W55" s="30">
        <v>1500000000</v>
      </c>
      <c r="X55" s="234"/>
      <c r="Y55" s="436"/>
    </row>
    <row r="56" spans="1:25" ht="29.25" customHeight="1" x14ac:dyDescent="0.25">
      <c r="A56" s="243"/>
      <c r="B56" s="270"/>
      <c r="C56" s="270"/>
      <c r="D56" s="290"/>
      <c r="E56" s="466"/>
      <c r="F56" s="463"/>
      <c r="G56" s="235"/>
      <c r="H56" s="224"/>
      <c r="I56" s="224"/>
      <c r="J56" s="224"/>
      <c r="K56" s="224"/>
      <c r="L56" s="234"/>
      <c r="M56" s="174"/>
      <c r="N56" s="181"/>
      <c r="O56" s="319"/>
      <c r="P56" s="270"/>
      <c r="Q56" s="270"/>
      <c r="R56" s="270"/>
      <c r="S56" s="226"/>
      <c r="T56" s="226"/>
      <c r="U56" s="226"/>
      <c r="V56" s="55" t="s">
        <v>34</v>
      </c>
      <c r="W56" s="30">
        <v>88800000</v>
      </c>
      <c r="X56" s="234"/>
      <c r="Y56" s="436"/>
    </row>
    <row r="57" spans="1:25" ht="41.25" customHeight="1" x14ac:dyDescent="0.25">
      <c r="A57" s="243"/>
      <c r="B57" s="270"/>
      <c r="C57" s="270"/>
      <c r="D57" s="290"/>
      <c r="E57" s="469" t="s">
        <v>533</v>
      </c>
      <c r="F57" s="250">
        <f>+W57+W58</f>
        <v>92100000</v>
      </c>
      <c r="G57" s="235"/>
      <c r="H57" s="224"/>
      <c r="I57" s="224"/>
      <c r="J57" s="224"/>
      <c r="K57" s="224"/>
      <c r="L57" s="234"/>
      <c r="M57" s="174"/>
      <c r="N57" s="181"/>
      <c r="O57" s="317" t="s">
        <v>439</v>
      </c>
      <c r="P57" s="55" t="s">
        <v>438</v>
      </c>
      <c r="Q57" s="55" t="s">
        <v>89</v>
      </c>
      <c r="R57" s="55">
        <v>15</v>
      </c>
      <c r="S57" s="58" t="s">
        <v>13</v>
      </c>
      <c r="T57" s="57">
        <v>44228</v>
      </c>
      <c r="U57" s="57">
        <v>44561</v>
      </c>
      <c r="V57" s="55" t="s">
        <v>34</v>
      </c>
      <c r="W57" s="29">
        <v>88800000</v>
      </c>
      <c r="X57" s="54" t="s">
        <v>76</v>
      </c>
      <c r="Y57" s="438" t="s">
        <v>564</v>
      </c>
    </row>
    <row r="58" spans="1:25" ht="38.25" x14ac:dyDescent="0.25">
      <c r="A58" s="244"/>
      <c r="B58" s="275"/>
      <c r="C58" s="275"/>
      <c r="D58" s="292"/>
      <c r="E58" s="470"/>
      <c r="F58" s="464"/>
      <c r="G58" s="256"/>
      <c r="H58" s="238"/>
      <c r="I58" s="238"/>
      <c r="J58" s="238"/>
      <c r="K58" s="238"/>
      <c r="L58" s="252"/>
      <c r="M58" s="293"/>
      <c r="N58" s="183"/>
      <c r="O58" s="393" t="s">
        <v>532</v>
      </c>
      <c r="P58" s="72" t="s">
        <v>435</v>
      </c>
      <c r="Q58" s="72" t="s">
        <v>133</v>
      </c>
      <c r="R58" s="28">
        <v>0.67</v>
      </c>
      <c r="S58" s="78" t="s">
        <v>13</v>
      </c>
      <c r="T58" s="27">
        <v>44228</v>
      </c>
      <c r="U58" s="27">
        <v>44561</v>
      </c>
      <c r="V58" s="72" t="s">
        <v>437</v>
      </c>
      <c r="W58" s="26">
        <v>3300000</v>
      </c>
      <c r="X58" s="73" t="s">
        <v>76</v>
      </c>
      <c r="Y58" s="440" t="s">
        <v>564</v>
      </c>
    </row>
    <row r="59" spans="1:25" x14ac:dyDescent="0.25">
      <c r="F59" s="33">
        <f>SUM(F14:F58)</f>
        <v>17000000000</v>
      </c>
      <c r="P59" s="25"/>
      <c r="S59" s="24"/>
      <c r="W59" s="49">
        <f>SUM(W14:W58)</f>
        <v>17000000000</v>
      </c>
      <c r="X59" s="24"/>
    </row>
    <row r="60" spans="1:25" x14ac:dyDescent="0.25">
      <c r="F60" s="444"/>
      <c r="P60" s="25"/>
      <c r="S60" s="24"/>
      <c r="W60" s="471"/>
    </row>
    <row r="61" spans="1:25" x14ac:dyDescent="0.25">
      <c r="F61" s="446"/>
      <c r="P61" s="25"/>
      <c r="S61" s="24"/>
      <c r="W61" s="471"/>
    </row>
    <row r="62" spans="1:25" x14ac:dyDescent="0.25">
      <c r="F62" s="444"/>
      <c r="P62" s="25"/>
      <c r="S62" s="24"/>
      <c r="W62" s="471"/>
    </row>
    <row r="63" spans="1:25" x14ac:dyDescent="0.25">
      <c r="F63" s="444"/>
      <c r="P63" s="25"/>
      <c r="S63" s="24"/>
      <c r="W63" s="471"/>
    </row>
    <row r="64" spans="1:25" x14ac:dyDescent="0.25">
      <c r="F64" s="444"/>
      <c r="P64" s="25"/>
      <c r="S64" s="24"/>
      <c r="W64" s="471"/>
    </row>
    <row r="65" spans="6:23" x14ac:dyDescent="0.25">
      <c r="F65" s="444"/>
      <c r="P65" s="25"/>
      <c r="S65" s="24"/>
      <c r="W65" s="445"/>
    </row>
    <row r="66" spans="6:23" x14ac:dyDescent="0.25">
      <c r="F66" s="444"/>
      <c r="S66" s="24"/>
      <c r="W66" s="445"/>
    </row>
    <row r="67" spans="6:23" x14ac:dyDescent="0.25">
      <c r="F67" s="444"/>
      <c r="S67" s="24"/>
      <c r="W67" s="445"/>
    </row>
    <row r="68" spans="6:23" x14ac:dyDescent="0.25">
      <c r="S68" s="24"/>
      <c r="W68" s="445"/>
    </row>
    <row r="69" spans="6:23" x14ac:dyDescent="0.25">
      <c r="S69" s="24"/>
      <c r="W69" s="445"/>
    </row>
    <row r="70" spans="6:23" x14ac:dyDescent="0.25">
      <c r="S70" s="24"/>
      <c r="W70" s="445"/>
    </row>
    <row r="71" spans="6:23" x14ac:dyDescent="0.25">
      <c r="S71" s="24"/>
    </row>
    <row r="72" spans="6:23" x14ac:dyDescent="0.25">
      <c r="S72" s="24"/>
    </row>
    <row r="73" spans="6:23" x14ac:dyDescent="0.25">
      <c r="S73" s="24"/>
    </row>
    <row r="74" spans="6:23" x14ac:dyDescent="0.25">
      <c r="S74" s="24"/>
    </row>
    <row r="75" spans="6:23" x14ac:dyDescent="0.25">
      <c r="S75" s="24"/>
    </row>
    <row r="76" spans="6:23" x14ac:dyDescent="0.25">
      <c r="S76" s="24"/>
    </row>
    <row r="77" spans="6:23" x14ac:dyDescent="0.25">
      <c r="S77" s="24"/>
    </row>
    <row r="78" spans="6:23" x14ac:dyDescent="0.25">
      <c r="S78" s="24"/>
    </row>
    <row r="79" spans="6:23" x14ac:dyDescent="0.25">
      <c r="S79" s="24"/>
    </row>
    <row r="80" spans="6:23" x14ac:dyDescent="0.25">
      <c r="S80" s="24"/>
    </row>
    <row r="81" spans="19:19" x14ac:dyDescent="0.25">
      <c r="S81" s="24"/>
    </row>
  </sheetData>
  <mergeCells count="255">
    <mergeCell ref="Y51:Y56"/>
    <mergeCell ref="X46:X50"/>
    <mergeCell ref="Y46:Y50"/>
    <mergeCell ref="X43:X45"/>
    <mergeCell ref="Y43:Y45"/>
    <mergeCell ref="X40:X42"/>
    <mergeCell ref="Y40:Y42"/>
    <mergeCell ref="X14:X22"/>
    <mergeCell ref="Y35:Y39"/>
    <mergeCell ref="T43:T45"/>
    <mergeCell ref="T40:T42"/>
    <mergeCell ref="U40:U42"/>
    <mergeCell ref="U25:U26"/>
    <mergeCell ref="T35:T39"/>
    <mergeCell ref="Y14:Y22"/>
    <mergeCell ref="X23:X34"/>
    <mergeCell ref="Y23:Y34"/>
    <mergeCell ref="U14:U18"/>
    <mergeCell ref="Q19:Q20"/>
    <mergeCell ref="R19:R20"/>
    <mergeCell ref="S19:S20"/>
    <mergeCell ref="T19:T20"/>
    <mergeCell ref="U19:U20"/>
    <mergeCell ref="R14:R18"/>
    <mergeCell ref="S14:S18"/>
    <mergeCell ref="T14:T18"/>
    <mergeCell ref="X51:X56"/>
    <mergeCell ref="R21:R22"/>
    <mergeCell ref="Q14:Q18"/>
    <mergeCell ref="Q35:Q39"/>
    <mergeCell ref="U27:U29"/>
    <mergeCell ref="S21:S22"/>
    <mergeCell ref="T21:T22"/>
    <mergeCell ref="U21:U22"/>
    <mergeCell ref="T25:T26"/>
    <mergeCell ref="S27:S29"/>
    <mergeCell ref="T27:T29"/>
    <mergeCell ref="S30:S31"/>
    <mergeCell ref="S32:S34"/>
    <mergeCell ref="U51:U56"/>
    <mergeCell ref="U46:U50"/>
    <mergeCell ref="U43:U45"/>
    <mergeCell ref="AB1:AD1"/>
    <mergeCell ref="Y12:Y13"/>
    <mergeCell ref="S12:S13"/>
    <mergeCell ref="T12:T13"/>
    <mergeCell ref="U12:U13"/>
    <mergeCell ref="V12:V13"/>
    <mergeCell ref="W12:W13"/>
    <mergeCell ref="Z2:AA2"/>
    <mergeCell ref="AB2:AD2"/>
    <mergeCell ref="E2:T2"/>
    <mergeCell ref="U2:V2"/>
    <mergeCell ref="W2:Y2"/>
    <mergeCell ref="G11:N11"/>
    <mergeCell ref="O11:Y11"/>
    <mergeCell ref="I12:I13"/>
    <mergeCell ref="J12:J13"/>
    <mergeCell ref="AB3:AD3"/>
    <mergeCell ref="X12:X13"/>
    <mergeCell ref="W3:Y3"/>
    <mergeCell ref="A1:B3"/>
    <mergeCell ref="C1:D1"/>
    <mergeCell ref="E1:T1"/>
    <mergeCell ref="U1:V1"/>
    <mergeCell ref="W1:Y1"/>
    <mergeCell ref="Z1:AA1"/>
    <mergeCell ref="C3:D3"/>
    <mergeCell ref="E3:T3"/>
    <mergeCell ref="U3:V3"/>
    <mergeCell ref="C2:D2"/>
    <mergeCell ref="Z3:AA3"/>
    <mergeCell ref="A5:B5"/>
    <mergeCell ref="C5:F5"/>
    <mergeCell ref="A6:B6"/>
    <mergeCell ref="C6:F6"/>
    <mergeCell ref="O6:Y9"/>
    <mergeCell ref="A7:B7"/>
    <mergeCell ref="C7:F7"/>
    <mergeCell ref="A8:B8"/>
    <mergeCell ref="C12:C13"/>
    <mergeCell ref="D12:D13"/>
    <mergeCell ref="E12:E13"/>
    <mergeCell ref="F12:F13"/>
    <mergeCell ref="Q12:Q13"/>
    <mergeCell ref="R12:R13"/>
    <mergeCell ref="K12:K13"/>
    <mergeCell ref="L12:L13"/>
    <mergeCell ref="C8:F8"/>
    <mergeCell ref="O12:O13"/>
    <mergeCell ref="P12:P13"/>
    <mergeCell ref="A14:A34"/>
    <mergeCell ref="G14:G22"/>
    <mergeCell ref="B23:B34"/>
    <mergeCell ref="C23:C34"/>
    <mergeCell ref="D23:D34"/>
    <mergeCell ref="Q30:Q31"/>
    <mergeCell ref="A9:B9"/>
    <mergeCell ref="C9:F9"/>
    <mergeCell ref="A11:F11"/>
    <mergeCell ref="M12:M13"/>
    <mergeCell ref="N12:N13"/>
    <mergeCell ref="G12:G13"/>
    <mergeCell ref="H12:H13"/>
    <mergeCell ref="A12:A13"/>
    <mergeCell ref="B12:B13"/>
    <mergeCell ref="E14:E16"/>
    <mergeCell ref="D14:D22"/>
    <mergeCell ref="E17:E18"/>
    <mergeCell ref="E19:E20"/>
    <mergeCell ref="B14:B22"/>
    <mergeCell ref="C14:C22"/>
    <mergeCell ref="K14:K22"/>
    <mergeCell ref="P21:P22"/>
    <mergeCell ref="Q21:Q22"/>
    <mergeCell ref="F19:F20"/>
    <mergeCell ref="J14:J22"/>
    <mergeCell ref="L14:L22"/>
    <mergeCell ref="F14:F16"/>
    <mergeCell ref="N14:N15"/>
    <mergeCell ref="M23:M34"/>
    <mergeCell ref="K23:K34"/>
    <mergeCell ref="P30:P31"/>
    <mergeCell ref="P25:P26"/>
    <mergeCell ref="N23:N34"/>
    <mergeCell ref="F17:F18"/>
    <mergeCell ref="H14:H22"/>
    <mergeCell ref="I14:I22"/>
    <mergeCell ref="F27:F28"/>
    <mergeCell ref="I23:I34"/>
    <mergeCell ref="H23:H34"/>
    <mergeCell ref="J23:J34"/>
    <mergeCell ref="P19:P20"/>
    <mergeCell ref="N16:N22"/>
    <mergeCell ref="O14:O18"/>
    <mergeCell ref="P14:P18"/>
    <mergeCell ref="M14:M22"/>
    <mergeCell ref="O19:O20"/>
    <mergeCell ref="O21:O22"/>
    <mergeCell ref="Q27:Q29"/>
    <mergeCell ref="R27:R29"/>
    <mergeCell ref="T32:T34"/>
    <mergeCell ref="U32:U34"/>
    <mergeCell ref="O23:O24"/>
    <mergeCell ref="P23:P24"/>
    <mergeCell ref="Q23:Q24"/>
    <mergeCell ref="R23:R24"/>
    <mergeCell ref="S23:S24"/>
    <mergeCell ref="T23:T24"/>
    <mergeCell ref="U23:U24"/>
    <mergeCell ref="O25:O26"/>
    <mergeCell ref="L23:L34"/>
    <mergeCell ref="T30:T31"/>
    <mergeCell ref="U30:U31"/>
    <mergeCell ref="R32:R34"/>
    <mergeCell ref="O30:O31"/>
    <mergeCell ref="T46:T50"/>
    <mergeCell ref="P43:P45"/>
    <mergeCell ref="N35:N42"/>
    <mergeCell ref="M35:M42"/>
    <mergeCell ref="L35:L42"/>
    <mergeCell ref="O32:O34"/>
    <mergeCell ref="U35:U39"/>
    <mergeCell ref="R30:R31"/>
    <mergeCell ref="P32:P34"/>
    <mergeCell ref="Q32:Q34"/>
    <mergeCell ref="Q25:Q26"/>
    <mergeCell ref="R25:R26"/>
    <mergeCell ref="S25:S26"/>
    <mergeCell ref="R43:R45"/>
    <mergeCell ref="S40:S42"/>
    <mergeCell ref="S46:S50"/>
    <mergeCell ref="N43:N50"/>
    <mergeCell ref="O27:O29"/>
    <mergeCell ref="P27:P29"/>
    <mergeCell ref="I35:I42"/>
    <mergeCell ref="J43:J50"/>
    <mergeCell ref="H43:H50"/>
    <mergeCell ref="O51:O56"/>
    <mergeCell ref="P51:P56"/>
    <mergeCell ref="Q51:Q56"/>
    <mergeCell ref="R51:R56"/>
    <mergeCell ref="S51:S56"/>
    <mergeCell ref="T51:T56"/>
    <mergeCell ref="O35:O39"/>
    <mergeCell ref="P35:P39"/>
    <mergeCell ref="S43:S45"/>
    <mergeCell ref="R35:R39"/>
    <mergeCell ref="S35:S39"/>
    <mergeCell ref="P40:P42"/>
    <mergeCell ref="O43:O45"/>
    <mergeCell ref="O46:O50"/>
    <mergeCell ref="P46:P50"/>
    <mergeCell ref="Q46:Q50"/>
    <mergeCell ref="Q40:Q42"/>
    <mergeCell ref="R40:R42"/>
    <mergeCell ref="R46:R50"/>
    <mergeCell ref="Q43:Q45"/>
    <mergeCell ref="O40:O42"/>
    <mergeCell ref="F46:F48"/>
    <mergeCell ref="M51:M58"/>
    <mergeCell ref="E51:E52"/>
    <mergeCell ref="F51:F52"/>
    <mergeCell ref="F57:F58"/>
    <mergeCell ref="G51:G58"/>
    <mergeCell ref="L43:L50"/>
    <mergeCell ref="M43:M50"/>
    <mergeCell ref="K43:K50"/>
    <mergeCell ref="I43:I50"/>
    <mergeCell ref="F55:F56"/>
    <mergeCell ref="G43:G50"/>
    <mergeCell ref="J51:J58"/>
    <mergeCell ref="E57:E58"/>
    <mergeCell ref="F43:F44"/>
    <mergeCell ref="E53:E54"/>
    <mergeCell ref="E30:E31"/>
    <mergeCell ref="G23:G34"/>
    <mergeCell ref="E36:E37"/>
    <mergeCell ref="F36:F37"/>
    <mergeCell ref="E38:E39"/>
    <mergeCell ref="F38:F39"/>
    <mergeCell ref="E25:E26"/>
    <mergeCell ref="F25:F26"/>
    <mergeCell ref="E27:E28"/>
    <mergeCell ref="E23:E24"/>
    <mergeCell ref="F23:F24"/>
    <mergeCell ref="F30:F31"/>
    <mergeCell ref="E32:E33"/>
    <mergeCell ref="F32:F33"/>
    <mergeCell ref="G35:G42"/>
    <mergeCell ref="F40:F41"/>
    <mergeCell ref="N51:N58"/>
    <mergeCell ref="H51:H58"/>
    <mergeCell ref="I51:I58"/>
    <mergeCell ref="K51:K58"/>
    <mergeCell ref="L51:L58"/>
    <mergeCell ref="J35:J42"/>
    <mergeCell ref="K35:K42"/>
    <mergeCell ref="H35:H42"/>
    <mergeCell ref="A51:A58"/>
    <mergeCell ref="B51:B58"/>
    <mergeCell ref="C51:C58"/>
    <mergeCell ref="D51:D58"/>
    <mergeCell ref="A35:A50"/>
    <mergeCell ref="B35:B42"/>
    <mergeCell ref="C35:C42"/>
    <mergeCell ref="B43:B50"/>
    <mergeCell ref="C43:C50"/>
    <mergeCell ref="D43:D50"/>
    <mergeCell ref="D35:D42"/>
    <mergeCell ref="F53:F54"/>
    <mergeCell ref="E55:E56"/>
    <mergeCell ref="E40:E41"/>
    <mergeCell ref="E43:E44"/>
    <mergeCell ref="E46:E48"/>
  </mergeCells>
  <pageMargins left="0.70866141732283472" right="0.70866141732283472" top="0.74803149606299213" bottom="0.74803149606299213" header="0.31496062992125984" footer="0.31496062992125984"/>
  <pageSetup paperSize="5" scale="3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'C:\Users\USUARIO\AppData\Local\Microsoft\Windows\INetCache\Content.Outlook\B00EKN5J\[PLAN_DE_ACCION_2021_COM NEGRAS_16122020 (2).xlsx]Hoja2'!#REF!</xm:f>
          </x14:formula1>
          <xm:sqref>X14 X23 X35 X40 X43 X46 X51 X57:X58</xm:sqref>
        </x14:dataValidation>
        <x14:dataValidation type="list" allowBlank="1" showInputMessage="1" showErrorMessage="1">
          <x14:formula1>
            <xm:f>'C:\Users\USUARIO\AppData\Local\Microsoft\Windows\INetCache\Content.Outlook\B00EKN5J\[PLAN_DE_ACCION_2021_COM NEGRAS_16122020 (2).xlsx]Hoja2'!#REF!</xm:f>
          </x14:formula1>
          <xm:sqref>S14:S23 S25 S27:S58 V14:V58 Q27:Q58 N14 N16:N58 Q14:Q23 Q25 G14:M58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3"/>
  <sheetViews>
    <sheetView zoomScaleNormal="100" zoomScaleSheetLayoutView="100" workbookViewId="0">
      <selection activeCell="A4" sqref="A4:XFD4"/>
    </sheetView>
  </sheetViews>
  <sheetFormatPr baseColWidth="10" defaultColWidth="8.85546875" defaultRowHeight="16.5" x14ac:dyDescent="0.25"/>
  <cols>
    <col min="1" max="1" width="25" style="418" customWidth="1"/>
    <col min="2" max="2" width="16.28515625" style="418" customWidth="1"/>
    <col min="3" max="3" width="20.42578125" style="418" customWidth="1"/>
    <col min="4" max="4" width="22" style="418" customWidth="1"/>
    <col min="5" max="5" width="47.5703125" style="513" customWidth="1"/>
    <col min="6" max="6" width="25.140625" style="418" customWidth="1"/>
    <col min="7" max="14" width="15.42578125" style="418" customWidth="1"/>
    <col min="15" max="15" width="51" style="511" customWidth="1"/>
    <col min="16" max="16" width="31" style="512" customWidth="1"/>
    <col min="17" max="17" width="14.140625" style="511" customWidth="1"/>
    <col min="18" max="18" width="11.85546875" style="511" customWidth="1"/>
    <col min="19" max="19" width="17.28515625" style="511" customWidth="1"/>
    <col min="20" max="21" width="13.7109375" style="511" customWidth="1"/>
    <col min="22" max="22" width="21.140625" style="511" customWidth="1"/>
    <col min="23" max="23" width="21.85546875" style="511" customWidth="1"/>
    <col min="24" max="24" width="19.85546875" style="512" customWidth="1"/>
    <col min="25" max="25" width="22" style="418" customWidth="1"/>
    <col min="26" max="26" width="23" style="418" customWidth="1"/>
    <col min="27" max="27" width="35.28515625" style="418" customWidth="1"/>
    <col min="28" max="28" width="17.85546875" style="418" customWidth="1"/>
    <col min="29" max="30" width="9.42578125" style="418" customWidth="1"/>
    <col min="31" max="16384" width="8.85546875" style="418"/>
  </cols>
  <sheetData>
    <row r="1" spans="1:50" s="451" customFormat="1" ht="21" customHeight="1" x14ac:dyDescent="0.25">
      <c r="A1" s="447"/>
      <c r="B1" s="448"/>
      <c r="C1" s="259" t="s">
        <v>63</v>
      </c>
      <c r="D1" s="260"/>
      <c r="E1" s="269" t="s">
        <v>91</v>
      </c>
      <c r="F1" s="269"/>
      <c r="G1" s="269"/>
      <c r="H1" s="269"/>
      <c r="I1" s="269"/>
      <c r="J1" s="269"/>
      <c r="K1" s="269"/>
      <c r="L1" s="269"/>
      <c r="M1" s="269"/>
      <c r="N1" s="269"/>
      <c r="O1" s="269"/>
      <c r="P1" s="269"/>
      <c r="Q1" s="269"/>
      <c r="R1" s="269"/>
      <c r="S1" s="269"/>
      <c r="T1" s="269"/>
      <c r="U1" s="265" t="s">
        <v>64</v>
      </c>
      <c r="V1" s="265"/>
      <c r="W1" s="266" t="s">
        <v>71</v>
      </c>
      <c r="X1" s="267"/>
      <c r="Y1" s="268"/>
      <c r="AH1" s="449"/>
      <c r="AI1" s="449"/>
      <c r="AJ1" s="450"/>
      <c r="AK1" s="450"/>
      <c r="AL1" s="450"/>
    </row>
    <row r="2" spans="1:50" s="451" customFormat="1" ht="21" customHeight="1" x14ac:dyDescent="0.25">
      <c r="A2" s="452"/>
      <c r="B2" s="453"/>
      <c r="C2" s="259" t="s">
        <v>65</v>
      </c>
      <c r="D2" s="260"/>
      <c r="E2" s="264" t="s">
        <v>69</v>
      </c>
      <c r="F2" s="264"/>
      <c r="G2" s="264"/>
      <c r="H2" s="264"/>
      <c r="I2" s="264"/>
      <c r="J2" s="264"/>
      <c r="K2" s="264"/>
      <c r="L2" s="264"/>
      <c r="M2" s="264"/>
      <c r="N2" s="264"/>
      <c r="O2" s="264"/>
      <c r="P2" s="264"/>
      <c r="Q2" s="264"/>
      <c r="R2" s="264"/>
      <c r="S2" s="264"/>
      <c r="T2" s="264"/>
      <c r="U2" s="265" t="s">
        <v>66</v>
      </c>
      <c r="V2" s="265"/>
      <c r="W2" s="266">
        <v>1</v>
      </c>
      <c r="X2" s="267"/>
      <c r="Y2" s="268"/>
      <c r="AH2" s="449"/>
      <c r="AI2" s="449"/>
      <c r="AJ2" s="454"/>
      <c r="AK2" s="454"/>
      <c r="AL2" s="454"/>
    </row>
    <row r="3" spans="1:50" s="451" customFormat="1" ht="21" customHeight="1" x14ac:dyDescent="0.25">
      <c r="A3" s="455"/>
      <c r="B3" s="456"/>
      <c r="C3" s="259" t="s">
        <v>67</v>
      </c>
      <c r="D3" s="260"/>
      <c r="E3" s="264" t="s">
        <v>70</v>
      </c>
      <c r="F3" s="264"/>
      <c r="G3" s="264"/>
      <c r="H3" s="264"/>
      <c r="I3" s="264"/>
      <c r="J3" s="264"/>
      <c r="K3" s="264"/>
      <c r="L3" s="264"/>
      <c r="M3" s="264"/>
      <c r="N3" s="264"/>
      <c r="O3" s="264"/>
      <c r="P3" s="264"/>
      <c r="Q3" s="264"/>
      <c r="R3" s="264"/>
      <c r="S3" s="264"/>
      <c r="T3" s="264"/>
      <c r="U3" s="265" t="s">
        <v>68</v>
      </c>
      <c r="V3" s="265"/>
      <c r="W3" s="261">
        <v>43767</v>
      </c>
      <c r="X3" s="262"/>
      <c r="Y3" s="263"/>
      <c r="AH3" s="449"/>
      <c r="AI3" s="449"/>
      <c r="AJ3" s="457"/>
      <c r="AK3" s="454"/>
      <c r="AL3" s="454"/>
    </row>
    <row r="4" spans="1:50" s="21" customFormat="1" ht="18" customHeight="1" x14ac:dyDescent="0.25">
      <c r="A4" s="80"/>
      <c r="B4" s="80"/>
      <c r="C4" s="80"/>
      <c r="D4" s="80"/>
      <c r="E4" s="80"/>
      <c r="F4" s="80"/>
      <c r="G4" s="80"/>
      <c r="H4" s="80"/>
      <c r="I4" s="80"/>
      <c r="J4" s="80"/>
      <c r="K4" s="80"/>
      <c r="L4" s="80"/>
      <c r="M4" s="80"/>
      <c r="N4" s="80"/>
      <c r="O4" s="313"/>
      <c r="P4" s="80"/>
      <c r="Q4" s="80"/>
      <c r="R4" s="80"/>
      <c r="S4" s="80"/>
      <c r="T4" s="80"/>
      <c r="U4" s="80"/>
      <c r="V4" s="80"/>
      <c r="W4" s="22"/>
      <c r="X4" s="24"/>
      <c r="Y4" s="80"/>
      <c r="Z4" s="80"/>
      <c r="AA4" s="80"/>
      <c r="AB4" s="80"/>
      <c r="AC4" s="80"/>
      <c r="AD4" s="80"/>
      <c r="AE4" s="80"/>
      <c r="AF4" s="80"/>
      <c r="AH4" s="82"/>
      <c r="AI4" s="82"/>
      <c r="AJ4" s="82"/>
      <c r="AK4" s="82"/>
      <c r="AL4" s="82"/>
    </row>
    <row r="5" spans="1:50" s="21" customFormat="1" ht="18" customHeight="1" x14ac:dyDescent="0.25">
      <c r="A5" s="207" t="s">
        <v>72</v>
      </c>
      <c r="B5" s="208"/>
      <c r="C5" s="474">
        <v>2021</v>
      </c>
      <c r="D5" s="475"/>
      <c r="E5" s="475"/>
      <c r="F5" s="476"/>
      <c r="G5" s="83"/>
      <c r="H5" s="83"/>
      <c r="I5" s="83"/>
      <c r="J5" s="83"/>
      <c r="K5" s="83"/>
      <c r="L5" s="83"/>
      <c r="M5" s="83"/>
      <c r="N5" s="83"/>
      <c r="O5" s="313"/>
      <c r="P5" s="80"/>
      <c r="Q5" s="80"/>
      <c r="R5" s="80"/>
      <c r="S5" s="80"/>
      <c r="T5" s="80"/>
      <c r="U5" s="80"/>
      <c r="V5" s="80"/>
      <c r="W5" s="22"/>
      <c r="X5" s="24"/>
      <c r="Y5" s="80"/>
      <c r="Z5" s="80"/>
      <c r="AA5" s="80"/>
      <c r="AB5" s="80"/>
      <c r="AC5" s="80"/>
      <c r="AD5" s="80"/>
      <c r="AE5" s="80"/>
      <c r="AF5" s="80"/>
      <c r="AH5" s="82"/>
      <c r="AI5" s="82"/>
      <c r="AJ5" s="82"/>
      <c r="AK5" s="82"/>
      <c r="AL5" s="82"/>
    </row>
    <row r="6" spans="1:50" s="21" customFormat="1" ht="18" customHeight="1" x14ac:dyDescent="0.25">
      <c r="A6" s="207" t="s">
        <v>27</v>
      </c>
      <c r="B6" s="208"/>
      <c r="C6" s="414" t="s">
        <v>904</v>
      </c>
      <c r="D6" s="414"/>
      <c r="E6" s="414"/>
      <c r="F6" s="414"/>
      <c r="G6" s="83"/>
      <c r="H6" s="83"/>
      <c r="I6" s="83"/>
      <c r="J6" s="83"/>
      <c r="K6" s="83"/>
      <c r="L6" s="83"/>
      <c r="M6" s="83"/>
      <c r="N6" s="83"/>
      <c r="O6" s="198"/>
      <c r="P6" s="198"/>
      <c r="Q6" s="198"/>
      <c r="R6" s="198"/>
      <c r="S6" s="198"/>
      <c r="T6" s="198"/>
      <c r="U6" s="198"/>
      <c r="V6" s="198"/>
      <c r="W6" s="198"/>
      <c r="X6" s="198"/>
      <c r="Y6" s="198"/>
      <c r="Z6" s="85"/>
      <c r="AA6" s="85"/>
      <c r="AB6" s="85"/>
      <c r="AC6" s="85"/>
      <c r="AD6" s="85"/>
      <c r="AE6" s="85"/>
      <c r="AF6" s="85"/>
    </row>
    <row r="7" spans="1:50" s="21" customFormat="1" ht="18" customHeight="1" x14ac:dyDescent="0.25">
      <c r="A7" s="207" t="s">
        <v>28</v>
      </c>
      <c r="B7" s="208"/>
      <c r="C7" s="414" t="s">
        <v>271</v>
      </c>
      <c r="D7" s="414"/>
      <c r="E7" s="414"/>
      <c r="F7" s="414"/>
      <c r="G7" s="83"/>
      <c r="H7" s="83"/>
      <c r="I7" s="83"/>
      <c r="J7" s="83"/>
      <c r="K7" s="83"/>
      <c r="L7" s="83"/>
      <c r="M7" s="83"/>
      <c r="N7" s="83"/>
      <c r="O7" s="198"/>
      <c r="P7" s="198"/>
      <c r="Q7" s="198"/>
      <c r="R7" s="198"/>
      <c r="S7" s="198"/>
      <c r="T7" s="198"/>
      <c r="U7" s="198"/>
      <c r="V7" s="198"/>
      <c r="W7" s="198"/>
      <c r="X7" s="198"/>
      <c r="Y7" s="198"/>
      <c r="Z7" s="85"/>
      <c r="AA7" s="85"/>
      <c r="AB7" s="85"/>
      <c r="AC7" s="85"/>
      <c r="AD7" s="85"/>
      <c r="AE7" s="85"/>
      <c r="AF7" s="85"/>
    </row>
    <row r="8" spans="1:50" s="21" customFormat="1" ht="18" customHeight="1" x14ac:dyDescent="0.25">
      <c r="A8" s="207" t="s">
        <v>74</v>
      </c>
      <c r="B8" s="208"/>
      <c r="C8" s="414" t="s">
        <v>905</v>
      </c>
      <c r="D8" s="414"/>
      <c r="E8" s="414"/>
      <c r="F8" s="414"/>
      <c r="G8" s="83"/>
      <c r="H8" s="83"/>
      <c r="I8" s="83"/>
      <c r="J8" s="83"/>
      <c r="K8" s="83"/>
      <c r="L8" s="83"/>
      <c r="M8" s="83"/>
      <c r="N8" s="83"/>
      <c r="O8" s="198"/>
      <c r="P8" s="198"/>
      <c r="Q8" s="198"/>
      <c r="R8" s="198"/>
      <c r="S8" s="198"/>
      <c r="T8" s="198"/>
      <c r="U8" s="198"/>
      <c r="V8" s="198"/>
      <c r="W8" s="198"/>
      <c r="X8" s="198"/>
      <c r="Y8" s="198"/>
      <c r="Z8" s="85"/>
      <c r="AA8" s="85"/>
      <c r="AB8" s="85"/>
      <c r="AC8" s="85"/>
      <c r="AD8" s="85"/>
      <c r="AE8" s="85"/>
      <c r="AF8" s="85"/>
    </row>
    <row r="9" spans="1:50" s="21" customFormat="1" ht="18" customHeight="1" x14ac:dyDescent="0.25">
      <c r="A9" s="207" t="s">
        <v>29</v>
      </c>
      <c r="B9" s="208"/>
      <c r="C9" s="341" t="s">
        <v>282</v>
      </c>
      <c r="D9" s="341"/>
      <c r="E9" s="341"/>
      <c r="F9" s="341"/>
      <c r="G9" s="83"/>
      <c r="H9" s="83"/>
      <c r="I9" s="83"/>
      <c r="J9" s="83"/>
      <c r="K9" s="83"/>
      <c r="L9" s="83"/>
      <c r="M9" s="83"/>
      <c r="N9" s="83"/>
      <c r="O9" s="198"/>
      <c r="P9" s="198"/>
      <c r="Q9" s="198"/>
      <c r="R9" s="198"/>
      <c r="S9" s="198"/>
      <c r="T9" s="198"/>
      <c r="U9" s="198"/>
      <c r="V9" s="198"/>
      <c r="W9" s="198"/>
      <c r="X9" s="198"/>
      <c r="Y9" s="198"/>
      <c r="Z9" s="85"/>
      <c r="AA9" s="85"/>
      <c r="AB9" s="85"/>
      <c r="AC9" s="85"/>
      <c r="AD9" s="85"/>
      <c r="AE9" s="85"/>
      <c r="AF9" s="85"/>
    </row>
    <row r="10" spans="1:50" s="21" customFormat="1" ht="18" customHeight="1" x14ac:dyDescent="0.25">
      <c r="A10" s="86"/>
      <c r="B10" s="86"/>
      <c r="C10" s="87"/>
      <c r="D10" s="87"/>
      <c r="E10" s="87"/>
      <c r="F10" s="87"/>
      <c r="G10" s="87"/>
      <c r="H10" s="87"/>
      <c r="I10" s="87"/>
      <c r="J10" s="87"/>
      <c r="K10" s="87"/>
      <c r="L10" s="87"/>
      <c r="M10" s="87"/>
      <c r="N10" s="87"/>
      <c r="O10" s="82"/>
      <c r="P10" s="87"/>
      <c r="Q10" s="87"/>
      <c r="R10" s="87"/>
      <c r="S10" s="20"/>
      <c r="T10" s="20"/>
      <c r="U10" s="20"/>
      <c r="V10" s="20"/>
      <c r="W10" s="22"/>
      <c r="X10" s="24"/>
      <c r="Y10" s="20"/>
      <c r="Z10" s="85"/>
      <c r="AA10" s="85"/>
      <c r="AB10" s="85"/>
      <c r="AC10" s="85"/>
      <c r="AD10" s="85"/>
      <c r="AE10" s="85"/>
      <c r="AF10" s="85"/>
    </row>
    <row r="11" spans="1:50" s="21" customFormat="1" ht="12.75"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c r="Z11" s="85"/>
      <c r="AA11" s="85"/>
      <c r="AB11" s="85"/>
      <c r="AC11" s="85"/>
      <c r="AD11" s="85"/>
      <c r="AE11" s="85"/>
      <c r="AF11" s="85"/>
    </row>
    <row r="12" spans="1:50" s="21" customFormat="1" ht="12.75" x14ac:dyDescent="0.25">
      <c r="A12" s="202" t="s">
        <v>0</v>
      </c>
      <c r="B12" s="206" t="s">
        <v>1</v>
      </c>
      <c r="C12" s="202" t="s">
        <v>2</v>
      </c>
      <c r="D12" s="202" t="s">
        <v>125</v>
      </c>
      <c r="E12" s="202" t="s">
        <v>3</v>
      </c>
      <c r="F12" s="202" t="s">
        <v>126</v>
      </c>
      <c r="G12" s="201" t="s">
        <v>82</v>
      </c>
      <c r="H12" s="201" t="s">
        <v>78</v>
      </c>
      <c r="I12" s="201" t="s">
        <v>81</v>
      </c>
      <c r="J12" s="201" t="s">
        <v>80</v>
      </c>
      <c r="K12" s="205" t="s">
        <v>79</v>
      </c>
      <c r="L12" s="201" t="s">
        <v>7</v>
      </c>
      <c r="M12" s="205" t="s">
        <v>8</v>
      </c>
      <c r="N12" s="205" t="s">
        <v>9</v>
      </c>
      <c r="O12" s="197" t="s">
        <v>24</v>
      </c>
      <c r="P12" s="197" t="s">
        <v>26</v>
      </c>
      <c r="Q12" s="197" t="s">
        <v>4</v>
      </c>
      <c r="R12" s="200" t="s">
        <v>129</v>
      </c>
      <c r="S12" s="197" t="s">
        <v>73</v>
      </c>
      <c r="T12" s="197" t="s">
        <v>6</v>
      </c>
      <c r="U12" s="197" t="s">
        <v>19</v>
      </c>
      <c r="V12" s="197" t="s">
        <v>20</v>
      </c>
      <c r="W12" s="197" t="s">
        <v>25</v>
      </c>
      <c r="X12" s="203" t="s">
        <v>75</v>
      </c>
      <c r="Y12" s="197" t="s">
        <v>5</v>
      </c>
    </row>
    <row r="13" spans="1:50" s="21" customFormat="1" ht="12.75" x14ac:dyDescent="0.25">
      <c r="A13" s="202"/>
      <c r="B13" s="206"/>
      <c r="C13" s="202"/>
      <c r="D13" s="202"/>
      <c r="E13" s="202"/>
      <c r="F13" s="202"/>
      <c r="G13" s="201"/>
      <c r="H13" s="201"/>
      <c r="I13" s="201"/>
      <c r="J13" s="201"/>
      <c r="K13" s="205"/>
      <c r="L13" s="201"/>
      <c r="M13" s="205"/>
      <c r="N13" s="205"/>
      <c r="O13" s="197"/>
      <c r="P13" s="197"/>
      <c r="Q13" s="197"/>
      <c r="R13" s="200"/>
      <c r="S13" s="197"/>
      <c r="T13" s="197"/>
      <c r="U13" s="197"/>
      <c r="V13" s="197"/>
      <c r="W13" s="197"/>
      <c r="X13" s="204"/>
      <c r="Y13" s="197"/>
    </row>
    <row r="14" spans="1:50" s="93" customFormat="1" ht="27.75" customHeight="1" x14ac:dyDescent="0.25">
      <c r="A14" s="477" t="s">
        <v>270</v>
      </c>
      <c r="B14" s="478" t="s">
        <v>269</v>
      </c>
      <c r="C14" s="478" t="s">
        <v>268</v>
      </c>
      <c r="D14" s="478">
        <v>48</v>
      </c>
      <c r="E14" s="478" t="s">
        <v>267</v>
      </c>
      <c r="F14" s="230">
        <v>764200000</v>
      </c>
      <c r="G14" s="194" t="s">
        <v>12</v>
      </c>
      <c r="H14" s="186" t="s">
        <v>12</v>
      </c>
      <c r="I14" s="186" t="s">
        <v>12</v>
      </c>
      <c r="J14" s="186" t="s">
        <v>12</v>
      </c>
      <c r="K14" s="186" t="s">
        <v>12</v>
      </c>
      <c r="L14" s="186" t="s">
        <v>12</v>
      </c>
      <c r="M14" s="186" t="s">
        <v>12</v>
      </c>
      <c r="N14" s="515" t="s">
        <v>12</v>
      </c>
      <c r="O14" s="516" t="s">
        <v>906</v>
      </c>
      <c r="P14" s="63" t="s">
        <v>203</v>
      </c>
      <c r="Q14" s="65" t="s">
        <v>89</v>
      </c>
      <c r="R14" s="63">
        <v>1</v>
      </c>
      <c r="S14" s="65" t="s">
        <v>18</v>
      </c>
      <c r="T14" s="520">
        <v>44198</v>
      </c>
      <c r="U14" s="520">
        <v>44561</v>
      </c>
      <c r="V14" s="65" t="s">
        <v>34</v>
      </c>
      <c r="W14" s="524">
        <v>764200000</v>
      </c>
      <c r="X14" s="480" t="s">
        <v>76</v>
      </c>
      <c r="Y14" s="481" t="s">
        <v>264</v>
      </c>
      <c r="Z14" s="143"/>
      <c r="AA14" s="24"/>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row>
    <row r="15" spans="1:50" s="93" customFormat="1" ht="38.25" x14ac:dyDescent="0.25">
      <c r="A15" s="482"/>
      <c r="B15" s="483"/>
      <c r="C15" s="483"/>
      <c r="D15" s="483"/>
      <c r="E15" s="483"/>
      <c r="F15" s="225"/>
      <c r="G15" s="195"/>
      <c r="H15" s="184"/>
      <c r="I15" s="184"/>
      <c r="J15" s="184"/>
      <c r="K15" s="184"/>
      <c r="L15" s="184"/>
      <c r="M15" s="184"/>
      <c r="N15" s="429"/>
      <c r="O15" s="517" t="s">
        <v>266</v>
      </c>
      <c r="P15" s="60" t="s">
        <v>265</v>
      </c>
      <c r="Q15" s="60" t="s">
        <v>133</v>
      </c>
      <c r="R15" s="484">
        <v>1</v>
      </c>
      <c r="S15" s="60" t="s">
        <v>18</v>
      </c>
      <c r="T15" s="381">
        <v>44198</v>
      </c>
      <c r="U15" s="381">
        <v>44560</v>
      </c>
      <c r="V15" s="60" t="s">
        <v>34</v>
      </c>
      <c r="W15" s="525"/>
      <c r="X15" s="486"/>
      <c r="Y15" s="487" t="s">
        <v>264</v>
      </c>
      <c r="Z15" s="143"/>
      <c r="AA15" s="24"/>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row>
    <row r="16" spans="1:50" s="93" customFormat="1" ht="28.5" customHeight="1" x14ac:dyDescent="0.25">
      <c r="A16" s="482"/>
      <c r="B16" s="483"/>
      <c r="C16" s="483"/>
      <c r="D16" s="483"/>
      <c r="E16" s="483" t="s">
        <v>263</v>
      </c>
      <c r="F16" s="463">
        <v>982088296</v>
      </c>
      <c r="G16" s="195" t="s">
        <v>12</v>
      </c>
      <c r="H16" s="184" t="s">
        <v>12</v>
      </c>
      <c r="I16" s="184" t="s">
        <v>12</v>
      </c>
      <c r="J16" s="184" t="s">
        <v>12</v>
      </c>
      <c r="K16" s="184" t="s">
        <v>12</v>
      </c>
      <c r="L16" s="184" t="s">
        <v>12</v>
      </c>
      <c r="M16" s="184" t="s">
        <v>12</v>
      </c>
      <c r="N16" s="429" t="s">
        <v>12</v>
      </c>
      <c r="O16" s="517" t="s">
        <v>262</v>
      </c>
      <c r="P16" s="382" t="s">
        <v>261</v>
      </c>
      <c r="Q16" s="382" t="s">
        <v>130</v>
      </c>
      <c r="R16" s="382">
        <v>1</v>
      </c>
      <c r="S16" s="382" t="s">
        <v>18</v>
      </c>
      <c r="T16" s="521">
        <v>44256</v>
      </c>
      <c r="U16" s="521">
        <v>44561</v>
      </c>
      <c r="V16" s="354" t="s">
        <v>34</v>
      </c>
      <c r="W16" s="282">
        <v>488313000</v>
      </c>
      <c r="X16" s="489" t="s">
        <v>76</v>
      </c>
      <c r="Y16" s="490" t="s">
        <v>138</v>
      </c>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row>
    <row r="17" spans="1:50" s="93" customFormat="1" ht="48.75" customHeight="1" x14ac:dyDescent="0.25">
      <c r="A17" s="482"/>
      <c r="B17" s="483"/>
      <c r="C17" s="483"/>
      <c r="D17" s="483"/>
      <c r="E17" s="483"/>
      <c r="F17" s="463"/>
      <c r="G17" s="195"/>
      <c r="H17" s="184"/>
      <c r="I17" s="184"/>
      <c r="J17" s="184"/>
      <c r="K17" s="184"/>
      <c r="L17" s="184"/>
      <c r="M17" s="184"/>
      <c r="N17" s="429"/>
      <c r="O17" s="517" t="s">
        <v>260</v>
      </c>
      <c r="P17" s="382" t="s">
        <v>259</v>
      </c>
      <c r="Q17" s="382" t="s">
        <v>130</v>
      </c>
      <c r="R17" s="382">
        <v>7</v>
      </c>
      <c r="S17" s="382" t="s">
        <v>15</v>
      </c>
      <c r="T17" s="521">
        <v>44198</v>
      </c>
      <c r="U17" s="521">
        <v>44561</v>
      </c>
      <c r="V17" s="354"/>
      <c r="W17" s="282"/>
      <c r="X17" s="489"/>
      <c r="Y17" s="490"/>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row>
    <row r="18" spans="1:50" s="93" customFormat="1" ht="33" customHeight="1" x14ac:dyDescent="0.25">
      <c r="A18" s="482"/>
      <c r="B18" s="483"/>
      <c r="C18" s="483"/>
      <c r="D18" s="483"/>
      <c r="E18" s="483"/>
      <c r="F18" s="463"/>
      <c r="G18" s="195"/>
      <c r="H18" s="184"/>
      <c r="I18" s="184"/>
      <c r="J18" s="184"/>
      <c r="K18" s="184"/>
      <c r="L18" s="184"/>
      <c r="M18" s="184"/>
      <c r="N18" s="429"/>
      <c r="O18" s="517" t="s">
        <v>258</v>
      </c>
      <c r="P18" s="382" t="s">
        <v>257</v>
      </c>
      <c r="Q18" s="382" t="s">
        <v>133</v>
      </c>
      <c r="R18" s="491">
        <v>1</v>
      </c>
      <c r="S18" s="382" t="s">
        <v>15</v>
      </c>
      <c r="T18" s="521">
        <v>44198</v>
      </c>
      <c r="U18" s="521">
        <v>44561</v>
      </c>
      <c r="V18" s="354" t="s">
        <v>34</v>
      </c>
      <c r="W18" s="282">
        <v>109250000</v>
      </c>
      <c r="X18" s="489" t="s">
        <v>76</v>
      </c>
      <c r="Y18" s="490" t="s">
        <v>138</v>
      </c>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row>
    <row r="19" spans="1:50" s="93" customFormat="1" ht="28.5" customHeight="1" x14ac:dyDescent="0.25">
      <c r="A19" s="482"/>
      <c r="B19" s="483"/>
      <c r="C19" s="483"/>
      <c r="D19" s="483"/>
      <c r="E19" s="483"/>
      <c r="F19" s="463"/>
      <c r="G19" s="195"/>
      <c r="H19" s="184"/>
      <c r="I19" s="184"/>
      <c r="J19" s="184"/>
      <c r="K19" s="184"/>
      <c r="L19" s="184"/>
      <c r="M19" s="184"/>
      <c r="N19" s="429"/>
      <c r="O19" s="517" t="s">
        <v>256</v>
      </c>
      <c r="P19" s="382" t="s">
        <v>666</v>
      </c>
      <c r="Q19" s="382" t="s">
        <v>89</v>
      </c>
      <c r="R19" s="492">
        <v>2</v>
      </c>
      <c r="S19" s="382" t="s">
        <v>17</v>
      </c>
      <c r="T19" s="521">
        <v>44198</v>
      </c>
      <c r="U19" s="521">
        <v>44561</v>
      </c>
      <c r="V19" s="354"/>
      <c r="W19" s="282"/>
      <c r="X19" s="489"/>
      <c r="Y19" s="490"/>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row>
    <row r="20" spans="1:50" s="93" customFormat="1" ht="28.5" customHeight="1" x14ac:dyDescent="0.25">
      <c r="A20" s="482"/>
      <c r="B20" s="483"/>
      <c r="C20" s="483"/>
      <c r="D20" s="483"/>
      <c r="E20" s="483"/>
      <c r="F20" s="463"/>
      <c r="G20" s="195"/>
      <c r="H20" s="184"/>
      <c r="I20" s="184"/>
      <c r="J20" s="184"/>
      <c r="K20" s="184"/>
      <c r="L20" s="184"/>
      <c r="M20" s="184"/>
      <c r="N20" s="429"/>
      <c r="O20" s="517" t="s">
        <v>255</v>
      </c>
      <c r="P20" s="382" t="s">
        <v>254</v>
      </c>
      <c r="Q20" s="382" t="s">
        <v>133</v>
      </c>
      <c r="R20" s="491">
        <v>1</v>
      </c>
      <c r="S20" s="382" t="s">
        <v>15</v>
      </c>
      <c r="T20" s="521">
        <v>44198</v>
      </c>
      <c r="U20" s="521">
        <v>44561</v>
      </c>
      <c r="V20" s="354" t="s">
        <v>34</v>
      </c>
      <c r="W20" s="282">
        <v>384525296</v>
      </c>
      <c r="X20" s="489" t="s">
        <v>76</v>
      </c>
      <c r="Y20" s="490" t="s">
        <v>138</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row>
    <row r="21" spans="1:50" s="93" customFormat="1" ht="28.5" customHeight="1" x14ac:dyDescent="0.25">
      <c r="A21" s="482"/>
      <c r="B21" s="483"/>
      <c r="C21" s="483"/>
      <c r="D21" s="483"/>
      <c r="E21" s="483"/>
      <c r="F21" s="463"/>
      <c r="G21" s="195"/>
      <c r="H21" s="184"/>
      <c r="I21" s="184"/>
      <c r="J21" s="184"/>
      <c r="K21" s="184"/>
      <c r="L21" s="184"/>
      <c r="M21" s="184"/>
      <c r="N21" s="429"/>
      <c r="O21" s="517" t="s">
        <v>253</v>
      </c>
      <c r="P21" s="382" t="s">
        <v>252</v>
      </c>
      <c r="Q21" s="382" t="s">
        <v>89</v>
      </c>
      <c r="R21" s="492">
        <v>4</v>
      </c>
      <c r="S21" s="382" t="s">
        <v>15</v>
      </c>
      <c r="T21" s="521">
        <v>44198</v>
      </c>
      <c r="U21" s="521">
        <v>44561</v>
      </c>
      <c r="V21" s="354"/>
      <c r="W21" s="282"/>
      <c r="X21" s="489"/>
      <c r="Y21" s="490"/>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row>
    <row r="22" spans="1:50" s="93" customFormat="1" ht="28.5" customHeight="1" x14ac:dyDescent="0.25">
      <c r="A22" s="482"/>
      <c r="B22" s="483"/>
      <c r="C22" s="483"/>
      <c r="D22" s="483"/>
      <c r="E22" s="483"/>
      <c r="F22" s="463"/>
      <c r="G22" s="195"/>
      <c r="H22" s="184"/>
      <c r="I22" s="184"/>
      <c r="J22" s="184"/>
      <c r="K22" s="184"/>
      <c r="L22" s="184"/>
      <c r="M22" s="184"/>
      <c r="N22" s="429"/>
      <c r="O22" s="517" t="s">
        <v>251</v>
      </c>
      <c r="P22" s="382" t="s">
        <v>250</v>
      </c>
      <c r="Q22" s="382" t="s">
        <v>130</v>
      </c>
      <c r="R22" s="382">
        <v>12</v>
      </c>
      <c r="S22" s="382" t="s">
        <v>13</v>
      </c>
      <c r="T22" s="521">
        <v>44198</v>
      </c>
      <c r="U22" s="521">
        <v>44561</v>
      </c>
      <c r="V22" s="354"/>
      <c r="W22" s="282"/>
      <c r="X22" s="489"/>
      <c r="Y22" s="490"/>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row>
    <row r="23" spans="1:50" s="95" customFormat="1" ht="32.25" customHeight="1" x14ac:dyDescent="0.25">
      <c r="A23" s="482"/>
      <c r="B23" s="483"/>
      <c r="C23" s="483"/>
      <c r="D23" s="483"/>
      <c r="E23" s="483" t="s">
        <v>249</v>
      </c>
      <c r="F23" s="225">
        <v>1250000000</v>
      </c>
      <c r="G23" s="195" t="s">
        <v>12</v>
      </c>
      <c r="H23" s="184" t="s">
        <v>12</v>
      </c>
      <c r="I23" s="184" t="s">
        <v>12</v>
      </c>
      <c r="J23" s="184" t="s">
        <v>12</v>
      </c>
      <c r="K23" s="184" t="s">
        <v>12</v>
      </c>
      <c r="L23" s="184" t="s">
        <v>12</v>
      </c>
      <c r="M23" s="184" t="s">
        <v>12</v>
      </c>
      <c r="N23" s="429" t="s">
        <v>12</v>
      </c>
      <c r="O23" s="316" t="s">
        <v>248</v>
      </c>
      <c r="P23" s="54" t="s">
        <v>247</v>
      </c>
      <c r="Q23" s="54" t="s">
        <v>89</v>
      </c>
      <c r="R23" s="493">
        <v>44</v>
      </c>
      <c r="S23" s="54" t="s">
        <v>13</v>
      </c>
      <c r="T23" s="57">
        <v>44198</v>
      </c>
      <c r="U23" s="57">
        <v>44561</v>
      </c>
      <c r="V23" s="234" t="s">
        <v>34</v>
      </c>
      <c r="W23" s="228">
        <v>1250000000</v>
      </c>
      <c r="X23" s="299" t="s">
        <v>76</v>
      </c>
      <c r="Y23" s="436" t="s">
        <v>218</v>
      </c>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row>
    <row r="24" spans="1:50" s="95" customFormat="1" ht="32.25" customHeight="1" x14ac:dyDescent="0.25">
      <c r="A24" s="482"/>
      <c r="B24" s="483"/>
      <c r="C24" s="483"/>
      <c r="D24" s="483"/>
      <c r="E24" s="483"/>
      <c r="F24" s="225"/>
      <c r="G24" s="195"/>
      <c r="H24" s="184"/>
      <c r="I24" s="184"/>
      <c r="J24" s="184"/>
      <c r="K24" s="184"/>
      <c r="L24" s="184"/>
      <c r="M24" s="184"/>
      <c r="N24" s="429"/>
      <c r="O24" s="316" t="s">
        <v>246</v>
      </c>
      <c r="P24" s="54" t="s">
        <v>245</v>
      </c>
      <c r="Q24" s="54" t="s">
        <v>89</v>
      </c>
      <c r="R24" s="493">
        <v>180</v>
      </c>
      <c r="S24" s="54" t="s">
        <v>13</v>
      </c>
      <c r="T24" s="57">
        <v>44198</v>
      </c>
      <c r="U24" s="57">
        <v>44561</v>
      </c>
      <c r="V24" s="234"/>
      <c r="W24" s="228"/>
      <c r="X24" s="299"/>
      <c r="Y24" s="436"/>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0" s="95" customFormat="1" ht="32.25" customHeight="1" x14ac:dyDescent="0.25">
      <c r="A25" s="482"/>
      <c r="B25" s="483"/>
      <c r="C25" s="483"/>
      <c r="D25" s="483"/>
      <c r="E25" s="483"/>
      <c r="F25" s="225"/>
      <c r="G25" s="195"/>
      <c r="H25" s="184"/>
      <c r="I25" s="184"/>
      <c r="J25" s="184"/>
      <c r="K25" s="184"/>
      <c r="L25" s="184"/>
      <c r="M25" s="184"/>
      <c r="N25" s="429"/>
      <c r="O25" s="316" t="s">
        <v>244</v>
      </c>
      <c r="P25" s="54" t="s">
        <v>243</v>
      </c>
      <c r="Q25" s="54" t="s">
        <v>89</v>
      </c>
      <c r="R25" s="493">
        <v>33</v>
      </c>
      <c r="S25" s="54" t="s">
        <v>13</v>
      </c>
      <c r="T25" s="57">
        <v>44198</v>
      </c>
      <c r="U25" s="57">
        <v>44561</v>
      </c>
      <c r="V25" s="234"/>
      <c r="W25" s="228"/>
      <c r="X25" s="299"/>
      <c r="Y25" s="436"/>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row>
    <row r="26" spans="1:50" s="95" customFormat="1" ht="32.25" customHeight="1" x14ac:dyDescent="0.25">
      <c r="A26" s="482"/>
      <c r="B26" s="483"/>
      <c r="C26" s="483"/>
      <c r="D26" s="483"/>
      <c r="E26" s="483"/>
      <c r="F26" s="225"/>
      <c r="G26" s="195"/>
      <c r="H26" s="184"/>
      <c r="I26" s="184"/>
      <c r="J26" s="184"/>
      <c r="K26" s="184"/>
      <c r="L26" s="184"/>
      <c r="M26" s="184"/>
      <c r="N26" s="429"/>
      <c r="O26" s="316" t="s">
        <v>242</v>
      </c>
      <c r="P26" s="54" t="s">
        <v>241</v>
      </c>
      <c r="Q26" s="54" t="s">
        <v>89</v>
      </c>
      <c r="R26" s="493">
        <v>90</v>
      </c>
      <c r="S26" s="54" t="s">
        <v>13</v>
      </c>
      <c r="T26" s="57">
        <v>44198</v>
      </c>
      <c r="U26" s="57">
        <v>44561</v>
      </c>
      <c r="V26" s="234"/>
      <c r="W26" s="228"/>
      <c r="X26" s="299"/>
      <c r="Y26" s="436"/>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row>
    <row r="27" spans="1:50" s="95" customFormat="1" ht="32.25" customHeight="1" x14ac:dyDescent="0.25">
      <c r="A27" s="482"/>
      <c r="B27" s="483"/>
      <c r="C27" s="483"/>
      <c r="D27" s="483"/>
      <c r="E27" s="483"/>
      <c r="F27" s="225"/>
      <c r="G27" s="195"/>
      <c r="H27" s="184"/>
      <c r="I27" s="184"/>
      <c r="J27" s="184"/>
      <c r="K27" s="184"/>
      <c r="L27" s="184"/>
      <c r="M27" s="184"/>
      <c r="N27" s="429"/>
      <c r="O27" s="316" t="s">
        <v>240</v>
      </c>
      <c r="P27" s="54" t="s">
        <v>239</v>
      </c>
      <c r="Q27" s="54" t="s">
        <v>89</v>
      </c>
      <c r="R27" s="493">
        <v>300</v>
      </c>
      <c r="S27" s="54" t="s">
        <v>13</v>
      </c>
      <c r="T27" s="57">
        <v>44198</v>
      </c>
      <c r="U27" s="57">
        <v>44561</v>
      </c>
      <c r="V27" s="234"/>
      <c r="W27" s="228"/>
      <c r="X27" s="299"/>
      <c r="Y27" s="436"/>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row>
    <row r="28" spans="1:50" s="95" customFormat="1" ht="32.25" customHeight="1" x14ac:dyDescent="0.25">
      <c r="A28" s="482"/>
      <c r="B28" s="483"/>
      <c r="C28" s="483"/>
      <c r="D28" s="483"/>
      <c r="E28" s="483"/>
      <c r="F28" s="225"/>
      <c r="G28" s="195"/>
      <c r="H28" s="184"/>
      <c r="I28" s="184"/>
      <c r="J28" s="184"/>
      <c r="K28" s="184"/>
      <c r="L28" s="184"/>
      <c r="M28" s="184"/>
      <c r="N28" s="429"/>
      <c r="O28" s="316" t="s">
        <v>238</v>
      </c>
      <c r="P28" s="54" t="s">
        <v>237</v>
      </c>
      <c r="Q28" s="54" t="s">
        <v>89</v>
      </c>
      <c r="R28" s="493">
        <v>1</v>
      </c>
      <c r="S28" s="54" t="s">
        <v>18</v>
      </c>
      <c r="T28" s="57">
        <v>44198</v>
      </c>
      <c r="U28" s="57">
        <v>44561</v>
      </c>
      <c r="V28" s="234"/>
      <c r="W28" s="228"/>
      <c r="X28" s="299"/>
      <c r="Y28" s="436"/>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row>
    <row r="29" spans="1:50" s="95" customFormat="1" ht="32.25" customHeight="1" x14ac:dyDescent="0.25">
      <c r="A29" s="482"/>
      <c r="B29" s="483"/>
      <c r="C29" s="483"/>
      <c r="D29" s="483"/>
      <c r="E29" s="483"/>
      <c r="F29" s="225"/>
      <c r="G29" s="195"/>
      <c r="H29" s="184"/>
      <c r="I29" s="184"/>
      <c r="J29" s="184"/>
      <c r="K29" s="184"/>
      <c r="L29" s="184"/>
      <c r="M29" s="184"/>
      <c r="N29" s="429"/>
      <c r="O29" s="316" t="s">
        <v>236</v>
      </c>
      <c r="P29" s="54" t="s">
        <v>235</v>
      </c>
      <c r="Q29" s="54" t="s">
        <v>89</v>
      </c>
      <c r="R29" s="493">
        <v>50</v>
      </c>
      <c r="S29" s="54" t="s">
        <v>13</v>
      </c>
      <c r="T29" s="57">
        <v>44198</v>
      </c>
      <c r="U29" s="57">
        <v>44561</v>
      </c>
      <c r="V29" s="234"/>
      <c r="W29" s="228"/>
      <c r="X29" s="299"/>
      <c r="Y29" s="436"/>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row>
    <row r="30" spans="1:50" s="95" customFormat="1" ht="32.25" customHeight="1" x14ac:dyDescent="0.25">
      <c r="A30" s="482"/>
      <c r="B30" s="483"/>
      <c r="C30" s="483"/>
      <c r="D30" s="483"/>
      <c r="E30" s="483"/>
      <c r="F30" s="225"/>
      <c r="G30" s="195"/>
      <c r="H30" s="184"/>
      <c r="I30" s="184"/>
      <c r="J30" s="184"/>
      <c r="K30" s="184"/>
      <c r="L30" s="184"/>
      <c r="M30" s="184"/>
      <c r="N30" s="429"/>
      <c r="O30" s="316" t="s">
        <v>234</v>
      </c>
      <c r="P30" s="54" t="s">
        <v>233</v>
      </c>
      <c r="Q30" s="54" t="s">
        <v>89</v>
      </c>
      <c r="R30" s="493">
        <v>12</v>
      </c>
      <c r="S30" s="54" t="s">
        <v>13</v>
      </c>
      <c r="T30" s="57">
        <v>44198</v>
      </c>
      <c r="U30" s="57">
        <v>44561</v>
      </c>
      <c r="V30" s="234"/>
      <c r="W30" s="228"/>
      <c r="X30" s="299"/>
      <c r="Y30" s="436"/>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50" s="95" customFormat="1" ht="25.5" x14ac:dyDescent="0.25">
      <c r="A31" s="482"/>
      <c r="B31" s="483" t="s">
        <v>232</v>
      </c>
      <c r="C31" s="483" t="s">
        <v>231</v>
      </c>
      <c r="D31" s="483">
        <v>1600</v>
      </c>
      <c r="E31" s="483" t="s">
        <v>230</v>
      </c>
      <c r="F31" s="225">
        <v>556775583</v>
      </c>
      <c r="G31" s="195" t="s">
        <v>12</v>
      </c>
      <c r="H31" s="184" t="s">
        <v>12</v>
      </c>
      <c r="I31" s="184" t="s">
        <v>12</v>
      </c>
      <c r="J31" s="184" t="s">
        <v>12</v>
      </c>
      <c r="K31" s="184" t="s">
        <v>12</v>
      </c>
      <c r="L31" s="184" t="s">
        <v>12</v>
      </c>
      <c r="M31" s="184" t="s">
        <v>12</v>
      </c>
      <c r="N31" s="429" t="s">
        <v>12</v>
      </c>
      <c r="O31" s="386" t="s">
        <v>229</v>
      </c>
      <c r="P31" s="60" t="s">
        <v>212</v>
      </c>
      <c r="Q31" s="60" t="s">
        <v>89</v>
      </c>
      <c r="R31" s="60">
        <v>1</v>
      </c>
      <c r="S31" s="60" t="s">
        <v>13</v>
      </c>
      <c r="T31" s="521">
        <v>44198</v>
      </c>
      <c r="U31" s="381">
        <v>44227</v>
      </c>
      <c r="V31" s="189" t="s">
        <v>34</v>
      </c>
      <c r="W31" s="282">
        <v>556775583</v>
      </c>
      <c r="X31" s="495" t="s">
        <v>76</v>
      </c>
      <c r="Y31" s="383" t="s">
        <v>209</v>
      </c>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row>
    <row r="32" spans="1:50" s="95" customFormat="1" ht="25.5" x14ac:dyDescent="0.25">
      <c r="A32" s="482"/>
      <c r="B32" s="483"/>
      <c r="C32" s="483"/>
      <c r="D32" s="483"/>
      <c r="E32" s="483"/>
      <c r="F32" s="225"/>
      <c r="G32" s="195"/>
      <c r="H32" s="184"/>
      <c r="I32" s="184"/>
      <c r="J32" s="184"/>
      <c r="K32" s="184"/>
      <c r="L32" s="184"/>
      <c r="M32" s="184"/>
      <c r="N32" s="429"/>
      <c r="O32" s="386" t="s">
        <v>228</v>
      </c>
      <c r="P32" s="60" t="s">
        <v>227</v>
      </c>
      <c r="Q32" s="60" t="s">
        <v>89</v>
      </c>
      <c r="R32" s="60">
        <v>2</v>
      </c>
      <c r="S32" s="60" t="s">
        <v>17</v>
      </c>
      <c r="T32" s="381">
        <v>44228</v>
      </c>
      <c r="U32" s="381">
        <v>44561</v>
      </c>
      <c r="V32" s="189"/>
      <c r="W32" s="282">
        <v>0</v>
      </c>
      <c r="X32" s="495" t="s">
        <v>76</v>
      </c>
      <c r="Y32" s="383" t="s">
        <v>209</v>
      </c>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row>
    <row r="33" spans="1:50" s="95" customFormat="1" ht="25.5" x14ac:dyDescent="0.25">
      <c r="A33" s="482"/>
      <c r="B33" s="483"/>
      <c r="C33" s="483"/>
      <c r="D33" s="483"/>
      <c r="E33" s="483" t="s">
        <v>226</v>
      </c>
      <c r="F33" s="225">
        <v>352224417</v>
      </c>
      <c r="G33" s="195" t="s">
        <v>12</v>
      </c>
      <c r="H33" s="184" t="s">
        <v>12</v>
      </c>
      <c r="I33" s="184" t="s">
        <v>12</v>
      </c>
      <c r="J33" s="184" t="s">
        <v>12</v>
      </c>
      <c r="K33" s="184" t="s">
        <v>12</v>
      </c>
      <c r="L33" s="184" t="s">
        <v>12</v>
      </c>
      <c r="M33" s="184" t="s">
        <v>12</v>
      </c>
      <c r="N33" s="429" t="s">
        <v>12</v>
      </c>
      <c r="O33" s="386" t="s">
        <v>225</v>
      </c>
      <c r="P33" s="60" t="s">
        <v>212</v>
      </c>
      <c r="Q33" s="60" t="s">
        <v>89</v>
      </c>
      <c r="R33" s="60">
        <v>1</v>
      </c>
      <c r="S33" s="60" t="s">
        <v>13</v>
      </c>
      <c r="T33" s="521">
        <v>44198</v>
      </c>
      <c r="U33" s="381">
        <v>44227</v>
      </c>
      <c r="V33" s="189" t="s">
        <v>34</v>
      </c>
      <c r="W33" s="282">
        <v>352224417</v>
      </c>
      <c r="X33" s="495" t="s">
        <v>76</v>
      </c>
      <c r="Y33" s="383" t="s">
        <v>209</v>
      </c>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1:50" s="95" customFormat="1" ht="25.5" x14ac:dyDescent="0.25">
      <c r="A34" s="482"/>
      <c r="B34" s="483"/>
      <c r="C34" s="483"/>
      <c r="D34" s="483"/>
      <c r="E34" s="483"/>
      <c r="F34" s="225"/>
      <c r="G34" s="195"/>
      <c r="H34" s="184"/>
      <c r="I34" s="184"/>
      <c r="J34" s="184"/>
      <c r="K34" s="184"/>
      <c r="L34" s="184"/>
      <c r="M34" s="184"/>
      <c r="N34" s="429"/>
      <c r="O34" s="386" t="s">
        <v>224</v>
      </c>
      <c r="P34" s="60" t="s">
        <v>210</v>
      </c>
      <c r="Q34" s="60" t="s">
        <v>89</v>
      </c>
      <c r="R34" s="60">
        <v>1</v>
      </c>
      <c r="S34" s="60" t="s">
        <v>18</v>
      </c>
      <c r="T34" s="381">
        <v>44470</v>
      </c>
      <c r="U34" s="381">
        <v>44561</v>
      </c>
      <c r="V34" s="189"/>
      <c r="W34" s="282">
        <v>0</v>
      </c>
      <c r="X34" s="495" t="s">
        <v>76</v>
      </c>
      <c r="Y34" s="383" t="s">
        <v>209</v>
      </c>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s="95" customFormat="1" ht="25.5" x14ac:dyDescent="0.25">
      <c r="A35" s="482"/>
      <c r="B35" s="483"/>
      <c r="C35" s="483"/>
      <c r="D35" s="483"/>
      <c r="E35" s="483" t="s">
        <v>223</v>
      </c>
      <c r="F35" s="225">
        <v>1467753000</v>
      </c>
      <c r="G35" s="195" t="s">
        <v>12</v>
      </c>
      <c r="H35" s="184" t="s">
        <v>12</v>
      </c>
      <c r="I35" s="184" t="s">
        <v>12</v>
      </c>
      <c r="J35" s="184" t="s">
        <v>12</v>
      </c>
      <c r="K35" s="184" t="s">
        <v>12</v>
      </c>
      <c r="L35" s="184" t="s">
        <v>12</v>
      </c>
      <c r="M35" s="184" t="s">
        <v>12</v>
      </c>
      <c r="N35" s="429" t="s">
        <v>12</v>
      </c>
      <c r="O35" s="386" t="s">
        <v>222</v>
      </c>
      <c r="P35" s="60" t="s">
        <v>212</v>
      </c>
      <c r="Q35" s="60" t="s">
        <v>89</v>
      </c>
      <c r="R35" s="60">
        <v>1</v>
      </c>
      <c r="S35" s="60" t="s">
        <v>13</v>
      </c>
      <c r="T35" s="521">
        <v>44198</v>
      </c>
      <c r="U35" s="381">
        <v>44227</v>
      </c>
      <c r="V35" s="189" t="s">
        <v>34</v>
      </c>
      <c r="W35" s="282">
        <v>217753000</v>
      </c>
      <c r="X35" s="495" t="s">
        <v>76</v>
      </c>
      <c r="Y35" s="383" t="s">
        <v>209</v>
      </c>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row>
    <row r="36" spans="1:50" s="95" customFormat="1" ht="30.75" customHeight="1" x14ac:dyDescent="0.25">
      <c r="A36" s="482"/>
      <c r="B36" s="483"/>
      <c r="C36" s="483"/>
      <c r="D36" s="483"/>
      <c r="E36" s="483"/>
      <c r="F36" s="225"/>
      <c r="G36" s="195"/>
      <c r="H36" s="184"/>
      <c r="I36" s="184"/>
      <c r="J36" s="184"/>
      <c r="K36" s="184"/>
      <c r="L36" s="184"/>
      <c r="M36" s="184"/>
      <c r="N36" s="429"/>
      <c r="O36" s="386" t="s">
        <v>221</v>
      </c>
      <c r="P36" s="60" t="s">
        <v>210</v>
      </c>
      <c r="Q36" s="60" t="s">
        <v>89</v>
      </c>
      <c r="R36" s="60">
        <v>1</v>
      </c>
      <c r="S36" s="60" t="s">
        <v>18</v>
      </c>
      <c r="T36" s="381">
        <v>44470</v>
      </c>
      <c r="U36" s="381">
        <v>44561</v>
      </c>
      <c r="V36" s="189"/>
      <c r="W36" s="282">
        <v>0</v>
      </c>
      <c r="X36" s="495" t="s">
        <v>76</v>
      </c>
      <c r="Y36" s="383" t="s">
        <v>209</v>
      </c>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row>
    <row r="37" spans="1:50" s="95" customFormat="1" ht="30.75" customHeight="1" x14ac:dyDescent="0.25">
      <c r="A37" s="482"/>
      <c r="B37" s="483"/>
      <c r="C37" s="483"/>
      <c r="D37" s="483"/>
      <c r="E37" s="483"/>
      <c r="F37" s="225"/>
      <c r="G37" s="195"/>
      <c r="H37" s="184"/>
      <c r="I37" s="184"/>
      <c r="J37" s="184"/>
      <c r="K37" s="184"/>
      <c r="L37" s="184"/>
      <c r="M37" s="184"/>
      <c r="N37" s="429"/>
      <c r="O37" s="316" t="s">
        <v>220</v>
      </c>
      <c r="P37" s="54" t="s">
        <v>219</v>
      </c>
      <c r="Q37" s="54" t="s">
        <v>89</v>
      </c>
      <c r="R37" s="496">
        <v>50</v>
      </c>
      <c r="S37" s="54" t="s">
        <v>13</v>
      </c>
      <c r="T37" s="57">
        <v>44198</v>
      </c>
      <c r="U37" s="57">
        <v>44561</v>
      </c>
      <c r="V37" s="54" t="s">
        <v>34</v>
      </c>
      <c r="W37" s="76">
        <v>1250000000</v>
      </c>
      <c r="X37" s="296" t="s">
        <v>76</v>
      </c>
      <c r="Y37" s="438" t="s">
        <v>218</v>
      </c>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row>
    <row r="38" spans="1:50" s="95" customFormat="1" ht="29.25" customHeight="1" x14ac:dyDescent="0.25">
      <c r="A38" s="482" t="s">
        <v>217</v>
      </c>
      <c r="B38" s="483" t="s">
        <v>216</v>
      </c>
      <c r="C38" s="483" t="s">
        <v>215</v>
      </c>
      <c r="D38" s="497">
        <v>4</v>
      </c>
      <c r="E38" s="483" t="s">
        <v>214</v>
      </c>
      <c r="F38" s="225">
        <v>16072844050</v>
      </c>
      <c r="G38" s="195" t="s">
        <v>12</v>
      </c>
      <c r="H38" s="184" t="s">
        <v>12</v>
      </c>
      <c r="I38" s="184" t="s">
        <v>12</v>
      </c>
      <c r="J38" s="184" t="s">
        <v>12</v>
      </c>
      <c r="K38" s="184" t="s">
        <v>12</v>
      </c>
      <c r="L38" s="184" t="s">
        <v>12</v>
      </c>
      <c r="M38" s="184" t="s">
        <v>12</v>
      </c>
      <c r="N38" s="429" t="s">
        <v>12</v>
      </c>
      <c r="O38" s="386" t="s">
        <v>213</v>
      </c>
      <c r="P38" s="60" t="s">
        <v>212</v>
      </c>
      <c r="Q38" s="60" t="s">
        <v>89</v>
      </c>
      <c r="R38" s="60">
        <v>1</v>
      </c>
      <c r="S38" s="60" t="s">
        <v>13</v>
      </c>
      <c r="T38" s="521">
        <v>44198</v>
      </c>
      <c r="U38" s="381">
        <v>44227</v>
      </c>
      <c r="V38" s="189" t="s">
        <v>34</v>
      </c>
      <c r="W38" s="282">
        <v>93247000</v>
      </c>
      <c r="X38" s="495" t="s">
        <v>76</v>
      </c>
      <c r="Y38" s="383" t="s">
        <v>209</v>
      </c>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row>
    <row r="39" spans="1:50" s="95" customFormat="1" ht="37.5" customHeight="1" x14ac:dyDescent="0.25">
      <c r="A39" s="482"/>
      <c r="B39" s="483"/>
      <c r="C39" s="483"/>
      <c r="D39" s="497"/>
      <c r="E39" s="483"/>
      <c r="F39" s="225"/>
      <c r="G39" s="195"/>
      <c r="H39" s="184"/>
      <c r="I39" s="184"/>
      <c r="J39" s="184"/>
      <c r="K39" s="184"/>
      <c r="L39" s="184"/>
      <c r="M39" s="184"/>
      <c r="N39" s="429"/>
      <c r="O39" s="386" t="s">
        <v>211</v>
      </c>
      <c r="P39" s="60" t="s">
        <v>210</v>
      </c>
      <c r="Q39" s="60" t="s">
        <v>89</v>
      </c>
      <c r="R39" s="60">
        <v>1</v>
      </c>
      <c r="S39" s="60" t="s">
        <v>18</v>
      </c>
      <c r="T39" s="381">
        <v>44470</v>
      </c>
      <c r="U39" s="381">
        <v>44561</v>
      </c>
      <c r="V39" s="189"/>
      <c r="W39" s="282"/>
      <c r="X39" s="495" t="s">
        <v>76</v>
      </c>
      <c r="Y39" s="383" t="s">
        <v>209</v>
      </c>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row>
    <row r="40" spans="1:50" s="95" customFormat="1" ht="57.75" customHeight="1" x14ac:dyDescent="0.25">
      <c r="A40" s="482"/>
      <c r="B40" s="483"/>
      <c r="C40" s="483"/>
      <c r="D40" s="497"/>
      <c r="E40" s="483"/>
      <c r="F40" s="225"/>
      <c r="G40" s="195"/>
      <c r="H40" s="184"/>
      <c r="I40" s="184"/>
      <c r="J40" s="184"/>
      <c r="K40" s="184"/>
      <c r="L40" s="184"/>
      <c r="M40" s="184"/>
      <c r="N40" s="429"/>
      <c r="O40" s="386" t="s">
        <v>208</v>
      </c>
      <c r="P40" s="60" t="s">
        <v>203</v>
      </c>
      <c r="Q40" s="60" t="s">
        <v>89</v>
      </c>
      <c r="R40" s="60">
        <v>4</v>
      </c>
      <c r="S40" s="60" t="s">
        <v>15</v>
      </c>
      <c r="T40" s="521">
        <v>44198</v>
      </c>
      <c r="U40" s="381">
        <v>44561</v>
      </c>
      <c r="V40" s="60" t="s">
        <v>34</v>
      </c>
      <c r="W40" s="56">
        <f>803000000+330000000</f>
        <v>1133000000</v>
      </c>
      <c r="X40" s="495" t="s">
        <v>76</v>
      </c>
      <c r="Y40" s="487" t="s">
        <v>202</v>
      </c>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row>
    <row r="41" spans="1:50" s="95" customFormat="1" ht="32.25" customHeight="1" x14ac:dyDescent="0.25">
      <c r="A41" s="482"/>
      <c r="B41" s="483"/>
      <c r="C41" s="483"/>
      <c r="D41" s="497"/>
      <c r="E41" s="483"/>
      <c r="F41" s="225"/>
      <c r="G41" s="195"/>
      <c r="H41" s="184"/>
      <c r="I41" s="184"/>
      <c r="J41" s="184"/>
      <c r="K41" s="184"/>
      <c r="L41" s="184"/>
      <c r="M41" s="184"/>
      <c r="N41" s="429"/>
      <c r="O41" s="386" t="s">
        <v>207</v>
      </c>
      <c r="P41" s="60" t="s">
        <v>203</v>
      </c>
      <c r="Q41" s="60" t="s">
        <v>89</v>
      </c>
      <c r="R41" s="60">
        <v>4</v>
      </c>
      <c r="S41" s="60" t="s">
        <v>15</v>
      </c>
      <c r="T41" s="521">
        <v>44198</v>
      </c>
      <c r="U41" s="381">
        <v>44561</v>
      </c>
      <c r="V41" s="60" t="s">
        <v>34</v>
      </c>
      <c r="W41" s="56">
        <v>670508490</v>
      </c>
      <c r="X41" s="495" t="s">
        <v>76</v>
      </c>
      <c r="Y41" s="487" t="s">
        <v>202</v>
      </c>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row>
    <row r="42" spans="1:50" s="95" customFormat="1" ht="32.25" customHeight="1" x14ac:dyDescent="0.25">
      <c r="A42" s="482"/>
      <c r="B42" s="483"/>
      <c r="C42" s="483"/>
      <c r="D42" s="497"/>
      <c r="E42" s="483"/>
      <c r="F42" s="225"/>
      <c r="G42" s="195"/>
      <c r="H42" s="184"/>
      <c r="I42" s="184"/>
      <c r="J42" s="184"/>
      <c r="K42" s="184"/>
      <c r="L42" s="184"/>
      <c r="M42" s="184"/>
      <c r="N42" s="429"/>
      <c r="O42" s="517" t="s">
        <v>206</v>
      </c>
      <c r="P42" s="382" t="s">
        <v>205</v>
      </c>
      <c r="Q42" s="382" t="s">
        <v>89</v>
      </c>
      <c r="R42" s="382">
        <v>11</v>
      </c>
      <c r="S42" s="382" t="s">
        <v>13</v>
      </c>
      <c r="T42" s="521">
        <v>44228</v>
      </c>
      <c r="U42" s="521">
        <v>44561</v>
      </c>
      <c r="V42" s="382" t="s">
        <v>34</v>
      </c>
      <c r="W42" s="56">
        <v>7839088560</v>
      </c>
      <c r="X42" s="495" t="s">
        <v>76</v>
      </c>
      <c r="Y42" s="383" t="s">
        <v>202</v>
      </c>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row>
    <row r="43" spans="1:50" s="95" customFormat="1" ht="32.25" customHeight="1" x14ac:dyDescent="0.25">
      <c r="A43" s="482"/>
      <c r="B43" s="483"/>
      <c r="C43" s="483"/>
      <c r="D43" s="497"/>
      <c r="E43" s="483"/>
      <c r="F43" s="225"/>
      <c r="G43" s="195"/>
      <c r="H43" s="184"/>
      <c r="I43" s="184"/>
      <c r="J43" s="184"/>
      <c r="K43" s="184"/>
      <c r="L43" s="184"/>
      <c r="M43" s="184"/>
      <c r="N43" s="429"/>
      <c r="O43" s="386" t="s">
        <v>204</v>
      </c>
      <c r="P43" s="60" t="s">
        <v>203</v>
      </c>
      <c r="Q43" s="60" t="s">
        <v>89</v>
      </c>
      <c r="R43" s="60">
        <v>4</v>
      </c>
      <c r="S43" s="60" t="s">
        <v>15</v>
      </c>
      <c r="T43" s="521">
        <v>44198</v>
      </c>
      <c r="U43" s="381">
        <v>44561</v>
      </c>
      <c r="V43" s="60" t="s">
        <v>34</v>
      </c>
      <c r="W43" s="56">
        <v>387000000</v>
      </c>
      <c r="X43" s="495" t="s">
        <v>76</v>
      </c>
      <c r="Y43" s="487" t="s">
        <v>202</v>
      </c>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row>
    <row r="44" spans="1:50" s="95" customFormat="1" ht="25.5" x14ac:dyDescent="0.25">
      <c r="A44" s="482"/>
      <c r="B44" s="483"/>
      <c r="C44" s="483"/>
      <c r="D44" s="497"/>
      <c r="E44" s="483"/>
      <c r="F44" s="225"/>
      <c r="G44" s="195"/>
      <c r="H44" s="184"/>
      <c r="I44" s="184"/>
      <c r="J44" s="184"/>
      <c r="K44" s="184"/>
      <c r="L44" s="184"/>
      <c r="M44" s="184"/>
      <c r="N44" s="429"/>
      <c r="O44" s="386" t="s">
        <v>201</v>
      </c>
      <c r="P44" s="60" t="s">
        <v>200</v>
      </c>
      <c r="Q44" s="60" t="s">
        <v>89</v>
      </c>
      <c r="R44" s="60">
        <v>4</v>
      </c>
      <c r="S44" s="60" t="s">
        <v>15</v>
      </c>
      <c r="T44" s="521">
        <v>44198</v>
      </c>
      <c r="U44" s="381">
        <v>44561</v>
      </c>
      <c r="V44" s="189" t="s">
        <v>34</v>
      </c>
      <c r="W44" s="282">
        <v>1880000000</v>
      </c>
      <c r="X44" s="495" t="s">
        <v>76</v>
      </c>
      <c r="Y44" s="383" t="s">
        <v>197</v>
      </c>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row>
    <row r="45" spans="1:50" s="95" customFormat="1" ht="25.5" x14ac:dyDescent="0.25">
      <c r="A45" s="482"/>
      <c r="B45" s="483"/>
      <c r="C45" s="483"/>
      <c r="D45" s="497"/>
      <c r="E45" s="483"/>
      <c r="F45" s="225"/>
      <c r="G45" s="195"/>
      <c r="H45" s="184"/>
      <c r="I45" s="184"/>
      <c r="J45" s="184"/>
      <c r="K45" s="184"/>
      <c r="L45" s="184"/>
      <c r="M45" s="184"/>
      <c r="N45" s="429"/>
      <c r="O45" s="517" t="s">
        <v>199</v>
      </c>
      <c r="P45" s="382" t="s">
        <v>198</v>
      </c>
      <c r="Q45" s="382" t="s">
        <v>89</v>
      </c>
      <c r="R45" s="382">
        <v>1</v>
      </c>
      <c r="S45" s="382" t="s">
        <v>18</v>
      </c>
      <c r="T45" s="521">
        <v>44228</v>
      </c>
      <c r="U45" s="521">
        <v>44561</v>
      </c>
      <c r="V45" s="189"/>
      <c r="W45" s="282"/>
      <c r="X45" s="495" t="s">
        <v>76</v>
      </c>
      <c r="Y45" s="383" t="s">
        <v>197</v>
      </c>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row>
    <row r="46" spans="1:50" s="95" customFormat="1" ht="60" customHeight="1" x14ac:dyDescent="0.25">
      <c r="A46" s="482"/>
      <c r="B46" s="483"/>
      <c r="C46" s="483"/>
      <c r="D46" s="497"/>
      <c r="E46" s="483"/>
      <c r="F46" s="225"/>
      <c r="G46" s="195"/>
      <c r="H46" s="184"/>
      <c r="I46" s="184"/>
      <c r="J46" s="184"/>
      <c r="K46" s="184"/>
      <c r="L46" s="184"/>
      <c r="M46" s="184"/>
      <c r="N46" s="429"/>
      <c r="O46" s="386" t="s">
        <v>196</v>
      </c>
      <c r="P46" s="60" t="s">
        <v>195</v>
      </c>
      <c r="Q46" s="60" t="s">
        <v>89</v>
      </c>
      <c r="R46" s="60">
        <v>4</v>
      </c>
      <c r="S46" s="60" t="s">
        <v>15</v>
      </c>
      <c r="T46" s="521">
        <v>44198</v>
      </c>
      <c r="U46" s="381">
        <v>44561</v>
      </c>
      <c r="V46" s="60" t="s">
        <v>34</v>
      </c>
      <c r="W46" s="37">
        <v>1020000000</v>
      </c>
      <c r="X46" s="495" t="s">
        <v>76</v>
      </c>
      <c r="Y46" s="383" t="s">
        <v>194</v>
      </c>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row>
    <row r="47" spans="1:50" s="95" customFormat="1" ht="25.5" x14ac:dyDescent="0.25">
      <c r="A47" s="482"/>
      <c r="B47" s="483"/>
      <c r="C47" s="483"/>
      <c r="D47" s="497"/>
      <c r="E47" s="483"/>
      <c r="F47" s="225"/>
      <c r="G47" s="195"/>
      <c r="H47" s="184"/>
      <c r="I47" s="184"/>
      <c r="J47" s="184"/>
      <c r="K47" s="184"/>
      <c r="L47" s="184"/>
      <c r="M47" s="184"/>
      <c r="N47" s="429"/>
      <c r="O47" s="316" t="s">
        <v>193</v>
      </c>
      <c r="P47" s="234" t="s">
        <v>907</v>
      </c>
      <c r="Q47" s="234" t="s">
        <v>89</v>
      </c>
      <c r="R47" s="304">
        <v>2</v>
      </c>
      <c r="S47" s="234" t="s">
        <v>17</v>
      </c>
      <c r="T47" s="226">
        <v>44198</v>
      </c>
      <c r="U47" s="226">
        <v>44561</v>
      </c>
      <c r="V47" s="54" t="s">
        <v>34</v>
      </c>
      <c r="W47" s="165">
        <v>8550000</v>
      </c>
      <c r="X47" s="296" t="s">
        <v>76</v>
      </c>
      <c r="Y47" s="438" t="s">
        <v>172</v>
      </c>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row>
    <row r="48" spans="1:50" s="95" customFormat="1" ht="25.5" x14ac:dyDescent="0.25">
      <c r="A48" s="482"/>
      <c r="B48" s="483"/>
      <c r="C48" s="483"/>
      <c r="D48" s="497"/>
      <c r="E48" s="483"/>
      <c r="F48" s="225"/>
      <c r="G48" s="195"/>
      <c r="H48" s="184"/>
      <c r="I48" s="184"/>
      <c r="J48" s="184"/>
      <c r="K48" s="184"/>
      <c r="L48" s="184"/>
      <c r="M48" s="184"/>
      <c r="N48" s="429"/>
      <c r="O48" s="316" t="s">
        <v>192</v>
      </c>
      <c r="P48" s="234"/>
      <c r="Q48" s="234"/>
      <c r="R48" s="304"/>
      <c r="S48" s="234"/>
      <c r="T48" s="226"/>
      <c r="U48" s="226"/>
      <c r="V48" s="54" t="s">
        <v>34</v>
      </c>
      <c r="W48" s="165">
        <v>8550000</v>
      </c>
      <c r="X48" s="296" t="s">
        <v>76</v>
      </c>
      <c r="Y48" s="438" t="s">
        <v>172</v>
      </c>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row>
    <row r="49" spans="1:50" s="95" customFormat="1" ht="41.25" customHeight="1" x14ac:dyDescent="0.25">
      <c r="A49" s="482"/>
      <c r="B49" s="483"/>
      <c r="C49" s="483"/>
      <c r="D49" s="497"/>
      <c r="E49" s="483"/>
      <c r="F49" s="225"/>
      <c r="G49" s="195"/>
      <c r="H49" s="184"/>
      <c r="I49" s="184"/>
      <c r="J49" s="184"/>
      <c r="K49" s="184"/>
      <c r="L49" s="184"/>
      <c r="M49" s="184"/>
      <c r="N49" s="429"/>
      <c r="O49" s="317" t="s">
        <v>908</v>
      </c>
      <c r="P49" s="54" t="s">
        <v>191</v>
      </c>
      <c r="Q49" s="54" t="s">
        <v>89</v>
      </c>
      <c r="R49" s="300">
        <v>10</v>
      </c>
      <c r="S49" s="54" t="s">
        <v>13</v>
      </c>
      <c r="T49" s="521">
        <v>44198</v>
      </c>
      <c r="U49" s="57">
        <v>44316</v>
      </c>
      <c r="V49" s="54" t="s">
        <v>34</v>
      </c>
      <c r="W49" s="165">
        <v>21332421</v>
      </c>
      <c r="X49" s="296" t="s">
        <v>76</v>
      </c>
      <c r="Y49" s="438" t="s">
        <v>172</v>
      </c>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row>
    <row r="50" spans="1:50" s="95" customFormat="1" ht="42" customHeight="1" x14ac:dyDescent="0.25">
      <c r="A50" s="482"/>
      <c r="B50" s="483"/>
      <c r="C50" s="483"/>
      <c r="D50" s="497"/>
      <c r="E50" s="483"/>
      <c r="F50" s="225"/>
      <c r="G50" s="195"/>
      <c r="H50" s="184"/>
      <c r="I50" s="184"/>
      <c r="J50" s="184"/>
      <c r="K50" s="184"/>
      <c r="L50" s="184"/>
      <c r="M50" s="184"/>
      <c r="N50" s="429"/>
      <c r="O50" s="317" t="s">
        <v>190</v>
      </c>
      <c r="P50" s="54" t="s">
        <v>188</v>
      </c>
      <c r="Q50" s="54" t="s">
        <v>89</v>
      </c>
      <c r="R50" s="300">
        <v>3</v>
      </c>
      <c r="S50" s="54" t="s">
        <v>15</v>
      </c>
      <c r="T50" s="57">
        <v>44287</v>
      </c>
      <c r="U50" s="57">
        <v>44561</v>
      </c>
      <c r="V50" s="54" t="s">
        <v>34</v>
      </c>
      <c r="W50" s="165">
        <v>14129671</v>
      </c>
      <c r="X50" s="296" t="s">
        <v>76</v>
      </c>
      <c r="Y50" s="438" t="s">
        <v>172</v>
      </c>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row>
    <row r="51" spans="1:50" s="95" customFormat="1" ht="41.25" customHeight="1" x14ac:dyDescent="0.25">
      <c r="A51" s="482"/>
      <c r="B51" s="483"/>
      <c r="C51" s="483"/>
      <c r="D51" s="497"/>
      <c r="E51" s="483"/>
      <c r="F51" s="225"/>
      <c r="G51" s="195"/>
      <c r="H51" s="184"/>
      <c r="I51" s="184"/>
      <c r="J51" s="184"/>
      <c r="K51" s="184"/>
      <c r="L51" s="184"/>
      <c r="M51" s="184"/>
      <c r="N51" s="429"/>
      <c r="O51" s="317" t="s">
        <v>909</v>
      </c>
      <c r="P51" s="54" t="s">
        <v>188</v>
      </c>
      <c r="Q51" s="54" t="s">
        <v>89</v>
      </c>
      <c r="R51" s="300">
        <v>3</v>
      </c>
      <c r="S51" s="54" t="s">
        <v>16</v>
      </c>
      <c r="T51" s="57">
        <v>44200</v>
      </c>
      <c r="U51" s="57">
        <v>44561</v>
      </c>
      <c r="V51" s="54" t="s">
        <v>34</v>
      </c>
      <c r="W51" s="165">
        <v>46901535.616666667</v>
      </c>
      <c r="X51" s="296" t="s">
        <v>76</v>
      </c>
      <c r="Y51" s="438" t="s">
        <v>172</v>
      </c>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row>
    <row r="52" spans="1:50" s="95" customFormat="1" ht="30.75" customHeight="1" x14ac:dyDescent="0.25">
      <c r="A52" s="482"/>
      <c r="B52" s="483"/>
      <c r="C52" s="483"/>
      <c r="D52" s="497"/>
      <c r="E52" s="483"/>
      <c r="F52" s="225"/>
      <c r="G52" s="195"/>
      <c r="H52" s="184"/>
      <c r="I52" s="184"/>
      <c r="J52" s="184"/>
      <c r="K52" s="184"/>
      <c r="L52" s="184"/>
      <c r="M52" s="184"/>
      <c r="N52" s="429"/>
      <c r="O52" s="317" t="s">
        <v>189</v>
      </c>
      <c r="P52" s="54" t="s">
        <v>188</v>
      </c>
      <c r="Q52" s="54" t="s">
        <v>89</v>
      </c>
      <c r="R52" s="300">
        <v>3</v>
      </c>
      <c r="S52" s="54" t="s">
        <v>15</v>
      </c>
      <c r="T52" s="57">
        <v>44256</v>
      </c>
      <c r="U52" s="57">
        <v>44530</v>
      </c>
      <c r="V52" s="54" t="s">
        <v>34</v>
      </c>
      <c r="W52" s="165">
        <v>28532603</v>
      </c>
      <c r="X52" s="296" t="s">
        <v>76</v>
      </c>
      <c r="Y52" s="438" t="s">
        <v>172</v>
      </c>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row>
    <row r="53" spans="1:50" s="95" customFormat="1" ht="30.75" customHeight="1" x14ac:dyDescent="0.25">
      <c r="A53" s="482"/>
      <c r="B53" s="483"/>
      <c r="C53" s="483"/>
      <c r="D53" s="497"/>
      <c r="E53" s="483"/>
      <c r="F53" s="225"/>
      <c r="G53" s="195"/>
      <c r="H53" s="184"/>
      <c r="I53" s="184"/>
      <c r="J53" s="184"/>
      <c r="K53" s="184"/>
      <c r="L53" s="184"/>
      <c r="M53" s="184"/>
      <c r="N53" s="429"/>
      <c r="O53" s="316" t="s">
        <v>910</v>
      </c>
      <c r="P53" s="54" t="s">
        <v>187</v>
      </c>
      <c r="Q53" s="54" t="s">
        <v>89</v>
      </c>
      <c r="R53" s="300">
        <v>10</v>
      </c>
      <c r="S53" s="54" t="s">
        <v>13</v>
      </c>
      <c r="T53" s="57">
        <v>44256</v>
      </c>
      <c r="U53" s="57">
        <v>44561</v>
      </c>
      <c r="V53" s="54" t="s">
        <v>34</v>
      </c>
      <c r="W53" s="165">
        <v>29728163</v>
      </c>
      <c r="X53" s="296" t="s">
        <v>76</v>
      </c>
      <c r="Y53" s="438" t="s">
        <v>172</v>
      </c>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row>
    <row r="54" spans="1:50" s="95" customFormat="1" ht="42.75" customHeight="1" x14ac:dyDescent="0.25">
      <c r="A54" s="482"/>
      <c r="B54" s="483"/>
      <c r="C54" s="483"/>
      <c r="D54" s="497"/>
      <c r="E54" s="483"/>
      <c r="F54" s="225"/>
      <c r="G54" s="195"/>
      <c r="H54" s="184"/>
      <c r="I54" s="184"/>
      <c r="J54" s="184"/>
      <c r="K54" s="184"/>
      <c r="L54" s="184"/>
      <c r="M54" s="184"/>
      <c r="N54" s="429"/>
      <c r="O54" s="317" t="s">
        <v>186</v>
      </c>
      <c r="P54" s="54" t="s">
        <v>185</v>
      </c>
      <c r="Q54" s="54" t="s">
        <v>89</v>
      </c>
      <c r="R54" s="300">
        <v>3</v>
      </c>
      <c r="S54" s="54" t="s">
        <v>18</v>
      </c>
      <c r="T54" s="57">
        <v>44228</v>
      </c>
      <c r="U54" s="57">
        <v>44530</v>
      </c>
      <c r="V54" s="54" t="s">
        <v>34</v>
      </c>
      <c r="W54" s="165">
        <v>27229489.208974361</v>
      </c>
      <c r="X54" s="296" t="s">
        <v>76</v>
      </c>
      <c r="Y54" s="438" t="s">
        <v>172</v>
      </c>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row>
    <row r="55" spans="1:50" s="95" customFormat="1" ht="25.5" x14ac:dyDescent="0.25">
      <c r="A55" s="482"/>
      <c r="B55" s="483"/>
      <c r="C55" s="483"/>
      <c r="D55" s="497"/>
      <c r="E55" s="483"/>
      <c r="F55" s="225"/>
      <c r="G55" s="195"/>
      <c r="H55" s="184"/>
      <c r="I55" s="184"/>
      <c r="J55" s="184"/>
      <c r="K55" s="184"/>
      <c r="L55" s="184"/>
      <c r="M55" s="184"/>
      <c r="N55" s="429"/>
      <c r="O55" s="317" t="s">
        <v>184</v>
      </c>
      <c r="P55" s="54" t="s">
        <v>183</v>
      </c>
      <c r="Q55" s="54" t="s">
        <v>89</v>
      </c>
      <c r="R55" s="300">
        <v>3</v>
      </c>
      <c r="S55" s="54" t="s">
        <v>16</v>
      </c>
      <c r="T55" s="57">
        <v>44200</v>
      </c>
      <c r="U55" s="57">
        <v>44561</v>
      </c>
      <c r="V55" s="54" t="s">
        <v>34</v>
      </c>
      <c r="W55" s="165">
        <v>28124750</v>
      </c>
      <c r="X55" s="296" t="s">
        <v>76</v>
      </c>
      <c r="Y55" s="438" t="s">
        <v>172</v>
      </c>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row>
    <row r="56" spans="1:50" s="95" customFormat="1" ht="25.5" x14ac:dyDescent="0.25">
      <c r="A56" s="482"/>
      <c r="B56" s="483"/>
      <c r="C56" s="483"/>
      <c r="D56" s="497"/>
      <c r="E56" s="483"/>
      <c r="F56" s="225"/>
      <c r="G56" s="195"/>
      <c r="H56" s="184"/>
      <c r="I56" s="184"/>
      <c r="J56" s="184"/>
      <c r="K56" s="184"/>
      <c r="L56" s="184"/>
      <c r="M56" s="184"/>
      <c r="N56" s="429"/>
      <c r="O56" s="317" t="s">
        <v>182</v>
      </c>
      <c r="P56" s="54" t="s">
        <v>181</v>
      </c>
      <c r="Q56" s="54" t="s">
        <v>89</v>
      </c>
      <c r="R56" s="300">
        <v>3</v>
      </c>
      <c r="S56" s="54" t="s">
        <v>16</v>
      </c>
      <c r="T56" s="57">
        <v>44200</v>
      </c>
      <c r="U56" s="57">
        <v>44561</v>
      </c>
      <c r="V56" s="54" t="s">
        <v>34</v>
      </c>
      <c r="W56" s="165">
        <v>46893135</v>
      </c>
      <c r="X56" s="296" t="s">
        <v>76</v>
      </c>
      <c r="Y56" s="438" t="s">
        <v>172</v>
      </c>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row>
    <row r="57" spans="1:50" s="95" customFormat="1" ht="25.5" x14ac:dyDescent="0.25">
      <c r="A57" s="482"/>
      <c r="B57" s="483"/>
      <c r="C57" s="483"/>
      <c r="D57" s="497"/>
      <c r="E57" s="483"/>
      <c r="F57" s="225"/>
      <c r="G57" s="195"/>
      <c r="H57" s="184"/>
      <c r="I57" s="184"/>
      <c r="J57" s="184"/>
      <c r="K57" s="184"/>
      <c r="L57" s="184"/>
      <c r="M57" s="184"/>
      <c r="N57" s="429"/>
      <c r="O57" s="317" t="s">
        <v>180</v>
      </c>
      <c r="P57" s="54" t="s">
        <v>179</v>
      </c>
      <c r="Q57" s="54" t="s">
        <v>89</v>
      </c>
      <c r="R57" s="300">
        <v>1</v>
      </c>
      <c r="S57" s="54" t="s">
        <v>18</v>
      </c>
      <c r="T57" s="57">
        <v>44228</v>
      </c>
      <c r="U57" s="57">
        <v>44561</v>
      </c>
      <c r="V57" s="54" t="s">
        <v>34</v>
      </c>
      <c r="W57" s="165">
        <v>56175942.307692304</v>
      </c>
      <c r="X57" s="296" t="s">
        <v>76</v>
      </c>
      <c r="Y57" s="438" t="s">
        <v>172</v>
      </c>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row>
    <row r="58" spans="1:50" s="95" customFormat="1" ht="51" x14ac:dyDescent="0.25">
      <c r="A58" s="482"/>
      <c r="B58" s="483"/>
      <c r="C58" s="483"/>
      <c r="D58" s="497"/>
      <c r="E58" s="483"/>
      <c r="F58" s="225"/>
      <c r="G58" s="195"/>
      <c r="H58" s="184"/>
      <c r="I58" s="184"/>
      <c r="J58" s="184"/>
      <c r="K58" s="184"/>
      <c r="L58" s="184"/>
      <c r="M58" s="184"/>
      <c r="N58" s="429"/>
      <c r="O58" s="317" t="s">
        <v>178</v>
      </c>
      <c r="P58" s="309" t="s">
        <v>177</v>
      </c>
      <c r="Q58" s="54" t="s">
        <v>90</v>
      </c>
      <c r="R58" s="300">
        <v>100</v>
      </c>
      <c r="S58" s="54" t="s">
        <v>18</v>
      </c>
      <c r="T58" s="57">
        <v>44200</v>
      </c>
      <c r="U58" s="57">
        <v>44561</v>
      </c>
      <c r="V58" s="54" t="s">
        <v>34</v>
      </c>
      <c r="W58" s="165">
        <v>40514804</v>
      </c>
      <c r="X58" s="296" t="s">
        <v>76</v>
      </c>
      <c r="Y58" s="438" t="s">
        <v>172</v>
      </c>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row>
    <row r="59" spans="1:50" s="95" customFormat="1" ht="32.25" customHeight="1" x14ac:dyDescent="0.25">
      <c r="A59" s="482"/>
      <c r="B59" s="483"/>
      <c r="C59" s="483"/>
      <c r="D59" s="497"/>
      <c r="E59" s="483"/>
      <c r="F59" s="225"/>
      <c r="G59" s="195"/>
      <c r="H59" s="184"/>
      <c r="I59" s="184"/>
      <c r="J59" s="184"/>
      <c r="K59" s="184"/>
      <c r="L59" s="184"/>
      <c r="M59" s="184"/>
      <c r="N59" s="429"/>
      <c r="O59" s="317" t="s">
        <v>176</v>
      </c>
      <c r="P59" s="54" t="s">
        <v>175</v>
      </c>
      <c r="Q59" s="54" t="s">
        <v>89</v>
      </c>
      <c r="R59" s="300">
        <v>3</v>
      </c>
      <c r="S59" s="54" t="s">
        <v>16</v>
      </c>
      <c r="T59" s="57">
        <v>44200</v>
      </c>
      <c r="U59" s="57">
        <v>44561</v>
      </c>
      <c r="V59" s="54" t="s">
        <v>34</v>
      </c>
      <c r="W59" s="165">
        <v>20838073.443589743</v>
      </c>
      <c r="X59" s="296" t="s">
        <v>76</v>
      </c>
      <c r="Y59" s="438" t="s">
        <v>172</v>
      </c>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row>
    <row r="60" spans="1:50" s="95" customFormat="1" ht="32.25" customHeight="1" x14ac:dyDescent="0.25">
      <c r="A60" s="482"/>
      <c r="B60" s="483"/>
      <c r="C60" s="483"/>
      <c r="D60" s="497"/>
      <c r="E60" s="483"/>
      <c r="F60" s="225"/>
      <c r="G60" s="195"/>
      <c r="H60" s="184"/>
      <c r="I60" s="184"/>
      <c r="J60" s="184"/>
      <c r="K60" s="184"/>
      <c r="L60" s="184"/>
      <c r="M60" s="184"/>
      <c r="N60" s="429"/>
      <c r="O60" s="317" t="s">
        <v>174</v>
      </c>
      <c r="P60" s="54" t="s">
        <v>173</v>
      </c>
      <c r="Q60" s="54" t="s">
        <v>89</v>
      </c>
      <c r="R60" s="300">
        <v>1</v>
      </c>
      <c r="S60" s="54" t="s">
        <v>18</v>
      </c>
      <c r="T60" s="57">
        <v>44287</v>
      </c>
      <c r="U60" s="57">
        <v>44561</v>
      </c>
      <c r="V60" s="54" t="s">
        <v>34</v>
      </c>
      <c r="W60" s="165">
        <v>22499412</v>
      </c>
      <c r="X60" s="296" t="s">
        <v>76</v>
      </c>
      <c r="Y60" s="438" t="s">
        <v>172</v>
      </c>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row>
    <row r="61" spans="1:50" s="95" customFormat="1" ht="32.25" customHeight="1" x14ac:dyDescent="0.25">
      <c r="A61" s="482"/>
      <c r="B61" s="483"/>
      <c r="C61" s="483"/>
      <c r="D61" s="497"/>
      <c r="E61" s="483"/>
      <c r="F61" s="225"/>
      <c r="G61" s="195"/>
      <c r="H61" s="184"/>
      <c r="I61" s="184"/>
      <c r="J61" s="184"/>
      <c r="K61" s="184"/>
      <c r="L61" s="184"/>
      <c r="M61" s="184"/>
      <c r="N61" s="429"/>
      <c r="O61" s="316" t="s">
        <v>171</v>
      </c>
      <c r="P61" s="54" t="s">
        <v>170</v>
      </c>
      <c r="Q61" s="54" t="s">
        <v>89</v>
      </c>
      <c r="R61" s="297">
        <v>400</v>
      </c>
      <c r="S61" s="54" t="s">
        <v>13</v>
      </c>
      <c r="T61" s="57">
        <v>44198</v>
      </c>
      <c r="U61" s="57">
        <v>44561</v>
      </c>
      <c r="V61" s="54" t="s">
        <v>34</v>
      </c>
      <c r="W61" s="165">
        <v>500000000</v>
      </c>
      <c r="X61" s="296" t="s">
        <v>76</v>
      </c>
      <c r="Y61" s="438" t="s">
        <v>156</v>
      </c>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1:50" s="95" customFormat="1" ht="32.25" customHeight="1" x14ac:dyDescent="0.25">
      <c r="A62" s="482"/>
      <c r="B62" s="483"/>
      <c r="C62" s="483"/>
      <c r="D62" s="497"/>
      <c r="E62" s="483"/>
      <c r="F62" s="225"/>
      <c r="G62" s="195"/>
      <c r="H62" s="184"/>
      <c r="I62" s="184"/>
      <c r="J62" s="184"/>
      <c r="K62" s="184"/>
      <c r="L62" s="184"/>
      <c r="M62" s="184"/>
      <c r="N62" s="429"/>
      <c r="O62" s="316" t="s">
        <v>169</v>
      </c>
      <c r="P62" s="54" t="s">
        <v>168</v>
      </c>
      <c r="Q62" s="54" t="s">
        <v>89</v>
      </c>
      <c r="R62" s="297">
        <v>60</v>
      </c>
      <c r="S62" s="54" t="s">
        <v>15</v>
      </c>
      <c r="T62" s="57">
        <v>44198</v>
      </c>
      <c r="U62" s="57">
        <v>44561</v>
      </c>
      <c r="V62" s="54" t="s">
        <v>34</v>
      </c>
      <c r="W62" s="165">
        <v>200000000</v>
      </c>
      <c r="X62" s="296" t="s">
        <v>76</v>
      </c>
      <c r="Y62" s="438" t="s">
        <v>156</v>
      </c>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1:50" s="95" customFormat="1" ht="32.25" customHeight="1" x14ac:dyDescent="0.25">
      <c r="A63" s="482"/>
      <c r="B63" s="483"/>
      <c r="C63" s="483"/>
      <c r="D63" s="497"/>
      <c r="E63" s="483"/>
      <c r="F63" s="225"/>
      <c r="G63" s="195"/>
      <c r="H63" s="184"/>
      <c r="I63" s="184"/>
      <c r="J63" s="184"/>
      <c r="K63" s="184"/>
      <c r="L63" s="184"/>
      <c r="M63" s="184"/>
      <c r="N63" s="429"/>
      <c r="O63" s="316" t="s">
        <v>167</v>
      </c>
      <c r="P63" s="54" t="s">
        <v>166</v>
      </c>
      <c r="Q63" s="54" t="s">
        <v>89</v>
      </c>
      <c r="R63" s="297">
        <v>100</v>
      </c>
      <c r="S63" s="54" t="s">
        <v>13</v>
      </c>
      <c r="T63" s="57">
        <v>44198</v>
      </c>
      <c r="U63" s="57">
        <v>44561</v>
      </c>
      <c r="V63" s="54" t="s">
        <v>34</v>
      </c>
      <c r="W63" s="165">
        <v>200000000</v>
      </c>
      <c r="X63" s="296" t="s">
        <v>76</v>
      </c>
      <c r="Y63" s="438" t="s">
        <v>156</v>
      </c>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1:50" s="95" customFormat="1" ht="32.25" customHeight="1" x14ac:dyDescent="0.25">
      <c r="A64" s="482"/>
      <c r="B64" s="483"/>
      <c r="C64" s="483"/>
      <c r="D64" s="497"/>
      <c r="E64" s="483"/>
      <c r="F64" s="225"/>
      <c r="G64" s="195"/>
      <c r="H64" s="184"/>
      <c r="I64" s="184"/>
      <c r="J64" s="184"/>
      <c r="K64" s="184"/>
      <c r="L64" s="184"/>
      <c r="M64" s="184"/>
      <c r="N64" s="429"/>
      <c r="O64" s="316" t="s">
        <v>165</v>
      </c>
      <c r="P64" s="54" t="s">
        <v>164</v>
      </c>
      <c r="Q64" s="54" t="s">
        <v>89</v>
      </c>
      <c r="R64" s="297">
        <v>60</v>
      </c>
      <c r="S64" s="54" t="s">
        <v>13</v>
      </c>
      <c r="T64" s="57">
        <v>44198</v>
      </c>
      <c r="U64" s="57">
        <v>44561</v>
      </c>
      <c r="V64" s="54" t="s">
        <v>34</v>
      </c>
      <c r="W64" s="165">
        <v>200000000</v>
      </c>
      <c r="X64" s="296" t="s">
        <v>76</v>
      </c>
      <c r="Y64" s="438" t="s">
        <v>156</v>
      </c>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row>
    <row r="65" spans="1:50" s="95" customFormat="1" ht="32.25" customHeight="1" x14ac:dyDescent="0.25">
      <c r="A65" s="482"/>
      <c r="B65" s="483"/>
      <c r="C65" s="483"/>
      <c r="D65" s="497"/>
      <c r="E65" s="483"/>
      <c r="F65" s="225"/>
      <c r="G65" s="195"/>
      <c r="H65" s="184"/>
      <c r="I65" s="184"/>
      <c r="J65" s="184"/>
      <c r="K65" s="184"/>
      <c r="L65" s="184"/>
      <c r="M65" s="184"/>
      <c r="N65" s="429"/>
      <c r="O65" s="316" t="s">
        <v>163</v>
      </c>
      <c r="P65" s="54" t="s">
        <v>162</v>
      </c>
      <c r="Q65" s="54" t="s">
        <v>89</v>
      </c>
      <c r="R65" s="297">
        <v>2</v>
      </c>
      <c r="S65" s="54" t="s">
        <v>17</v>
      </c>
      <c r="T65" s="57">
        <v>44198</v>
      </c>
      <c r="U65" s="57">
        <v>44561</v>
      </c>
      <c r="V65" s="54" t="s">
        <v>34</v>
      </c>
      <c r="W65" s="165">
        <v>350000000</v>
      </c>
      <c r="X65" s="296" t="s">
        <v>76</v>
      </c>
      <c r="Y65" s="438" t="s">
        <v>156</v>
      </c>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row>
    <row r="66" spans="1:50" s="95" customFormat="1" ht="32.25" customHeight="1" x14ac:dyDescent="0.25">
      <c r="A66" s="482"/>
      <c r="B66" s="483"/>
      <c r="C66" s="483"/>
      <c r="D66" s="497"/>
      <c r="E66" s="483"/>
      <c r="F66" s="225"/>
      <c r="G66" s="195"/>
      <c r="H66" s="184"/>
      <c r="I66" s="184"/>
      <c r="J66" s="184"/>
      <c r="K66" s="184"/>
      <c r="L66" s="184"/>
      <c r="M66" s="184"/>
      <c r="N66" s="429"/>
      <c r="O66" s="316" t="s">
        <v>161</v>
      </c>
      <c r="P66" s="54" t="s">
        <v>160</v>
      </c>
      <c r="Q66" s="54" t="s">
        <v>89</v>
      </c>
      <c r="R66" s="297">
        <v>4</v>
      </c>
      <c r="S66" s="54" t="s">
        <v>15</v>
      </c>
      <c r="T66" s="57">
        <v>44198</v>
      </c>
      <c r="U66" s="57">
        <v>44561</v>
      </c>
      <c r="V66" s="54" t="s">
        <v>34</v>
      </c>
      <c r="W66" s="165">
        <v>520000000</v>
      </c>
      <c r="X66" s="296" t="s">
        <v>76</v>
      </c>
      <c r="Y66" s="438" t="s">
        <v>156</v>
      </c>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row>
    <row r="67" spans="1:50" s="95" customFormat="1" ht="25.5" x14ac:dyDescent="0.25">
      <c r="A67" s="482"/>
      <c r="B67" s="483"/>
      <c r="C67" s="483"/>
      <c r="D67" s="497"/>
      <c r="E67" s="483"/>
      <c r="F67" s="225"/>
      <c r="G67" s="195"/>
      <c r="H67" s="184"/>
      <c r="I67" s="184"/>
      <c r="J67" s="184"/>
      <c r="K67" s="184"/>
      <c r="L67" s="184"/>
      <c r="M67" s="184"/>
      <c r="N67" s="429"/>
      <c r="O67" s="315" t="s">
        <v>159</v>
      </c>
      <c r="P67" s="54" t="s">
        <v>158</v>
      </c>
      <c r="Q67" s="54" t="s">
        <v>89</v>
      </c>
      <c r="R67" s="297">
        <v>4</v>
      </c>
      <c r="S67" s="54" t="s">
        <v>15</v>
      </c>
      <c r="T67" s="57">
        <v>44198</v>
      </c>
      <c r="U67" s="57">
        <v>44561</v>
      </c>
      <c r="V67" s="54" t="s">
        <v>34</v>
      </c>
      <c r="W67" s="165">
        <v>300000000</v>
      </c>
      <c r="X67" s="296" t="s">
        <v>76</v>
      </c>
      <c r="Y67" s="438" t="s">
        <v>156</v>
      </c>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row>
    <row r="68" spans="1:50" s="95" customFormat="1" ht="25.5" x14ac:dyDescent="0.25">
      <c r="A68" s="482"/>
      <c r="B68" s="483"/>
      <c r="C68" s="483"/>
      <c r="D68" s="497"/>
      <c r="E68" s="483"/>
      <c r="F68" s="225"/>
      <c r="G68" s="195"/>
      <c r="H68" s="184"/>
      <c r="I68" s="184"/>
      <c r="J68" s="184"/>
      <c r="K68" s="184"/>
      <c r="L68" s="184"/>
      <c r="M68" s="184"/>
      <c r="N68" s="429"/>
      <c r="O68" s="315"/>
      <c r="P68" s="54" t="s">
        <v>157</v>
      </c>
      <c r="Q68" s="54" t="s">
        <v>89</v>
      </c>
      <c r="R68" s="297">
        <v>600</v>
      </c>
      <c r="S68" s="54" t="s">
        <v>13</v>
      </c>
      <c r="T68" s="57">
        <v>44198</v>
      </c>
      <c r="U68" s="57">
        <v>44561</v>
      </c>
      <c r="V68" s="54" t="s">
        <v>34</v>
      </c>
      <c r="W68" s="165">
        <v>380000000</v>
      </c>
      <c r="X68" s="296" t="s">
        <v>76</v>
      </c>
      <c r="Y68" s="438" t="s">
        <v>156</v>
      </c>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row>
    <row r="69" spans="1:50" s="95" customFormat="1" ht="30" customHeight="1" x14ac:dyDescent="0.25">
      <c r="A69" s="482"/>
      <c r="B69" s="483"/>
      <c r="C69" s="483"/>
      <c r="D69" s="497"/>
      <c r="E69" s="498" t="s">
        <v>155</v>
      </c>
      <c r="F69" s="225">
        <v>843892734</v>
      </c>
      <c r="G69" s="195" t="s">
        <v>12</v>
      </c>
      <c r="H69" s="184" t="s">
        <v>12</v>
      </c>
      <c r="I69" s="184" t="s">
        <v>12</v>
      </c>
      <c r="J69" s="184" t="s">
        <v>12</v>
      </c>
      <c r="K69" s="184" t="s">
        <v>12</v>
      </c>
      <c r="L69" s="184" t="s">
        <v>12</v>
      </c>
      <c r="M69" s="184" t="s">
        <v>12</v>
      </c>
      <c r="N69" s="429" t="s">
        <v>12</v>
      </c>
      <c r="O69" s="130" t="s">
        <v>154</v>
      </c>
      <c r="P69" s="58" t="s">
        <v>153</v>
      </c>
      <c r="Q69" s="58" t="s">
        <v>89</v>
      </c>
      <c r="R69" s="499">
        <v>1</v>
      </c>
      <c r="S69" s="58" t="s">
        <v>18</v>
      </c>
      <c r="T69" s="57">
        <v>44198</v>
      </c>
      <c r="U69" s="522">
        <v>44561</v>
      </c>
      <c r="V69" s="58" t="s">
        <v>34</v>
      </c>
      <c r="W69" s="76">
        <v>15000000</v>
      </c>
      <c r="X69" s="126" t="s">
        <v>76</v>
      </c>
      <c r="Y69" s="122" t="s">
        <v>141</v>
      </c>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row>
    <row r="70" spans="1:50" s="95" customFormat="1" ht="38.25" x14ac:dyDescent="0.25">
      <c r="A70" s="482"/>
      <c r="B70" s="483"/>
      <c r="C70" s="483"/>
      <c r="D70" s="497"/>
      <c r="E70" s="498"/>
      <c r="F70" s="225"/>
      <c r="G70" s="195"/>
      <c r="H70" s="184"/>
      <c r="I70" s="184"/>
      <c r="J70" s="184"/>
      <c r="K70" s="184"/>
      <c r="L70" s="184"/>
      <c r="M70" s="184"/>
      <c r="N70" s="429"/>
      <c r="O70" s="386" t="s">
        <v>152</v>
      </c>
      <c r="P70" s="60" t="s">
        <v>150</v>
      </c>
      <c r="Q70" s="60" t="s">
        <v>89</v>
      </c>
      <c r="R70" s="501">
        <v>11</v>
      </c>
      <c r="S70" s="58" t="s">
        <v>13</v>
      </c>
      <c r="T70" s="522">
        <v>44242</v>
      </c>
      <c r="U70" s="522">
        <v>44561</v>
      </c>
      <c r="V70" s="58" t="s">
        <v>34</v>
      </c>
      <c r="W70" s="76">
        <v>175000000</v>
      </c>
      <c r="X70" s="126" t="s">
        <v>76</v>
      </c>
      <c r="Y70" s="122" t="s">
        <v>141</v>
      </c>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row>
    <row r="71" spans="1:50" s="95" customFormat="1" ht="38.25" x14ac:dyDescent="0.25">
      <c r="A71" s="482"/>
      <c r="B71" s="483"/>
      <c r="C71" s="483"/>
      <c r="D71" s="497"/>
      <c r="E71" s="498"/>
      <c r="F71" s="225"/>
      <c r="G71" s="195"/>
      <c r="H71" s="184"/>
      <c r="I71" s="184"/>
      <c r="J71" s="184"/>
      <c r="K71" s="184"/>
      <c r="L71" s="184"/>
      <c r="M71" s="184"/>
      <c r="N71" s="429"/>
      <c r="O71" s="386" t="s">
        <v>151</v>
      </c>
      <c r="P71" s="60" t="s">
        <v>150</v>
      </c>
      <c r="Q71" s="60" t="s">
        <v>89</v>
      </c>
      <c r="R71" s="501">
        <v>12</v>
      </c>
      <c r="S71" s="58" t="s">
        <v>13</v>
      </c>
      <c r="T71" s="57">
        <v>44198</v>
      </c>
      <c r="U71" s="522">
        <v>44561</v>
      </c>
      <c r="V71" s="58" t="s">
        <v>34</v>
      </c>
      <c r="W71" s="76">
        <v>125000000</v>
      </c>
      <c r="X71" s="126" t="s">
        <v>76</v>
      </c>
      <c r="Y71" s="122" t="s">
        <v>141</v>
      </c>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row>
    <row r="72" spans="1:50" s="95" customFormat="1" ht="51" x14ac:dyDescent="0.25">
      <c r="A72" s="482"/>
      <c r="B72" s="483"/>
      <c r="C72" s="483"/>
      <c r="D72" s="497"/>
      <c r="E72" s="498"/>
      <c r="F72" s="225"/>
      <c r="G72" s="195"/>
      <c r="H72" s="184"/>
      <c r="I72" s="184"/>
      <c r="J72" s="184"/>
      <c r="K72" s="184"/>
      <c r="L72" s="184"/>
      <c r="M72" s="184"/>
      <c r="N72" s="429"/>
      <c r="O72" s="386" t="s">
        <v>149</v>
      </c>
      <c r="P72" s="60" t="s">
        <v>148</v>
      </c>
      <c r="Q72" s="60" t="s">
        <v>89</v>
      </c>
      <c r="R72" s="501">
        <v>11</v>
      </c>
      <c r="S72" s="58" t="s">
        <v>13</v>
      </c>
      <c r="T72" s="522">
        <v>44253</v>
      </c>
      <c r="U72" s="522">
        <v>44561</v>
      </c>
      <c r="V72" s="58" t="s">
        <v>34</v>
      </c>
      <c r="W72" s="76">
        <v>125000000</v>
      </c>
      <c r="X72" s="126" t="s">
        <v>76</v>
      </c>
      <c r="Y72" s="122" t="s">
        <v>141</v>
      </c>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row>
    <row r="73" spans="1:50" s="95" customFormat="1" ht="38.25" x14ac:dyDescent="0.25">
      <c r="A73" s="482"/>
      <c r="B73" s="483"/>
      <c r="C73" s="483"/>
      <c r="D73" s="497"/>
      <c r="E73" s="498"/>
      <c r="F73" s="225"/>
      <c r="G73" s="195"/>
      <c r="H73" s="184"/>
      <c r="I73" s="184"/>
      <c r="J73" s="184"/>
      <c r="K73" s="184"/>
      <c r="L73" s="184"/>
      <c r="M73" s="184"/>
      <c r="N73" s="429"/>
      <c r="O73" s="386" t="s">
        <v>147</v>
      </c>
      <c r="P73" s="60" t="s">
        <v>146</v>
      </c>
      <c r="Q73" s="60" t="s">
        <v>89</v>
      </c>
      <c r="R73" s="501">
        <v>12</v>
      </c>
      <c r="S73" s="58" t="s">
        <v>13</v>
      </c>
      <c r="T73" s="57">
        <v>44198</v>
      </c>
      <c r="U73" s="522">
        <v>44561</v>
      </c>
      <c r="V73" s="58" t="s">
        <v>34</v>
      </c>
      <c r="W73" s="76">
        <v>25000000</v>
      </c>
      <c r="X73" s="126" t="s">
        <v>76</v>
      </c>
      <c r="Y73" s="122" t="s">
        <v>141</v>
      </c>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row>
    <row r="74" spans="1:50" s="95" customFormat="1" ht="32.25" customHeight="1" x14ac:dyDescent="0.25">
      <c r="A74" s="482"/>
      <c r="B74" s="483"/>
      <c r="C74" s="483"/>
      <c r="D74" s="497"/>
      <c r="E74" s="498"/>
      <c r="F74" s="225"/>
      <c r="G74" s="195"/>
      <c r="H74" s="184"/>
      <c r="I74" s="184"/>
      <c r="J74" s="184"/>
      <c r="K74" s="184"/>
      <c r="L74" s="184"/>
      <c r="M74" s="184"/>
      <c r="N74" s="429"/>
      <c r="O74" s="386" t="s">
        <v>145</v>
      </c>
      <c r="P74" s="60" t="s">
        <v>144</v>
      </c>
      <c r="Q74" s="60" t="s">
        <v>90</v>
      </c>
      <c r="R74" s="501">
        <v>100</v>
      </c>
      <c r="S74" s="58" t="s">
        <v>13</v>
      </c>
      <c r="T74" s="57">
        <v>44198</v>
      </c>
      <c r="U74" s="522">
        <v>44561</v>
      </c>
      <c r="V74" s="58" t="s">
        <v>34</v>
      </c>
      <c r="W74" s="76">
        <v>10000000</v>
      </c>
      <c r="X74" s="126" t="s">
        <v>76</v>
      </c>
      <c r="Y74" s="122" t="s">
        <v>141</v>
      </c>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row>
    <row r="75" spans="1:50" s="95" customFormat="1" ht="43.5" customHeight="1" x14ac:dyDescent="0.25">
      <c r="A75" s="482"/>
      <c r="B75" s="483"/>
      <c r="C75" s="483"/>
      <c r="D75" s="497"/>
      <c r="E75" s="498"/>
      <c r="F75" s="225"/>
      <c r="G75" s="195"/>
      <c r="H75" s="184"/>
      <c r="I75" s="184"/>
      <c r="J75" s="184"/>
      <c r="K75" s="184"/>
      <c r="L75" s="184"/>
      <c r="M75" s="184"/>
      <c r="N75" s="429"/>
      <c r="O75" s="386" t="s">
        <v>143</v>
      </c>
      <c r="P75" s="60" t="s">
        <v>142</v>
      </c>
      <c r="Q75" s="60" t="s">
        <v>89</v>
      </c>
      <c r="R75" s="501">
        <v>1</v>
      </c>
      <c r="S75" s="58" t="s">
        <v>13</v>
      </c>
      <c r="T75" s="57">
        <v>44198</v>
      </c>
      <c r="U75" s="522">
        <v>44561</v>
      </c>
      <c r="V75" s="58" t="s">
        <v>34</v>
      </c>
      <c r="W75" s="76">
        <v>25000000</v>
      </c>
      <c r="X75" s="126" t="s">
        <v>76</v>
      </c>
      <c r="Y75" s="122" t="s">
        <v>141</v>
      </c>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row>
    <row r="76" spans="1:50" s="95" customFormat="1" ht="31.5" customHeight="1" x14ac:dyDescent="0.25">
      <c r="A76" s="482"/>
      <c r="B76" s="483"/>
      <c r="C76" s="483"/>
      <c r="D76" s="497"/>
      <c r="E76" s="498"/>
      <c r="F76" s="225"/>
      <c r="G76" s="195"/>
      <c r="H76" s="184"/>
      <c r="I76" s="184"/>
      <c r="J76" s="184"/>
      <c r="K76" s="184"/>
      <c r="L76" s="184"/>
      <c r="M76" s="184"/>
      <c r="N76" s="429"/>
      <c r="O76" s="517" t="s">
        <v>140</v>
      </c>
      <c r="P76" s="382" t="s">
        <v>139</v>
      </c>
      <c r="Q76" s="382" t="s">
        <v>133</v>
      </c>
      <c r="R76" s="491">
        <v>1</v>
      </c>
      <c r="S76" s="382" t="s">
        <v>15</v>
      </c>
      <c r="T76" s="57">
        <v>44198</v>
      </c>
      <c r="U76" s="521">
        <v>44561</v>
      </c>
      <c r="V76" s="354" t="s">
        <v>34</v>
      </c>
      <c r="W76" s="228">
        <v>343892734</v>
      </c>
      <c r="X76" s="176" t="s">
        <v>76</v>
      </c>
      <c r="Y76" s="169" t="s">
        <v>138</v>
      </c>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row>
    <row r="77" spans="1:50" s="95" customFormat="1" ht="31.5" customHeight="1" x14ac:dyDescent="0.25">
      <c r="A77" s="482"/>
      <c r="B77" s="483"/>
      <c r="C77" s="483"/>
      <c r="D77" s="497"/>
      <c r="E77" s="498"/>
      <c r="F77" s="225"/>
      <c r="G77" s="195"/>
      <c r="H77" s="184"/>
      <c r="I77" s="184"/>
      <c r="J77" s="184"/>
      <c r="K77" s="184"/>
      <c r="L77" s="184"/>
      <c r="M77" s="184"/>
      <c r="N77" s="429"/>
      <c r="O77" s="517" t="s">
        <v>137</v>
      </c>
      <c r="P77" s="382" t="s">
        <v>136</v>
      </c>
      <c r="Q77" s="382" t="s">
        <v>133</v>
      </c>
      <c r="R77" s="491">
        <v>1</v>
      </c>
      <c r="S77" s="382" t="s">
        <v>18</v>
      </c>
      <c r="T77" s="57">
        <v>44198</v>
      </c>
      <c r="U77" s="521">
        <v>44561</v>
      </c>
      <c r="V77" s="354"/>
      <c r="W77" s="228"/>
      <c r="X77" s="176"/>
      <c r="Y77" s="169"/>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row>
    <row r="78" spans="1:50" s="95" customFormat="1" ht="31.5" customHeight="1" x14ac:dyDescent="0.25">
      <c r="A78" s="482"/>
      <c r="B78" s="483"/>
      <c r="C78" s="483"/>
      <c r="D78" s="497"/>
      <c r="E78" s="498"/>
      <c r="F78" s="225"/>
      <c r="G78" s="195"/>
      <c r="H78" s="184"/>
      <c r="I78" s="184"/>
      <c r="J78" s="184"/>
      <c r="K78" s="184"/>
      <c r="L78" s="184"/>
      <c r="M78" s="184"/>
      <c r="N78" s="429"/>
      <c r="O78" s="517" t="s">
        <v>135</v>
      </c>
      <c r="P78" s="382" t="s">
        <v>134</v>
      </c>
      <c r="Q78" s="382" t="s">
        <v>133</v>
      </c>
      <c r="R78" s="491">
        <v>1</v>
      </c>
      <c r="S78" s="382" t="s">
        <v>18</v>
      </c>
      <c r="T78" s="57">
        <v>44198</v>
      </c>
      <c r="U78" s="521">
        <v>44561</v>
      </c>
      <c r="V78" s="354"/>
      <c r="W78" s="228"/>
      <c r="X78" s="176"/>
      <c r="Y78" s="169"/>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row>
    <row r="79" spans="1:50" s="95" customFormat="1" ht="31.5" customHeight="1" x14ac:dyDescent="0.25">
      <c r="A79" s="502"/>
      <c r="B79" s="503"/>
      <c r="C79" s="503"/>
      <c r="D79" s="504"/>
      <c r="E79" s="505"/>
      <c r="F79" s="251"/>
      <c r="G79" s="196"/>
      <c r="H79" s="185"/>
      <c r="I79" s="185"/>
      <c r="J79" s="185"/>
      <c r="K79" s="185"/>
      <c r="L79" s="185"/>
      <c r="M79" s="185"/>
      <c r="N79" s="430"/>
      <c r="O79" s="518" t="s">
        <v>132</v>
      </c>
      <c r="P79" s="506" t="s">
        <v>131</v>
      </c>
      <c r="Q79" s="506" t="s">
        <v>130</v>
      </c>
      <c r="R79" s="506">
        <v>4</v>
      </c>
      <c r="S79" s="506" t="s">
        <v>15</v>
      </c>
      <c r="T79" s="27">
        <v>44198</v>
      </c>
      <c r="U79" s="523">
        <v>44561</v>
      </c>
      <c r="V79" s="508"/>
      <c r="W79" s="239"/>
      <c r="X79" s="509"/>
      <c r="Y79" s="312"/>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row>
    <row r="80" spans="1:50" s="21" customFormat="1" ht="12.75" x14ac:dyDescent="0.25">
      <c r="E80" s="143"/>
      <c r="F80" s="519">
        <f>+SUM(F14:F75)</f>
        <v>22289778080</v>
      </c>
      <c r="O80" s="22"/>
      <c r="P80" s="24"/>
      <c r="Q80" s="22"/>
      <c r="R80" s="22"/>
      <c r="S80" s="22"/>
      <c r="T80" s="22"/>
      <c r="U80" s="22"/>
      <c r="V80" s="22"/>
      <c r="W80" s="510">
        <f>+SUM(W14:W76)</f>
        <v>22289778079.57692</v>
      </c>
      <c r="X80" s="24"/>
    </row>
    <row r="81" spans="5:24" s="21" customFormat="1" ht="12.75" x14ac:dyDescent="0.25">
      <c r="E81" s="143"/>
      <c r="O81" s="22"/>
      <c r="P81" s="24"/>
      <c r="Q81" s="22"/>
      <c r="R81" s="22"/>
      <c r="S81" s="22"/>
      <c r="T81" s="22"/>
      <c r="U81" s="22"/>
      <c r="V81" s="22"/>
      <c r="W81" s="22"/>
      <c r="X81" s="24"/>
    </row>
    <row r="82" spans="5:24" x14ac:dyDescent="0.25">
      <c r="W82" s="514"/>
    </row>
    <row r="83" spans="5:24" x14ac:dyDescent="0.25">
      <c r="W83" s="514"/>
    </row>
  </sheetData>
  <mergeCells count="188">
    <mergeCell ref="G69:G79"/>
    <mergeCell ref="H69:H79"/>
    <mergeCell ref="I69:I79"/>
    <mergeCell ref="J69:J79"/>
    <mergeCell ref="K69:K79"/>
    <mergeCell ref="L69:L79"/>
    <mergeCell ref="M69:M79"/>
    <mergeCell ref="N69:N79"/>
    <mergeCell ref="N35:N37"/>
    <mergeCell ref="G38:G68"/>
    <mergeCell ref="H38:H68"/>
    <mergeCell ref="I38:I68"/>
    <mergeCell ref="J38:J68"/>
    <mergeCell ref="K38:K68"/>
    <mergeCell ref="L38:L68"/>
    <mergeCell ref="M38:M68"/>
    <mergeCell ref="N38:N68"/>
    <mergeCell ref="H33:H34"/>
    <mergeCell ref="G33:G34"/>
    <mergeCell ref="G35:G37"/>
    <mergeCell ref="H35:H37"/>
    <mergeCell ref="I35:I37"/>
    <mergeCell ref="J35:J37"/>
    <mergeCell ref="K35:K37"/>
    <mergeCell ref="L35:L37"/>
    <mergeCell ref="M35:M37"/>
    <mergeCell ref="G23:G30"/>
    <mergeCell ref="H23:H30"/>
    <mergeCell ref="I23:I30"/>
    <mergeCell ref="J23:J30"/>
    <mergeCell ref="K23:K30"/>
    <mergeCell ref="L23:L30"/>
    <mergeCell ref="M23:M30"/>
    <mergeCell ref="N23:N30"/>
    <mergeCell ref="G31:G32"/>
    <mergeCell ref="H31:H32"/>
    <mergeCell ref="I31:I32"/>
    <mergeCell ref="J31:J32"/>
    <mergeCell ref="K31:K32"/>
    <mergeCell ref="L31:L32"/>
    <mergeCell ref="M31:M32"/>
    <mergeCell ref="N31:N32"/>
    <mergeCell ref="H14:H15"/>
    <mergeCell ref="I14:I15"/>
    <mergeCell ref="J14:J15"/>
    <mergeCell ref="K14:K15"/>
    <mergeCell ref="L14:L15"/>
    <mergeCell ref="M14:M15"/>
    <mergeCell ref="N14:N15"/>
    <mergeCell ref="G16:G22"/>
    <mergeCell ref="H16:H22"/>
    <mergeCell ref="I16:I22"/>
    <mergeCell ref="J16:J22"/>
    <mergeCell ref="K16:K22"/>
    <mergeCell ref="L16:L22"/>
    <mergeCell ref="M16:M22"/>
    <mergeCell ref="N16:N22"/>
    <mergeCell ref="U3:V3"/>
    <mergeCell ref="E1:T1"/>
    <mergeCell ref="E2:T2"/>
    <mergeCell ref="E3:T3"/>
    <mergeCell ref="O12:O13"/>
    <mergeCell ref="Y12:Y13"/>
    <mergeCell ref="P12:P13"/>
    <mergeCell ref="Q12:Q13"/>
    <mergeCell ref="R12:R13"/>
    <mergeCell ref="S12:S13"/>
    <mergeCell ref="T12:T13"/>
    <mergeCell ref="C7:F7"/>
    <mergeCell ref="C8:F8"/>
    <mergeCell ref="O11:Y11"/>
    <mergeCell ref="G11:N11"/>
    <mergeCell ref="A11:F11"/>
    <mergeCell ref="V12:V13"/>
    <mergeCell ref="W12:W13"/>
    <mergeCell ref="X12:X13"/>
    <mergeCell ref="A12:A13"/>
    <mergeCell ref="B12:B13"/>
    <mergeCell ref="C12:C13"/>
    <mergeCell ref="D12:D13"/>
    <mergeCell ref="E12:E13"/>
    <mergeCell ref="U12:U13"/>
    <mergeCell ref="A14:A37"/>
    <mergeCell ref="AH3:AI3"/>
    <mergeCell ref="AJ3:AL3"/>
    <mergeCell ref="A1:B3"/>
    <mergeCell ref="AH1:AI1"/>
    <mergeCell ref="AJ1:AL1"/>
    <mergeCell ref="AH2:AI2"/>
    <mergeCell ref="O6:Y9"/>
    <mergeCell ref="A5:B5"/>
    <mergeCell ref="C5:F5"/>
    <mergeCell ref="A9:B9"/>
    <mergeCell ref="C9:F9"/>
    <mergeCell ref="A8:B8"/>
    <mergeCell ref="C6:F6"/>
    <mergeCell ref="AJ2:AL2"/>
    <mergeCell ref="C1:D1"/>
    <mergeCell ref="C2:D2"/>
    <mergeCell ref="C3:D3"/>
    <mergeCell ref="W1:Y1"/>
    <mergeCell ref="W2:Y2"/>
    <mergeCell ref="W3:Y3"/>
    <mergeCell ref="U1:V1"/>
    <mergeCell ref="U2:V2"/>
    <mergeCell ref="A6:B6"/>
    <mergeCell ref="A7:B7"/>
    <mergeCell ref="M12:M13"/>
    <mergeCell ref="N12:N13"/>
    <mergeCell ref="F12:F13"/>
    <mergeCell ref="G12:G13"/>
    <mergeCell ref="H12:H13"/>
    <mergeCell ref="I12:I13"/>
    <mergeCell ref="J12:J13"/>
    <mergeCell ref="K12:K13"/>
    <mergeCell ref="L12:L13"/>
    <mergeCell ref="E23:E30"/>
    <mergeCell ref="F23:F30"/>
    <mergeCell ref="V23:V30"/>
    <mergeCell ref="E14:E15"/>
    <mergeCell ref="F14:F15"/>
    <mergeCell ref="Y16:Y17"/>
    <mergeCell ref="V18:V19"/>
    <mergeCell ref="W18:W19"/>
    <mergeCell ref="X18:X19"/>
    <mergeCell ref="Y18:Y19"/>
    <mergeCell ref="W20:W22"/>
    <mergeCell ref="X20:X22"/>
    <mergeCell ref="W23:W30"/>
    <mergeCell ref="X23:X30"/>
    <mergeCell ref="Y23:Y30"/>
    <mergeCell ref="W14:W15"/>
    <mergeCell ref="X14:X15"/>
    <mergeCell ref="E16:E22"/>
    <mergeCell ref="F16:F22"/>
    <mergeCell ref="V16:V17"/>
    <mergeCell ref="W16:W17"/>
    <mergeCell ref="X16:X17"/>
    <mergeCell ref="V20:V22"/>
    <mergeCell ref="G14:G15"/>
    <mergeCell ref="X76:X79"/>
    <mergeCell ref="Y76:Y79"/>
    <mergeCell ref="E38:E68"/>
    <mergeCell ref="E69:E79"/>
    <mergeCell ref="C38:C79"/>
    <mergeCell ref="B38:B79"/>
    <mergeCell ref="Y20:Y22"/>
    <mergeCell ref="F31:F32"/>
    <mergeCell ref="E31:E32"/>
    <mergeCell ref="F33:F34"/>
    <mergeCell ref="E33:E34"/>
    <mergeCell ref="E35:E37"/>
    <mergeCell ref="F35:F37"/>
    <mergeCell ref="T47:T48"/>
    <mergeCell ref="U47:U48"/>
    <mergeCell ref="F38:F68"/>
    <mergeCell ref="F69:F79"/>
    <mergeCell ref="V76:V79"/>
    <mergeCell ref="B31:B37"/>
    <mergeCell ref="C31:C37"/>
    <mergeCell ref="D31:D37"/>
    <mergeCell ref="D14:D30"/>
    <mergeCell ref="C14:C30"/>
    <mergeCell ref="B14:B30"/>
    <mergeCell ref="A38:A79"/>
    <mergeCell ref="O67:O68"/>
    <mergeCell ref="D38:D79"/>
    <mergeCell ref="P47:P48"/>
    <mergeCell ref="Q47:Q48"/>
    <mergeCell ref="W38:W39"/>
    <mergeCell ref="V44:V45"/>
    <mergeCell ref="W44:W45"/>
    <mergeCell ref="V31:V32"/>
    <mergeCell ref="W31:W32"/>
    <mergeCell ref="V33:V34"/>
    <mergeCell ref="W33:W34"/>
    <mergeCell ref="V35:V36"/>
    <mergeCell ref="W35:W36"/>
    <mergeCell ref="R47:R48"/>
    <mergeCell ref="S47:S48"/>
    <mergeCell ref="V38:V39"/>
    <mergeCell ref="W76:W79"/>
    <mergeCell ref="N33:N34"/>
    <mergeCell ref="M33:M34"/>
    <mergeCell ref="L33:L34"/>
    <mergeCell ref="K33:K34"/>
    <mergeCell ref="J33:J34"/>
    <mergeCell ref="I33:I34"/>
  </mergeCells>
  <pageMargins left="0.70866141732283472" right="0.70866141732283472"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'D:\Desktop\CUARENTENA\PLAN DE ACCIÓN 2021\Secretaría General\[FORMULACIÓN PLAN DE ACCIÓN 2021 - Oficina Jurídica.xlsx]Hoja2'!#REF!</xm:f>
          </x14:formula1>
          <xm:sqref>Q61:Q68 S61:S68 V61:V68 X61:X68</xm:sqref>
        </x14:dataValidation>
        <x14:dataValidation type="list" allowBlank="1" showInputMessage="1" showErrorMessage="1">
          <x14:formula1>
            <xm:f>'D:\Desktop\CUARENTENA\PLAN DE ACCIÓN 2021\Secretaría General\[FORMULACIÓN PLAN DE ACCIÓN 2021  - Oficina Inspector Gestión Tierras.xlsx]Hoja2'!#REF!</xm:f>
          </x14:formula1>
          <xm:sqref>X47:X60 S49:S60 S47 Q49:Q60 Q47 V47:V60</xm:sqref>
        </x14:dataValidation>
        <x14:dataValidation type="list" allowBlank="1" showInputMessage="1" showErrorMessage="1">
          <x14:formula1>
            <xm:f>'D:\Desktop\CUARENTENA\PLAN DE ACCIÓN 2021\Secretaría General\[FORMULACIÓN PLAN DE ACCIÓN 2021 - Oficina de Control Interno.xlsx]Hoja2'!#REF!</xm:f>
          </x14:formula1>
          <xm:sqref>Q70:Q75</xm:sqref>
        </x14:dataValidation>
        <x14:dataValidation type="list" allowBlank="1" showInputMessage="1" showErrorMessage="1">
          <x14:formula1>
            <xm:f>'D:\Desktop\CUARENTENA\PLAN DE ACCIÓN 2021\Secretaría General\[FORMULACIÓN PLAN DE ACCION 2021 - Comunicaciones.xlsx]Hoja2'!#REF!</xm:f>
          </x14:formula1>
          <xm:sqref>Q23:Q30 Q37 S23:S30 S37 V23 V37 X23 X37</xm:sqref>
        </x14:dataValidation>
        <x14:dataValidation type="list" allowBlank="1" showInputMessage="1" showErrorMessage="1">
          <x14:formula1>
            <xm:f>'C:\Users\marcela.blanco\Downloads\[PLAN DE ACCIÓN - Dirección General - Comunicaciones 01.xlsx]Hoja2'!#REF!</xm:f>
          </x14:formula1>
          <xm:sqref>Q31:Q32 S31:S36 Q69 X69:X75 V69:V75 Q19 S19:S22 S69:S79 V14:V15 S14:S15 X14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zoomScaleNormal="100" workbookViewId="0">
      <selection activeCell="O12" sqref="O12"/>
    </sheetView>
  </sheetViews>
  <sheetFormatPr baseColWidth="10" defaultColWidth="8.85546875" defaultRowHeight="12.75" x14ac:dyDescent="0.25"/>
  <cols>
    <col min="1" max="1" width="25" style="21" customWidth="1"/>
    <col min="2" max="2" width="16.28515625" style="21" customWidth="1"/>
    <col min="3" max="3" width="20.42578125" style="21" customWidth="1"/>
    <col min="4" max="4" width="18.28515625" style="21" customWidth="1"/>
    <col min="5" max="5" width="35.7109375" style="21" customWidth="1"/>
    <col min="6" max="6" width="20.42578125" style="21" customWidth="1"/>
    <col min="7" max="8" width="18.5703125" style="21" customWidth="1"/>
    <col min="9" max="14" width="13.85546875" style="21" customWidth="1"/>
    <col min="15" max="15" width="32.5703125" style="22" customWidth="1"/>
    <col min="16" max="16" width="23.5703125" style="22" customWidth="1"/>
    <col min="17" max="17" width="14.140625" style="22" customWidth="1"/>
    <col min="18" max="18" width="11.85546875" style="22" customWidth="1"/>
    <col min="19" max="19" width="17.28515625" style="22" customWidth="1"/>
    <col min="20" max="21" width="13.7109375" style="22" customWidth="1"/>
    <col min="22" max="22" width="21.140625" style="22" customWidth="1"/>
    <col min="23" max="24" width="19.85546875" style="22" customWidth="1"/>
    <col min="25" max="25" width="16.28515625" style="21" customWidth="1"/>
    <col min="26" max="29" width="9.42578125" style="21" customWidth="1"/>
    <col min="30" max="16384" width="8.85546875" style="21"/>
  </cols>
  <sheetData>
    <row r="1" spans="1:37" s="451" customFormat="1" ht="24.75" customHeight="1" x14ac:dyDescent="0.25">
      <c r="A1" s="565"/>
      <c r="B1" s="265" t="s">
        <v>63</v>
      </c>
      <c r="C1" s="265"/>
      <c r="D1" s="462" t="s">
        <v>91</v>
      </c>
      <c r="E1" s="458"/>
      <c r="F1" s="458"/>
      <c r="G1" s="458"/>
      <c r="H1" s="458"/>
      <c r="I1" s="458"/>
      <c r="J1" s="458"/>
      <c r="K1" s="458"/>
      <c r="L1" s="458"/>
      <c r="M1" s="458"/>
      <c r="N1" s="458"/>
      <c r="O1" s="458"/>
      <c r="P1" s="458"/>
      <c r="Q1" s="458"/>
      <c r="R1" s="458"/>
      <c r="S1" s="458"/>
      <c r="T1" s="458"/>
      <c r="U1" s="458"/>
      <c r="V1" s="459"/>
      <c r="W1" s="259" t="s">
        <v>64</v>
      </c>
      <c r="X1" s="260"/>
      <c r="Y1" s="53" t="s">
        <v>71</v>
      </c>
      <c r="AG1" s="566"/>
      <c r="AH1" s="566"/>
      <c r="AI1" s="567"/>
      <c r="AJ1" s="567"/>
      <c r="AK1" s="567"/>
    </row>
    <row r="2" spans="1:37" s="451" customFormat="1" ht="24.75" customHeight="1" x14ac:dyDescent="0.25">
      <c r="A2" s="568"/>
      <c r="B2" s="265" t="s">
        <v>65</v>
      </c>
      <c r="C2" s="265"/>
      <c r="D2" s="266" t="s">
        <v>69</v>
      </c>
      <c r="E2" s="267"/>
      <c r="F2" s="267"/>
      <c r="G2" s="267"/>
      <c r="H2" s="267"/>
      <c r="I2" s="267"/>
      <c r="J2" s="267"/>
      <c r="K2" s="267"/>
      <c r="L2" s="267"/>
      <c r="M2" s="267"/>
      <c r="N2" s="267"/>
      <c r="O2" s="267"/>
      <c r="P2" s="267"/>
      <c r="Q2" s="267"/>
      <c r="R2" s="267"/>
      <c r="S2" s="267"/>
      <c r="T2" s="267"/>
      <c r="U2" s="267"/>
      <c r="V2" s="268"/>
      <c r="W2" s="259" t="s">
        <v>66</v>
      </c>
      <c r="X2" s="260"/>
      <c r="Y2" s="53">
        <v>1</v>
      </c>
      <c r="AG2" s="566"/>
      <c r="AH2" s="566"/>
      <c r="AI2" s="569"/>
      <c r="AJ2" s="569"/>
      <c r="AK2" s="569"/>
    </row>
    <row r="3" spans="1:37" s="451" customFormat="1" ht="24.75" customHeight="1" x14ac:dyDescent="0.25">
      <c r="A3" s="570"/>
      <c r="B3" s="265" t="s">
        <v>67</v>
      </c>
      <c r="C3" s="265"/>
      <c r="D3" s="266" t="s">
        <v>70</v>
      </c>
      <c r="E3" s="267"/>
      <c r="F3" s="267"/>
      <c r="G3" s="267"/>
      <c r="H3" s="267"/>
      <c r="I3" s="267"/>
      <c r="J3" s="267"/>
      <c r="K3" s="267"/>
      <c r="L3" s="267"/>
      <c r="M3" s="267"/>
      <c r="N3" s="267"/>
      <c r="O3" s="267"/>
      <c r="P3" s="267"/>
      <c r="Q3" s="267"/>
      <c r="R3" s="267"/>
      <c r="S3" s="267"/>
      <c r="T3" s="267"/>
      <c r="U3" s="267"/>
      <c r="V3" s="268"/>
      <c r="W3" s="259" t="s">
        <v>68</v>
      </c>
      <c r="X3" s="260"/>
      <c r="Y3" s="461">
        <v>43767</v>
      </c>
      <c r="AG3" s="566"/>
      <c r="AH3" s="566"/>
      <c r="AI3" s="571"/>
      <c r="AJ3" s="569"/>
      <c r="AK3" s="569"/>
    </row>
    <row r="4" spans="1:37" ht="18" customHeight="1" x14ac:dyDescent="0.25">
      <c r="A4" s="80"/>
      <c r="B4" s="80"/>
      <c r="C4" s="80"/>
      <c r="D4" s="80"/>
      <c r="E4" s="80"/>
      <c r="F4" s="80"/>
      <c r="G4" s="80"/>
      <c r="H4" s="80"/>
      <c r="I4" s="80"/>
      <c r="J4" s="80"/>
      <c r="K4" s="80"/>
      <c r="L4" s="80"/>
      <c r="M4" s="80"/>
      <c r="N4" s="80"/>
      <c r="O4" s="80"/>
      <c r="P4" s="80"/>
      <c r="Q4" s="80"/>
      <c r="R4" s="80"/>
      <c r="S4" s="80"/>
      <c r="T4" s="80"/>
      <c r="U4" s="80"/>
      <c r="V4" s="80"/>
      <c r="Y4" s="80"/>
      <c r="Z4" s="80"/>
      <c r="AA4" s="80"/>
      <c r="AB4" s="80"/>
      <c r="AC4" s="80"/>
      <c r="AD4" s="80"/>
      <c r="AE4" s="80"/>
    </row>
    <row r="5" spans="1:37" ht="18" customHeight="1" x14ac:dyDescent="0.25">
      <c r="A5" s="207" t="s">
        <v>72</v>
      </c>
      <c r="B5" s="208"/>
      <c r="C5" s="412">
        <v>2021</v>
      </c>
      <c r="D5" s="412"/>
      <c r="E5" s="412"/>
      <c r="F5" s="412"/>
      <c r="G5" s="526"/>
      <c r="H5" s="527"/>
      <c r="I5" s="527"/>
      <c r="J5" s="527"/>
      <c r="K5" s="527"/>
      <c r="L5" s="527"/>
      <c r="M5" s="527"/>
      <c r="N5" s="527"/>
      <c r="O5" s="80"/>
      <c r="P5" s="80"/>
      <c r="Q5" s="80"/>
      <c r="R5" s="80"/>
      <c r="S5" s="80"/>
      <c r="T5" s="80"/>
      <c r="U5" s="80"/>
      <c r="V5" s="80"/>
      <c r="Y5" s="80"/>
      <c r="Z5" s="80"/>
      <c r="AA5" s="80"/>
      <c r="AB5" s="80"/>
      <c r="AC5" s="80"/>
      <c r="AD5" s="80"/>
      <c r="AE5" s="80"/>
    </row>
    <row r="6" spans="1:37" ht="18" customHeight="1" x14ac:dyDescent="0.25">
      <c r="A6" s="207" t="s">
        <v>27</v>
      </c>
      <c r="B6" s="208"/>
      <c r="C6" s="341" t="s">
        <v>284</v>
      </c>
      <c r="D6" s="341"/>
      <c r="E6" s="341"/>
      <c r="F6" s="341"/>
      <c r="G6" s="528"/>
      <c r="H6" s="528"/>
      <c r="I6" s="528"/>
      <c r="J6" s="528"/>
      <c r="K6" s="528"/>
      <c r="L6" s="528"/>
      <c r="M6" s="528"/>
      <c r="N6" s="527"/>
      <c r="O6" s="198"/>
      <c r="P6" s="198"/>
      <c r="Q6" s="198"/>
      <c r="R6" s="198"/>
      <c r="S6" s="198"/>
      <c r="T6" s="198"/>
      <c r="U6" s="198"/>
      <c r="V6" s="198"/>
      <c r="W6" s="198"/>
      <c r="X6" s="198"/>
      <c r="Y6" s="198"/>
      <c r="Z6" s="150"/>
      <c r="AA6" s="150"/>
      <c r="AB6" s="150"/>
      <c r="AC6" s="150"/>
      <c r="AD6" s="150"/>
      <c r="AE6" s="150"/>
    </row>
    <row r="7" spans="1:37" ht="18" customHeight="1" x14ac:dyDescent="0.25">
      <c r="A7" s="207" t="s">
        <v>28</v>
      </c>
      <c r="B7" s="208"/>
      <c r="C7" s="413">
        <v>2018011000121</v>
      </c>
      <c r="D7" s="413"/>
      <c r="E7" s="413"/>
      <c r="F7" s="413"/>
      <c r="G7" s="528"/>
      <c r="H7" s="528"/>
      <c r="I7" s="528"/>
      <c r="J7" s="528"/>
      <c r="K7" s="528"/>
      <c r="L7" s="528"/>
      <c r="M7" s="528"/>
      <c r="N7" s="527"/>
      <c r="O7" s="198"/>
      <c r="P7" s="198"/>
      <c r="Q7" s="198"/>
      <c r="R7" s="198"/>
      <c r="S7" s="198"/>
      <c r="T7" s="198"/>
      <c r="U7" s="198"/>
      <c r="V7" s="198"/>
      <c r="W7" s="198"/>
      <c r="X7" s="198"/>
      <c r="Y7" s="198"/>
      <c r="Z7" s="150"/>
      <c r="AA7" s="150"/>
      <c r="AB7" s="150"/>
      <c r="AC7" s="150"/>
      <c r="AD7" s="150"/>
      <c r="AE7" s="150"/>
    </row>
    <row r="8" spans="1:37" ht="18" customHeight="1" x14ac:dyDescent="0.25">
      <c r="A8" s="207" t="s">
        <v>74</v>
      </c>
      <c r="B8" s="208"/>
      <c r="C8" s="414" t="s">
        <v>283</v>
      </c>
      <c r="D8" s="414"/>
      <c r="E8" s="414"/>
      <c r="F8" s="414"/>
      <c r="G8" s="528"/>
      <c r="H8" s="528"/>
      <c r="I8" s="528"/>
      <c r="J8" s="528"/>
      <c r="K8" s="528"/>
      <c r="L8" s="528"/>
      <c r="M8" s="528"/>
      <c r="N8" s="527"/>
      <c r="O8" s="198"/>
      <c r="P8" s="198"/>
      <c r="Q8" s="198"/>
      <c r="R8" s="198"/>
      <c r="S8" s="198"/>
      <c r="T8" s="198"/>
      <c r="U8" s="198"/>
      <c r="V8" s="198"/>
      <c r="W8" s="198"/>
      <c r="X8" s="198"/>
      <c r="Y8" s="198"/>
      <c r="Z8" s="150"/>
      <c r="AA8" s="150"/>
      <c r="AB8" s="150"/>
      <c r="AC8" s="150"/>
      <c r="AD8" s="150"/>
      <c r="AE8" s="150"/>
    </row>
    <row r="9" spans="1:37" ht="18" customHeight="1" x14ac:dyDescent="0.25">
      <c r="A9" s="207" t="s">
        <v>29</v>
      </c>
      <c r="B9" s="208"/>
      <c r="C9" s="341" t="s">
        <v>282</v>
      </c>
      <c r="D9" s="341"/>
      <c r="E9" s="341"/>
      <c r="F9" s="341"/>
      <c r="G9" s="527"/>
      <c r="H9" s="527"/>
      <c r="I9" s="527"/>
      <c r="J9" s="527"/>
      <c r="K9" s="527"/>
      <c r="L9" s="527"/>
      <c r="M9" s="527"/>
      <c r="N9" s="527"/>
      <c r="O9" s="198"/>
      <c r="P9" s="198"/>
      <c r="Q9" s="198"/>
      <c r="R9" s="198"/>
      <c r="S9" s="198"/>
      <c r="T9" s="198"/>
      <c r="U9" s="198"/>
      <c r="V9" s="198"/>
      <c r="W9" s="198"/>
      <c r="X9" s="198"/>
      <c r="Y9" s="198"/>
      <c r="Z9" s="150"/>
      <c r="AA9" s="150"/>
      <c r="AB9" s="150"/>
      <c r="AC9" s="150"/>
      <c r="AD9" s="150"/>
      <c r="AE9" s="150"/>
    </row>
    <row r="10" spans="1:37" ht="18" customHeight="1" x14ac:dyDescent="0.25">
      <c r="A10" s="410"/>
      <c r="B10" s="410"/>
      <c r="C10" s="143"/>
      <c r="D10" s="143"/>
      <c r="E10" s="143"/>
      <c r="F10" s="143"/>
      <c r="G10" s="143"/>
      <c r="H10" s="143"/>
      <c r="I10" s="143"/>
      <c r="J10" s="143"/>
      <c r="K10" s="143"/>
      <c r="L10" s="143"/>
      <c r="M10" s="143"/>
      <c r="N10" s="143"/>
      <c r="O10" s="143"/>
      <c r="P10" s="143"/>
      <c r="Q10" s="143"/>
      <c r="R10" s="143"/>
      <c r="Y10" s="22"/>
      <c r="Z10" s="150"/>
      <c r="AA10" s="150"/>
      <c r="AB10" s="150"/>
      <c r="AC10" s="150"/>
      <c r="AD10" s="150"/>
      <c r="AE10" s="150"/>
    </row>
    <row r="11" spans="1:37" x14ac:dyDescent="0.25">
      <c r="A11" s="206" t="s">
        <v>22</v>
      </c>
      <c r="B11" s="206"/>
      <c r="C11" s="206"/>
      <c r="D11" s="206"/>
      <c r="E11" s="206"/>
      <c r="F11" s="206"/>
      <c r="G11" s="209" t="s">
        <v>83</v>
      </c>
      <c r="H11" s="209"/>
      <c r="I11" s="209"/>
      <c r="J11" s="209"/>
      <c r="K11" s="209"/>
      <c r="L11" s="209"/>
      <c r="M11" s="209"/>
      <c r="N11" s="210"/>
      <c r="O11" s="199" t="s">
        <v>23</v>
      </c>
      <c r="P11" s="199"/>
      <c r="Q11" s="199"/>
      <c r="R11" s="199"/>
      <c r="S11" s="199"/>
      <c r="T11" s="199"/>
      <c r="U11" s="199"/>
      <c r="V11" s="199"/>
      <c r="W11" s="199"/>
      <c r="X11" s="199"/>
      <c r="Y11" s="199"/>
      <c r="Z11" s="150"/>
      <c r="AA11" s="150"/>
      <c r="AB11" s="150"/>
      <c r="AC11" s="150"/>
      <c r="AD11" s="150"/>
      <c r="AE11" s="150"/>
    </row>
    <row r="12" spans="1:37" ht="25.5" x14ac:dyDescent="0.25">
      <c r="A12" s="332" t="s">
        <v>0</v>
      </c>
      <c r="B12" s="529" t="s">
        <v>1</v>
      </c>
      <c r="C12" s="332" t="s">
        <v>2</v>
      </c>
      <c r="D12" s="332" t="s">
        <v>125</v>
      </c>
      <c r="E12" s="332" t="s">
        <v>3</v>
      </c>
      <c r="F12" s="332" t="s">
        <v>126</v>
      </c>
      <c r="G12" s="333" t="s">
        <v>82</v>
      </c>
      <c r="H12" s="333" t="s">
        <v>78</v>
      </c>
      <c r="I12" s="333" t="s">
        <v>81</v>
      </c>
      <c r="J12" s="333" t="s">
        <v>80</v>
      </c>
      <c r="K12" s="530" t="s">
        <v>79</v>
      </c>
      <c r="L12" s="333" t="s">
        <v>7</v>
      </c>
      <c r="M12" s="530" t="s">
        <v>8</v>
      </c>
      <c r="N12" s="530" t="s">
        <v>9</v>
      </c>
      <c r="O12" s="531" t="s">
        <v>24</v>
      </c>
      <c r="P12" s="531" t="s">
        <v>26</v>
      </c>
      <c r="Q12" s="531" t="s">
        <v>4</v>
      </c>
      <c r="R12" s="532" t="s">
        <v>281</v>
      </c>
      <c r="S12" s="531" t="s">
        <v>73</v>
      </c>
      <c r="T12" s="531" t="s">
        <v>6</v>
      </c>
      <c r="U12" s="531" t="s">
        <v>19</v>
      </c>
      <c r="V12" s="90" t="s">
        <v>20</v>
      </c>
      <c r="W12" s="90" t="s">
        <v>25</v>
      </c>
      <c r="X12" s="90" t="s">
        <v>75</v>
      </c>
      <c r="Y12" s="90" t="s">
        <v>5</v>
      </c>
    </row>
    <row r="13" spans="1:37" s="143" customFormat="1" ht="57.75" customHeight="1" x14ac:dyDescent="0.25">
      <c r="A13" s="533" t="s">
        <v>280</v>
      </c>
      <c r="B13" s="534" t="s">
        <v>279</v>
      </c>
      <c r="C13" s="534" t="s">
        <v>279</v>
      </c>
      <c r="D13" s="534">
        <v>4</v>
      </c>
      <c r="E13" s="535" t="s">
        <v>278</v>
      </c>
      <c r="F13" s="536">
        <v>60000000</v>
      </c>
      <c r="G13" s="537" t="s">
        <v>10</v>
      </c>
      <c r="H13" s="63" t="s">
        <v>12</v>
      </c>
      <c r="I13" s="63" t="s">
        <v>12</v>
      </c>
      <c r="J13" s="63" t="s">
        <v>12</v>
      </c>
      <c r="K13" s="63" t="s">
        <v>12</v>
      </c>
      <c r="L13" s="63" t="s">
        <v>12</v>
      </c>
      <c r="M13" s="63" t="s">
        <v>12</v>
      </c>
      <c r="N13" s="538" t="s">
        <v>12</v>
      </c>
      <c r="O13" s="479" t="s">
        <v>277</v>
      </c>
      <c r="P13" s="539" t="s">
        <v>658</v>
      </c>
      <c r="Q13" s="539" t="s">
        <v>89</v>
      </c>
      <c r="R13" s="539">
        <v>1</v>
      </c>
      <c r="S13" s="539" t="s">
        <v>17</v>
      </c>
      <c r="T13" s="540">
        <v>44197</v>
      </c>
      <c r="U13" s="540" t="s">
        <v>276</v>
      </c>
      <c r="V13" s="541" t="s">
        <v>34</v>
      </c>
      <c r="W13" s="542">
        <f>+F13</f>
        <v>60000000</v>
      </c>
      <c r="X13" s="541" t="s">
        <v>76</v>
      </c>
      <c r="Y13" s="38" t="s">
        <v>197</v>
      </c>
    </row>
    <row r="14" spans="1:37" ht="47.25" customHeight="1" x14ac:dyDescent="0.25">
      <c r="A14" s="543"/>
      <c r="B14" s="498"/>
      <c r="C14" s="498"/>
      <c r="D14" s="498"/>
      <c r="E14" s="157" t="s">
        <v>275</v>
      </c>
      <c r="F14" s="154">
        <v>160000000</v>
      </c>
      <c r="G14" s="544" t="s">
        <v>10</v>
      </c>
      <c r="H14" s="64" t="s">
        <v>12</v>
      </c>
      <c r="I14" s="64" t="s">
        <v>12</v>
      </c>
      <c r="J14" s="64" t="s">
        <v>12</v>
      </c>
      <c r="K14" s="64" t="s">
        <v>12</v>
      </c>
      <c r="L14" s="64" t="s">
        <v>12</v>
      </c>
      <c r="M14" s="64" t="s">
        <v>12</v>
      </c>
      <c r="N14" s="545" t="s">
        <v>12</v>
      </c>
      <c r="O14" s="546" t="s">
        <v>274</v>
      </c>
      <c r="P14" s="354" t="s">
        <v>657</v>
      </c>
      <c r="Q14" s="354" t="s">
        <v>89</v>
      </c>
      <c r="R14" s="547">
        <v>2</v>
      </c>
      <c r="S14" s="354" t="s">
        <v>17</v>
      </c>
      <c r="T14" s="548">
        <v>44197</v>
      </c>
      <c r="U14" s="548">
        <v>44561</v>
      </c>
      <c r="V14" s="549" t="s">
        <v>34</v>
      </c>
      <c r="W14" s="179">
        <f>+F14+F15+F16</f>
        <v>940000000</v>
      </c>
      <c r="X14" s="550" t="s">
        <v>76</v>
      </c>
      <c r="Y14" s="436" t="s">
        <v>197</v>
      </c>
    </row>
    <row r="15" spans="1:37" ht="100.5" customHeight="1" x14ac:dyDescent="0.25">
      <c r="A15" s="543"/>
      <c r="B15" s="498"/>
      <c r="C15" s="498"/>
      <c r="D15" s="498"/>
      <c r="E15" s="157" t="s">
        <v>273</v>
      </c>
      <c r="F15" s="154">
        <v>730000000</v>
      </c>
      <c r="G15" s="544" t="s">
        <v>10</v>
      </c>
      <c r="H15" s="64" t="s">
        <v>12</v>
      </c>
      <c r="I15" s="64" t="s">
        <v>12</v>
      </c>
      <c r="J15" s="64" t="s">
        <v>12</v>
      </c>
      <c r="K15" s="64" t="s">
        <v>12</v>
      </c>
      <c r="L15" s="64" t="s">
        <v>12</v>
      </c>
      <c r="M15" s="64" t="s">
        <v>12</v>
      </c>
      <c r="N15" s="545" t="s">
        <v>12</v>
      </c>
      <c r="O15" s="546"/>
      <c r="P15" s="354"/>
      <c r="Q15" s="354"/>
      <c r="R15" s="547"/>
      <c r="S15" s="354"/>
      <c r="T15" s="548"/>
      <c r="U15" s="548"/>
      <c r="V15" s="549"/>
      <c r="W15" s="179"/>
      <c r="X15" s="550"/>
      <c r="Y15" s="436"/>
    </row>
    <row r="16" spans="1:37" ht="58.5" customHeight="1" x14ac:dyDescent="0.25">
      <c r="A16" s="551"/>
      <c r="B16" s="505"/>
      <c r="C16" s="505"/>
      <c r="D16" s="505"/>
      <c r="E16" s="552" t="s">
        <v>272</v>
      </c>
      <c r="F16" s="553">
        <v>50000000</v>
      </c>
      <c r="G16" s="554" t="s">
        <v>10</v>
      </c>
      <c r="H16" s="71" t="s">
        <v>12</v>
      </c>
      <c r="I16" s="71" t="s">
        <v>12</v>
      </c>
      <c r="J16" s="71" t="s">
        <v>12</v>
      </c>
      <c r="K16" s="71" t="s">
        <v>12</v>
      </c>
      <c r="L16" s="71" t="s">
        <v>12</v>
      </c>
      <c r="M16" s="71" t="s">
        <v>12</v>
      </c>
      <c r="N16" s="555" t="s">
        <v>12</v>
      </c>
      <c r="O16" s="556"/>
      <c r="P16" s="508"/>
      <c r="Q16" s="508"/>
      <c r="R16" s="557"/>
      <c r="S16" s="508"/>
      <c r="T16" s="558"/>
      <c r="U16" s="558"/>
      <c r="V16" s="559"/>
      <c r="W16" s="180"/>
      <c r="X16" s="560"/>
      <c r="Y16" s="561"/>
    </row>
    <row r="17" spans="5:23" x14ac:dyDescent="0.25">
      <c r="E17" s="150"/>
      <c r="F17" s="33">
        <f>SUM(F13:F16)</f>
        <v>1000000000</v>
      </c>
      <c r="W17" s="562">
        <f>SUM(W13:W16)</f>
        <v>1000000000</v>
      </c>
    </row>
    <row r="18" spans="5:23" x14ac:dyDescent="0.25">
      <c r="E18" s="150"/>
      <c r="F18" s="563"/>
      <c r="W18" s="564"/>
    </row>
    <row r="19" spans="5:23" x14ac:dyDescent="0.25">
      <c r="E19" s="150"/>
      <c r="F19" s="103"/>
      <c r="W19" s="564"/>
    </row>
  </sheetData>
  <mergeCells count="51">
    <mergeCell ref="AI1:AK1"/>
    <mergeCell ref="B2:C2"/>
    <mergeCell ref="D2:V2"/>
    <mergeCell ref="W2:X2"/>
    <mergeCell ref="AG2:AH2"/>
    <mergeCell ref="AI2:AK2"/>
    <mergeCell ref="A1:A3"/>
    <mergeCell ref="B1:C1"/>
    <mergeCell ref="D1:V1"/>
    <mergeCell ref="W1:X1"/>
    <mergeCell ref="AG1:AH1"/>
    <mergeCell ref="B3:C3"/>
    <mergeCell ref="D3:V3"/>
    <mergeCell ref="W3:X3"/>
    <mergeCell ref="AG3:AH3"/>
    <mergeCell ref="A9:B9"/>
    <mergeCell ref="A5:B5"/>
    <mergeCell ref="C5:F5"/>
    <mergeCell ref="A6:B6"/>
    <mergeCell ref="C6:F6"/>
    <mergeCell ref="C9:F9"/>
    <mergeCell ref="A7:B7"/>
    <mergeCell ref="C7:F7"/>
    <mergeCell ref="A8:B8"/>
    <mergeCell ref="K6:M6"/>
    <mergeCell ref="O6:Y9"/>
    <mergeCell ref="G7:J7"/>
    <mergeCell ref="K7:M7"/>
    <mergeCell ref="W14:W16"/>
    <mergeCell ref="X14:X16"/>
    <mergeCell ref="Y14:Y16"/>
    <mergeCell ref="U14:U16"/>
    <mergeCell ref="R14:R16"/>
    <mergeCell ref="S14:S16"/>
    <mergeCell ref="T14:T16"/>
    <mergeCell ref="C13:C16"/>
    <mergeCell ref="D13:D16"/>
    <mergeCell ref="O14:O16"/>
    <mergeCell ref="P14:P16"/>
    <mergeCell ref="AI3:AK3"/>
    <mergeCell ref="C8:F8"/>
    <mergeCell ref="G8:J8"/>
    <mergeCell ref="K8:M8"/>
    <mergeCell ref="G6:J6"/>
    <mergeCell ref="V14:V16"/>
    <mergeCell ref="A11:F11"/>
    <mergeCell ref="G11:N11"/>
    <mergeCell ref="O11:Y11"/>
    <mergeCell ref="A13:A16"/>
    <mergeCell ref="B13:B16"/>
    <mergeCell ref="Q14:Q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Hoja2</vt:lpstr>
      <vt:lpstr>Direccion de Gestión Jurídica</vt:lpstr>
      <vt:lpstr>Dirección de Acceso a Tierras</vt:lpstr>
      <vt:lpstr>Planes de Ordenamiento</vt:lpstr>
      <vt:lpstr>Arquitectura empresarial </vt:lpstr>
      <vt:lpstr>Comunidades Indigenas</vt:lpstr>
      <vt:lpstr>Comunidades Negras</vt:lpstr>
      <vt:lpstr>Mejoramiento Cap. de Gestión</vt:lpstr>
      <vt:lpstr>Adecuación Sedes</vt:lpstr>
      <vt:lpstr>Fondo Documental</vt:lpstr>
      <vt:lpstr>Políticas Institucionales</vt:lpstr>
      <vt:lpstr>'Comunidades Indigenas'!Área_de_impresión</vt:lpstr>
      <vt:lpstr>'Comunidades Negras'!Área_de_impresión</vt:lpstr>
      <vt:lpstr>'Dirección de Acceso a Tierras'!Área_de_impresión</vt:lpstr>
      <vt:lpstr>'Direccion de Gestión Jurídica'!Área_de_impresión</vt:lpstr>
      <vt:lpstr>'Mejoramiento Cap. de Gestión'!Área_de_impresión</vt:lpstr>
      <vt:lpstr>'Políticas Institucionales'!Área_de_impresión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Paola Blanco Nuñez</dc:creator>
  <cp:lastModifiedBy>Usuario de Windows</cp:lastModifiedBy>
  <cp:lastPrinted>2019-10-30T21:16:31Z</cp:lastPrinted>
  <dcterms:created xsi:type="dcterms:W3CDTF">2019-10-23T16:05:25Z</dcterms:created>
  <dcterms:modified xsi:type="dcterms:W3CDTF">2021-01-29T22:37:01Z</dcterms:modified>
</cp:coreProperties>
</file>