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howInkAnnotation="0"/>
  <mc:AlternateContent xmlns:mc="http://schemas.openxmlformats.org/markup-compatibility/2006">
    <mc:Choice Requires="x15">
      <x15ac:absPath xmlns:x15ac="http://schemas.microsoft.com/office/spreadsheetml/2010/11/ac" url="C:\Users\hp\Documents\2 Andrés\1. Agencia Nacional de Tierras\Riesgos 2020\Seguimiento Riesgos 2020\Informe 1 trimestre 2020 IGR final V3\"/>
    </mc:Choice>
  </mc:AlternateContent>
  <xr:revisionPtr revIDLastSave="0" documentId="13_ncr:1_{F2209850-2686-425C-9763-F531FF52C92A}" xr6:coauthVersionLast="45" xr6:coauthVersionMax="45" xr10:uidLastSave="{00000000-0000-0000-0000-000000000000}"/>
  <workbookProtection workbookAlgorithmName="SHA-512" workbookHashValue="W72qHyKH6a2pw0/KMANsSw9mm76nW/+32ykV8DdYdiigdBsftVPJBuhH3koy00keI8npdF80HCzfVXXDbaqXMA==" workbookSaltValue="kV10dc94PCWh67HPzTdRXA==" workbookSpinCount="100000" lockStructure="1"/>
  <bookViews>
    <workbookView xWindow="-120" yWindow="-120" windowWidth="29040" windowHeight="15840" tabRatio="678" xr2:uid="{00000000-000D-0000-FFFF-FFFF00000000}"/>
  </bookViews>
  <sheets>
    <sheet name="Mapa de Riesgos Gestión V3" sheetId="1" r:id="rId1"/>
    <sheet name="Tipos de Riesgos V3" sheetId="25" r:id="rId2"/>
    <sheet name="Comparativo por tipo 2016-2019" sheetId="17" r:id="rId3"/>
    <sheet name="Índice de Gestión del Riesgo" sheetId="23" r:id="rId4"/>
    <sheet name="Más críticos V3" sheetId="24" r:id="rId5"/>
    <sheet name="Análisis global ANT V3" sheetId="18" r:id="rId6"/>
    <sheet name="Comparativo residual 2016-2019" sheetId="22" r:id="rId7"/>
    <sheet name="Riesgo residual por Proceso V3" sheetId="16" r:id="rId8"/>
  </sheets>
  <externalReferences>
    <externalReference r:id="rId9"/>
  </externalReferences>
  <definedNames>
    <definedName name="_xlnm._FilterDatabase" localSheetId="0" hidden="1">'Mapa de Riesgos Gestión V3'!$C$7:$C$167</definedName>
    <definedName name="numeros">'[1]Mapa de Riesgos Gestión'!$B$307:$B$311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27" i="1" l="1"/>
  <c r="AJ110" i="1"/>
  <c r="AJ113" i="1" s="1"/>
  <c r="AJ107" i="1"/>
  <c r="AJ102" i="1"/>
  <c r="AJ79" i="1" l="1"/>
  <c r="AJ64" i="1"/>
  <c r="AJ61" i="1"/>
  <c r="AJ22" i="1"/>
  <c r="AJ32" i="1"/>
  <c r="AJ16" i="1"/>
  <c r="AJ10" i="1"/>
  <c r="AD135" i="1" l="1"/>
  <c r="AJ135" i="1" s="1"/>
  <c r="AD101" i="1"/>
  <c r="AD100" i="1"/>
  <c r="AD99" i="1"/>
  <c r="AD98" i="1"/>
  <c r="AD97" i="1"/>
  <c r="AD96" i="1"/>
  <c r="AD91" i="1"/>
  <c r="AD90" i="1"/>
  <c r="AD57" i="1"/>
  <c r="AJ36" i="1" l="1"/>
  <c r="AD148" i="1"/>
  <c r="AJ82" i="1"/>
  <c r="G15" i="23"/>
  <c r="AK22" i="1"/>
  <c r="C19" i="25" l="1"/>
  <c r="Z49" i="1" l="1"/>
  <c r="O142" i="1" l="1"/>
  <c r="J142" i="1"/>
  <c r="O137" i="1"/>
  <c r="J137" i="1"/>
  <c r="C11" i="24" l="1"/>
  <c r="E23" i="23"/>
  <c r="D23" i="23"/>
  <c r="C23" i="23"/>
  <c r="G22" i="23"/>
  <c r="G21" i="23"/>
  <c r="G20" i="23"/>
  <c r="G19" i="23"/>
  <c r="G18" i="23"/>
  <c r="G17" i="23"/>
  <c r="G16" i="23"/>
  <c r="G14" i="23"/>
  <c r="G13" i="23"/>
  <c r="G12" i="23"/>
  <c r="G11" i="23"/>
  <c r="G10" i="23"/>
  <c r="G9" i="23"/>
  <c r="G8" i="23"/>
  <c r="G7" i="23"/>
  <c r="G19" i="16"/>
  <c r="J82" i="1"/>
  <c r="J16" i="1"/>
  <c r="H5" i="18"/>
  <c r="H6" i="18"/>
  <c r="O34" i="1"/>
  <c r="J34" i="1"/>
  <c r="O106" i="1"/>
  <c r="J106" i="1"/>
  <c r="O105" i="1"/>
  <c r="J105" i="1"/>
  <c r="O104" i="1"/>
  <c r="J104" i="1"/>
  <c r="O102" i="1"/>
  <c r="J102" i="1"/>
  <c r="O111" i="1"/>
  <c r="J111" i="1"/>
  <c r="O110" i="1"/>
  <c r="J110" i="1"/>
  <c r="O126" i="1"/>
  <c r="J126" i="1"/>
  <c r="O125" i="1"/>
  <c r="J125" i="1"/>
  <c r="O123" i="1"/>
  <c r="J123" i="1"/>
  <c r="O119" i="1"/>
  <c r="O117" i="1"/>
  <c r="J117" i="1"/>
  <c r="O124" i="1"/>
  <c r="J124" i="1"/>
  <c r="J120" i="1"/>
  <c r="J119" i="1"/>
  <c r="O115" i="1"/>
  <c r="J115" i="1"/>
  <c r="O114" i="1"/>
  <c r="J114" i="1"/>
  <c r="O113" i="1"/>
  <c r="J113" i="1"/>
  <c r="O35" i="1"/>
  <c r="J35" i="1"/>
  <c r="O62" i="1"/>
  <c r="J62" i="1"/>
  <c r="O61" i="1"/>
  <c r="J61" i="1"/>
  <c r="O74" i="1"/>
  <c r="J74" i="1"/>
  <c r="O71" i="1"/>
  <c r="J71" i="1"/>
  <c r="O66" i="1"/>
  <c r="J66" i="1"/>
  <c r="O109" i="1"/>
  <c r="J109" i="1"/>
  <c r="O108" i="1"/>
  <c r="J108" i="1"/>
  <c r="O107" i="1"/>
  <c r="J107" i="1"/>
  <c r="O81" i="1"/>
  <c r="J81" i="1"/>
  <c r="O79" i="1"/>
  <c r="J79" i="1"/>
  <c r="O16" i="1"/>
  <c r="O65" i="1"/>
  <c r="J65" i="1"/>
  <c r="J64" i="1"/>
  <c r="Z11" i="1"/>
  <c r="J31" i="1"/>
  <c r="J147" i="1"/>
  <c r="O147" i="1"/>
  <c r="O136" i="1"/>
  <c r="J136" i="1"/>
  <c r="J90" i="1"/>
  <c r="O89" i="1"/>
  <c r="O86" i="1"/>
  <c r="J86" i="1"/>
  <c r="O93" i="1"/>
  <c r="J93" i="1"/>
  <c r="J89" i="1"/>
  <c r="O32" i="1"/>
  <c r="O31" i="1"/>
  <c r="J52" i="1"/>
  <c r="O56" i="1"/>
  <c r="J56" i="1"/>
  <c r="O36" i="1"/>
  <c r="J36" i="1"/>
  <c r="O20" i="1"/>
  <c r="J20" i="1"/>
  <c r="O21" i="1"/>
  <c r="J21" i="1"/>
  <c r="Z13" i="1"/>
  <c r="Z135" i="1"/>
  <c r="O18" i="1"/>
  <c r="J18" i="1"/>
  <c r="E19" i="16"/>
  <c r="D19" i="16"/>
  <c r="C19" i="16"/>
  <c r="B19" i="16"/>
  <c r="J28" i="1"/>
  <c r="J32" i="1"/>
  <c r="Z148" i="1" l="1"/>
  <c r="G23" i="23"/>
</calcChain>
</file>

<file path=xl/sharedStrings.xml><?xml version="1.0" encoding="utf-8"?>
<sst xmlns="http://schemas.openxmlformats.org/spreadsheetml/2006/main" count="1960" uniqueCount="1126">
  <si>
    <t>Plan de Contingencia</t>
  </si>
  <si>
    <t>No.</t>
  </si>
  <si>
    <t>Nombre del riesgo</t>
  </si>
  <si>
    <t xml:space="preserve">Causas </t>
  </si>
  <si>
    <t xml:space="preserve">Consecuencias </t>
  </si>
  <si>
    <t>Control</t>
  </si>
  <si>
    <t>Acción de Control</t>
  </si>
  <si>
    <t xml:space="preserve">Riesgo Residual </t>
  </si>
  <si>
    <t>Opción de manejo</t>
  </si>
  <si>
    <t xml:space="preserve">Acciones Preventivas </t>
  </si>
  <si>
    <t xml:space="preserve">Responsable de la acción </t>
  </si>
  <si>
    <t>Registro-Evidencia</t>
  </si>
  <si>
    <t>Acciones de contingencia ante posible materialización</t>
  </si>
  <si>
    <t xml:space="preserve">Evidencia-Registro </t>
  </si>
  <si>
    <t>Impacto</t>
  </si>
  <si>
    <t xml:space="preserve">Nivel </t>
  </si>
  <si>
    <t xml:space="preserve">Riesgo Inherente </t>
  </si>
  <si>
    <t>Oficina de Planeación</t>
  </si>
  <si>
    <t>Subdirección de Talento Humano</t>
  </si>
  <si>
    <t>Subdirección Administrativa y Financiera</t>
  </si>
  <si>
    <t>(1) Rara Vez</t>
  </si>
  <si>
    <t xml:space="preserve">Zona de riesgo Baja </t>
  </si>
  <si>
    <t>(1) Insignificante</t>
  </si>
  <si>
    <t>Zona de Riesgo Moderada</t>
  </si>
  <si>
    <t>(2) Improbable</t>
  </si>
  <si>
    <t>(2) Menor</t>
  </si>
  <si>
    <t xml:space="preserve">Zona de riesgo Alta </t>
  </si>
  <si>
    <t>(3) Posible</t>
  </si>
  <si>
    <t>(3) Moderado</t>
  </si>
  <si>
    <t>Zona de riesgo Extrema</t>
  </si>
  <si>
    <t>(4) Probable</t>
  </si>
  <si>
    <t>(4) Mayor</t>
  </si>
  <si>
    <t>(5) Casi Seguro</t>
  </si>
  <si>
    <t>(5) Catastrófico</t>
  </si>
  <si>
    <t>Zona Baja</t>
  </si>
  <si>
    <t>Zona Moderada</t>
  </si>
  <si>
    <t>Zona Alta</t>
  </si>
  <si>
    <t>Zona Extrema</t>
  </si>
  <si>
    <t>Probabilidad de Ocurrencia</t>
  </si>
  <si>
    <t>Clasificación del riesgo</t>
  </si>
  <si>
    <t>Clases de Riesgos</t>
  </si>
  <si>
    <t>Riesgo Estratégico</t>
  </si>
  <si>
    <t>R1</t>
  </si>
  <si>
    <t>R2</t>
  </si>
  <si>
    <t>R3</t>
  </si>
  <si>
    <t>R4</t>
  </si>
  <si>
    <t>R5</t>
  </si>
  <si>
    <t>R6</t>
  </si>
  <si>
    <t>R8</t>
  </si>
  <si>
    <t>R9</t>
  </si>
  <si>
    <t>R13</t>
  </si>
  <si>
    <t>Reducir</t>
  </si>
  <si>
    <t>Asumir, Compartir o Transferir</t>
  </si>
  <si>
    <t>Evitar</t>
  </si>
  <si>
    <t>(5) Moderado</t>
  </si>
  <si>
    <t>(10) Mayor</t>
  </si>
  <si>
    <t>(20) Catastrófico</t>
  </si>
  <si>
    <t>Riesgo de Imagen</t>
  </si>
  <si>
    <t>Riesgo Operativo</t>
  </si>
  <si>
    <t>Riesgos Financiero</t>
  </si>
  <si>
    <t>Riesgo de Cumplimiento</t>
  </si>
  <si>
    <t>Riesgo de Tecnología</t>
  </si>
  <si>
    <t>Programador</t>
  </si>
  <si>
    <t>Cantidad</t>
  </si>
  <si>
    <t>I</t>
  </si>
  <si>
    <t>II</t>
  </si>
  <si>
    <t>III</t>
  </si>
  <si>
    <t>IV</t>
  </si>
  <si>
    <t>Resultado</t>
  </si>
  <si>
    <t>Ejecución</t>
  </si>
  <si>
    <t>FORMA</t>
  </si>
  <si>
    <t>ACTIVIDAD</t>
  </si>
  <si>
    <t>PROCEDIMIENTO</t>
  </si>
  <si>
    <t>CÓDIGO</t>
  </si>
  <si>
    <t>VERSIÓN</t>
  </si>
  <si>
    <t>FECHAS</t>
  </si>
  <si>
    <t>DEST-F-001</t>
  </si>
  <si>
    <t>MAPA DE RIESGOS Y OPORTUNIDADES</t>
  </si>
  <si>
    <t>GESTIÓN DE RIESGOS Y OPORTUNIDADES</t>
  </si>
  <si>
    <t>IDENTIFICAR EL RIESGO</t>
  </si>
  <si>
    <t>¿Riesgo Materializado?</t>
  </si>
  <si>
    <t>Si</t>
  </si>
  <si>
    <t>No</t>
  </si>
  <si>
    <t>Definición incorrecta de los lineamientos institucionales</t>
  </si>
  <si>
    <t>Reprocesos. 
Retrasos en la entrega de resultados, informes y reportes.
Incumplimiento de metas.</t>
  </si>
  <si>
    <t>Planeación inoportuna de cada vigencia</t>
  </si>
  <si>
    <t>Inadecuada Planeación de proyectos de inversión.</t>
  </si>
  <si>
    <t>Alto</t>
  </si>
  <si>
    <t>Moderado</t>
  </si>
  <si>
    <t>Proceso</t>
  </si>
  <si>
    <t>Direccionamiento Estratégico</t>
  </si>
  <si>
    <t>Pérdida de credibilidad y mala imagen institucional</t>
  </si>
  <si>
    <t>Preventivo</t>
  </si>
  <si>
    <t>Inadecuada utilización de la imagen institucional</t>
  </si>
  <si>
    <t>Pérdida de identidad institucional</t>
  </si>
  <si>
    <t>Asesora de comunicaciones</t>
  </si>
  <si>
    <t>Campañas realizadas</t>
  </si>
  <si>
    <t>Comunicación y gestión con grupos de interés</t>
  </si>
  <si>
    <t>Extremo</t>
  </si>
  <si>
    <t>Inteligencia de la información</t>
  </si>
  <si>
    <t>Subdirector de Planeación Operativa</t>
  </si>
  <si>
    <t>Gestión del modelo de atención</t>
  </si>
  <si>
    <t xml:space="preserve">Preventivo </t>
  </si>
  <si>
    <t>Planificación del OSPR</t>
  </si>
  <si>
    <t>Tomar decisiones con información errónea, generando productos con baja calidad.</t>
  </si>
  <si>
    <t>R16</t>
  </si>
  <si>
    <t>R17</t>
  </si>
  <si>
    <t>R22</t>
  </si>
  <si>
    <t>R23</t>
  </si>
  <si>
    <t>R24</t>
  </si>
  <si>
    <t>Acceso a la propiedad de la tierra y los territorios</t>
  </si>
  <si>
    <t>Informe de gestión de procesos de compra directa y adjudicaciones especiales.</t>
  </si>
  <si>
    <t>Subdirección Administración Tierras de la Nación</t>
  </si>
  <si>
    <t>R30</t>
  </si>
  <si>
    <t>R31</t>
  </si>
  <si>
    <t>R33</t>
  </si>
  <si>
    <t>R34</t>
  </si>
  <si>
    <t>R35</t>
  </si>
  <si>
    <t>R39</t>
  </si>
  <si>
    <t>R40</t>
  </si>
  <si>
    <t>R41</t>
  </si>
  <si>
    <t>R42</t>
  </si>
  <si>
    <t xml:space="preserve">Dirección de Gestión del Ordenamiento Social de la Propiedad </t>
  </si>
  <si>
    <t>R43</t>
  </si>
  <si>
    <t>Evaluación del impacto del OSPR</t>
  </si>
  <si>
    <t>Deficiencias en el desarrollo del Talento Humano de la ANT.</t>
  </si>
  <si>
    <t>Formulación y aprobación del Plan Para el Desarrollo del Talento Humano</t>
  </si>
  <si>
    <t>Plan Formulado y aprobado</t>
  </si>
  <si>
    <t>Prescripción de la acción disciplinaria</t>
  </si>
  <si>
    <t>Secretaría General</t>
  </si>
  <si>
    <t>R44</t>
  </si>
  <si>
    <t>R45</t>
  </si>
  <si>
    <t>R46</t>
  </si>
  <si>
    <t>R47</t>
  </si>
  <si>
    <t>R48</t>
  </si>
  <si>
    <t>R49</t>
  </si>
  <si>
    <t>Grupo de Contratos</t>
  </si>
  <si>
    <t>Deficiencias en la Supervisión de los contratos y/o convenios</t>
  </si>
  <si>
    <t xml:space="preserve">Capacitaciones a los supervisores </t>
  </si>
  <si>
    <t>Capacitaciones adelantadas sobre la meta</t>
  </si>
  <si>
    <t xml:space="preserve">Falta o inoportunidad en la radicación del acta de liquidación por parte del área técnica. </t>
  </si>
  <si>
    <t>R50</t>
  </si>
  <si>
    <t>R51</t>
  </si>
  <si>
    <t>R52</t>
  </si>
  <si>
    <t>Adquisición de bienes y servicios</t>
  </si>
  <si>
    <t>Administración de Bienes y servicios</t>
  </si>
  <si>
    <t>R57</t>
  </si>
  <si>
    <t>R58</t>
  </si>
  <si>
    <t>R59</t>
  </si>
  <si>
    <t>R60</t>
  </si>
  <si>
    <t>Programación del PAC que no corresponde a las necesidades reales</t>
  </si>
  <si>
    <t>Seguimiento a la programación y ejecución del PAC</t>
  </si>
  <si>
    <t>Matriz de seguimiento</t>
  </si>
  <si>
    <t xml:space="preserve">Generación de obligaciones con inconsistencias en la aplicación de las deducciones tributarias </t>
  </si>
  <si>
    <t>Efectuar registros contables que afecten la razonabilidad de los estados contables</t>
  </si>
  <si>
    <t>R61</t>
  </si>
  <si>
    <t>Gestión financiera</t>
  </si>
  <si>
    <t>Bases de datos e información sin criterios de calidad.
Desconocimiento de tiempos, procedimientos y responsables del proceso de seguimiento y gestión de la información.</t>
  </si>
  <si>
    <t>Estados de avance o mediciones erróneas.
Información poco fiable para el desarrollo y desempeño de otros procesos.
Incumplimiento de la normativa vigente.
Pérdida gradual de credibilidad e imagen.</t>
  </si>
  <si>
    <t>Oficina de planeación</t>
  </si>
  <si>
    <t>Incumplimientos Técnicos</t>
  </si>
  <si>
    <t>Desconocimiento de requisitos y/o lineamientos para el desarrollo de productos y/o salidas.
Desconocimiento de cambios normativos.
Ausencia de control en la ejecución de las actividades de los procedimientos.
Falta de registro de productos y/o salidas No conformes.
Deficiencias en la identificación de requisitos para la elaboración de productos y servicios.</t>
  </si>
  <si>
    <t xml:space="preserve">Desconocimiento de las necesidades de los grupos de interés.
Inexistencia de plan de acción para el desarrollo de herramientas y/o instrumentos.
Recursos físicos, humanos, técnicos, tecnológicos o financieros insuficientes para el desarrollo de portafolio de productos y/o servicios.
Inadecuada articulación entre procesos misionales </t>
  </si>
  <si>
    <t>Diseño inoportuno de herramientas, instrumentos o modelos de operación para la gestión.
Retrasos en la entrega de productos y/o servicios.
Incumplimiento de Acuerdos de Nivel de Servicio.
Falencias en la atención a los grupos de interés.</t>
  </si>
  <si>
    <t xml:space="preserve">Revisión periódica de las estrategias, metas y objetivos. </t>
  </si>
  <si>
    <t>Seguimiento, evaluación y mejora</t>
  </si>
  <si>
    <t>Gestión del Talento Humano</t>
  </si>
  <si>
    <t xml:space="preserve">Retrasos en las metas y compromisos institucionales. 
Retrasos en la ejecución de los proyectos. 
Pérdida de imagen institucional. </t>
  </si>
  <si>
    <t>Programación mensual del PAC</t>
  </si>
  <si>
    <t>Preventiva</t>
  </si>
  <si>
    <t>Seguridad jurídica sobre la titularidad de la tierra y los territorios</t>
  </si>
  <si>
    <t>Cronograma de actividades</t>
  </si>
  <si>
    <t>Administración de tierras</t>
  </si>
  <si>
    <t xml:space="preserve">Perdida de información </t>
  </si>
  <si>
    <t>Divulgación no autorizada de información</t>
  </si>
  <si>
    <t>Inconsistencias de la información.</t>
  </si>
  <si>
    <t>No uso de los Sistemas de Información de la Entidad</t>
  </si>
  <si>
    <t>Gestión de la información</t>
  </si>
  <si>
    <t>Preventivos</t>
  </si>
  <si>
    <t xml:space="preserve">Seguridad jurídica sobre la titularidad </t>
  </si>
  <si>
    <t xml:space="preserve">Acceso a la propiedad </t>
  </si>
  <si>
    <t>No. Riesgos</t>
  </si>
  <si>
    <t xml:space="preserve">Extremo </t>
  </si>
  <si>
    <t>Riesgo Inherente</t>
  </si>
  <si>
    <t>Riesgo Residual</t>
  </si>
  <si>
    <t xml:space="preserve">Alto </t>
  </si>
  <si>
    <t xml:space="preserve">Moderado </t>
  </si>
  <si>
    <t xml:space="preserve">Bajo </t>
  </si>
  <si>
    <t>Riesgo de cumplimiento</t>
  </si>
  <si>
    <t>Riesgo operativo</t>
  </si>
  <si>
    <t>Emitir conceptos sobre el mismo tema con distinta interpretación</t>
  </si>
  <si>
    <t>Vencimiento de términos</t>
  </si>
  <si>
    <t>Número de fallos contra la ANT / Número de fallos a favor de la ANT.</t>
  </si>
  <si>
    <t>Emisión de viabilidades positivas contrarias a la normatividad.</t>
  </si>
  <si>
    <t>Apoyo jurídico</t>
  </si>
  <si>
    <t xml:space="preserve">
 Seguimiento constante vía web (en los casos que sea posible), verificando así actuaciones que pudiesen surgir en la rama judicial.</t>
  </si>
  <si>
    <t xml:space="preserve"> Realizar grupos primarios semanales, donde se traten estos temas y unificando así la ruta jurídica a seguir.</t>
  </si>
  <si>
    <t>R32</t>
  </si>
  <si>
    <t>Procedimiento formalizado y publicado.</t>
  </si>
  <si>
    <t xml:space="preserve">
Preventivo</t>
  </si>
  <si>
    <t>R7</t>
  </si>
  <si>
    <t>Oficina de Control Interno</t>
  </si>
  <si>
    <t>Respuesta inoportuna a las PQRSD</t>
  </si>
  <si>
    <t>Inconsistencias en el reporte y liquidación de las novedades laborales y prestacionales</t>
  </si>
  <si>
    <t>Perdidas de apropiación presupuestal</t>
  </si>
  <si>
    <t>Debilidades en el proceso de planeación
Seguimiento a la ejecución</t>
  </si>
  <si>
    <t>Generación de Estados Financieros que no sean razonables</t>
  </si>
  <si>
    <t>Perdida de apropiación presupuestal
Posibles hallazgos Administrativos y/o fiscales</t>
  </si>
  <si>
    <t>Seguimiento presupuestal interno de las diferentes dependencias</t>
  </si>
  <si>
    <t>Mesas de seguimiento a la ejecución presupuestal</t>
  </si>
  <si>
    <t xml:space="preserve">Actas </t>
  </si>
  <si>
    <t xml:space="preserve">Clasificación  incorrecta de documentos en el momento de la radicación. </t>
  </si>
  <si>
    <t>Base de datos</t>
  </si>
  <si>
    <t>Incumplimiento de las normas contables</t>
  </si>
  <si>
    <t>R65</t>
  </si>
  <si>
    <t xml:space="preserve">Consulta previa a la oficina de comunicaciones </t>
  </si>
  <si>
    <t>Programación</t>
  </si>
  <si>
    <t xml:space="preserve">
Filtros de verificación de la información y canales de comunicación directos con las áreas de la ANT</t>
  </si>
  <si>
    <t>Estrategia implementada</t>
  </si>
  <si>
    <t>Oficina Jurídica</t>
  </si>
  <si>
    <t>Número de conceptos publicados en la web/Número de conceptos de interés general emitidos</t>
  </si>
  <si>
    <t>Número de viabilizadas con alcance o "recogidas" / Número total de viabilidades.</t>
  </si>
  <si>
    <t>Retrasos en la entrega de resultados.
Incumplimiento de las metas del plan de acción y de los compromisos del Gobierno.
Quejas de la comunidad.
Reprocesos.
Vencimiento de términos legales.
Sanciones disciplinarias a los responsables.</t>
  </si>
  <si>
    <t xml:space="preserve">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t>
  </si>
  <si>
    <t>Diagnóstico ineficiente y planificación imprecisa de las necesidades del personal.
Falta de ejecución de las actividades de bienestar y/o capacitación.
Falta de recursos para la ejecución de programas.</t>
  </si>
  <si>
    <t>Desmejoramiento del ambiente laboral.
No cumplimiento de la misión, visión y objetivos institucionales.</t>
  </si>
  <si>
    <t>Fallas en liquidación de la nómina de acuerdo con la herramienta utilizada.
Desconocimiento o inoportunidad del reporte de novedades en la liquidación de nómina.
Falta de políticas internas de operación</t>
  </si>
  <si>
    <t>No pago
Errores en la liquidación de los pagos
Pago inoportuno.</t>
  </si>
  <si>
    <t xml:space="preserve"> Documentar y publicar los conceptos jurídicos de interés general en la sección normativa web
</t>
  </si>
  <si>
    <t xml:space="preserve"> Contratar una persona natural o jurídica que realice la vigilancia y defensa judicial de la ANT.</t>
  </si>
  <si>
    <t>Creación de sesiones de discusión.
Socializar los cambios en la normatividad o interpretaciones de la oficina.</t>
  </si>
  <si>
    <t xml:space="preserve"> Perdida de imagen institucional
Afectación negativa en la toma de decisiones 
</t>
  </si>
  <si>
    <t>Discusiones semanales de grupo primario.
Circular con directrices para solicitud de conceptos</t>
  </si>
  <si>
    <t xml:space="preserve"> Deficiencia en los sistemas de información que no permite una trazabilidad.
Desconocimiento del estado procesal actual, debido a la deficiente entrega de procesos judiciales entregados por el extinto INCODER.</t>
  </si>
  <si>
    <t xml:space="preserve"> Erogaciones dinerarias por fallos contra al ANT.
Sanciones disciplinarias contra funcionarios de la ANT.</t>
  </si>
  <si>
    <t>Interpretaciones de la normatividad no unificada.
Vacíos jurídicos que podrían generar la toma de decisiones erróneas.</t>
  </si>
  <si>
    <t xml:space="preserve"> Afectación negativa en la imagen de entidad.
Demandas contra la ANT.</t>
  </si>
  <si>
    <t xml:space="preserve">Incumplimientos
Multas, sanciones, inhabilidades
Detrimento patrimonial
Procesos fiscales, disciplinarios, administrativos
</t>
  </si>
  <si>
    <t>Posibles observaciones o hallazgos por parte de Control Interno y/o los entes de control.
Incumplimientos de la legislación vigente</t>
  </si>
  <si>
    <t>Posibles pérdidas o daños en los bienes 
Posibles procesos disciplinarios y/o sancionatorios
Incertidumbre en los estados financieros</t>
  </si>
  <si>
    <t>Posibles investigaciones y sanciones penales, disciplinarias, fiscales y administrativa.
Pérdida de recursos</t>
  </si>
  <si>
    <t>Envío inoportuno y/o inexacto de las solicitudes de pago a la financiera por parte de los supervisores de los contratos</t>
  </si>
  <si>
    <t xml:space="preserve">Inadecuada ejecución del PAC, que afecta el cumplimiento de compromisos, metas, asignación y disponibilidad de recursos 
Sanciones por parte del Ministerio de Hacienda 
</t>
  </si>
  <si>
    <t>Desconocimiento y/o interpretación inadecuada de la política pública para el sector rural.
Desconocimiento del contexto, del entorno y de la situación de la Agencia.
Desconocimiento de la normativa vigente relacionada con la Agencia.</t>
  </si>
  <si>
    <t>Deficiente generación de información interna.
Deficiencia en la elaboración y consolidación de los informes de gestión.
Falta de directrices sobre canal único de comunicación.</t>
  </si>
  <si>
    <t>Desconocimiento en el uso de las insignias de la entidad.
Falta de definición de los formatos oficiales de la entidad con sus símbolos.
Mal manejo de la imagen institucional (símbolos, nombre, colores, entre otros)</t>
  </si>
  <si>
    <t>Definición, implementación y/o consolidación de una arquitectura empresarial institucional que no responde a las necesidades de la entidad</t>
  </si>
  <si>
    <t xml:space="preserve">Planificación del Ordenamiento Social de la Propiedad Rural </t>
  </si>
  <si>
    <t>Desconocimiento de las funciones y las responsabilidades de supervisión.</t>
  </si>
  <si>
    <t>Verificación de registros o reportes
Revisar los registros de información. 
Revisar periódicamente los reportes de información.</t>
  </si>
  <si>
    <t>Aplicativo para liquidar Nómina (SIGEP módulo nómina).
Implementación de un software para la liquidación de la nómina.</t>
  </si>
  <si>
    <t>Caracterización de solicitudes de conceptos, permitiendo así realizar el reparto de acuerdo al tema.</t>
  </si>
  <si>
    <t>Se suscribe contrato con un tercero, quien realiza la vigilancia y defensa de los procesos contra la ANT. Este utiliza además de dependientes en las principales ciudades, un software que notifica diariamente las novedades en mencionados procesos, lo cual permite actuar dentro de los términos.</t>
  </si>
  <si>
    <t>Contrato, CDP, RP, y usuario de consulta en software.</t>
  </si>
  <si>
    <t>Las reuniones primarias para estas discusiones, no generan actas ni documento soporte.</t>
  </si>
  <si>
    <t>Plan de choque con determinación  de causas y formulación de acciones que las eliminen.</t>
  </si>
  <si>
    <t xml:space="preserve">Falta de coordinación de la oficina de planeación con los responsables de la planeación de cada dependencia. 
Documentación de referencia desactualizada.
Herramientas tecnológicas inadecuadas.
Diferencia en interpretaciones de lineamientos. </t>
  </si>
  <si>
    <t>Implementación del procedimiento para el control de productos y salidas no conformes.
Sistema de Iconos y colores para identificación de actividades críticas (R, Rojo)y las actividades de control  (C, Azul) en cada procedimiento.
Verificación, revisión y validación de procedimientos</t>
  </si>
  <si>
    <t># de fichas técnicas de productos</t>
  </si>
  <si>
    <t>Reformulación de la estrategia de TI de la Entidad.</t>
  </si>
  <si>
    <t>Restauraciòn de Backups de almacenamiento local como almacenamiento en la nube</t>
  </si>
  <si>
    <t>Logs de restauraciòn de los backups</t>
  </si>
  <si>
    <t>Plan de calidad</t>
  </si>
  <si>
    <t>Medios impresos recuperados</t>
  </si>
  <si>
    <t>El riesgo se materializa cuando se detecta una salida de proceso de baja calidad, que no cumple con las especificaciones establecidas en las ficha técnicas de salidas.
Al detectarse la salida de proceso de baja calidad, se procede como lo establece el tratamiento establecido por el responsable del proceso en la ficja tpecnica.</t>
  </si>
  <si>
    <t>Regstro de salidas no conformes</t>
  </si>
  <si>
    <t>Redistribuciones</t>
  </si>
  <si>
    <t>sin avances</t>
  </si>
  <si>
    <t>Desempeño esperado y en curso</t>
  </si>
  <si>
    <t>Menos del 25 % esperado</t>
  </si>
  <si>
    <t>Menos del 50% esperado</t>
  </si>
  <si>
    <t>96 Acciones</t>
  </si>
  <si>
    <t>Riesgos materializados</t>
  </si>
  <si>
    <t>Sin datos</t>
  </si>
  <si>
    <t>Variación</t>
  </si>
  <si>
    <t>100 - (#R RES x 100 / # R INH )</t>
  </si>
  <si>
    <t>Apoyo juridico</t>
  </si>
  <si>
    <t>Ajustes de los Planes relacionados con el desarrollo del talento Humano.
Ajustes en el presupuesto.
Solicitud y tramite de ajustes a Planes y Presupuesto se realiza conforme a los procedimientos establecidos por la Oficina de Planeación.</t>
  </si>
  <si>
    <t>Realizar corrección inmediata.
Notificar a los interesados.
Hacer reunión de equipo para analizar las causas del incumplimiento presentado y formular las acciones correctivas correspondientes.
Incluir acciones correctivas en Plan de mejoramiento del proceso responsable.</t>
  </si>
  <si>
    <t>Realizar liquidación inmediata.
Notificar a los interesados.
Hacer reunión de equipo para analizar las causas del incumplimiento presentado y formular las acciones correctivas correspondientes.
Incluir acciones correctivas en Plan de mejoramiento del proceso responsable.</t>
  </si>
  <si>
    <t xml:space="preserve">Comunicaciones mediante memorando en ORFEO.
Acciones correctivas en plan de mejoramiento del proceso.
</t>
  </si>
  <si>
    <t>Establecer lineamientos y  criterios de conformidad de los productos y/o salidas a desarrollar y elaborar  las fichas técnicas de productos y salidas.</t>
  </si>
  <si>
    <t>Desempeño insuficiente en la ejecución de los Proyectos</t>
  </si>
  <si>
    <t>Evaluación del Impacto del OSPR</t>
  </si>
  <si>
    <t>Informes y conceptos del monitoreo no confiables.
Incertidumbre sobre el nivel de impacto del OSPR.</t>
  </si>
  <si>
    <t>1 Procedimiento documentado</t>
  </si>
  <si>
    <t>Determinar las debilidades de los informes.
Determinar las causas de la impertinencia de los informes.
Planificar evaluación complementaria.
Realizar evaluación complementaria.</t>
  </si>
  <si>
    <t>Diagnostico,
Plan de evaluación complementaria,
Informe de evaluación complementaria.</t>
  </si>
  <si>
    <t xml:space="preserve">Oficio a los registradores a nivel nacional. </t>
  </si>
  <si>
    <t>Acciones correctivas
Plan de mejoramiento</t>
  </si>
  <si>
    <t>Indicador de Acciones Preventivas</t>
  </si>
  <si>
    <t xml:space="preserve">Determinar y documentar un procedimiento para el Formulación del Plan de Acción Institucional, que incluya las tareas, roles y responsabilidades que aseguren la consideración acertada de todas las variables que tienen influencia en la planeación institucional.
</t>
  </si>
  <si>
    <t xml:space="preserve"># de procedimientos documentados y publicados
</t>
  </si>
  <si>
    <t xml:space="preserve">1
</t>
  </si>
  <si>
    <t>Plan de Acción Anual reformulado o ajustado.</t>
  </si>
  <si>
    <t>Reformulación o ajustes del Plan de Acción Anual.
Preaprobación de reformulación o ajustes por parte de la Dirección general de la  ANT.
Aprobación de reformulación o ajustes por parte del Consejo Directivo ANT.</t>
  </si>
  <si>
    <t xml:space="preserve">Desconocimiento de cambios en las normas y procesos de Minhacienda y DNP relacionados con la planeación presupuestal.
Inadecuada definición de necesidades presupuestales por parte de las dependencias ANT.
Desconocimiento en las dependencias del procedimiento y de los instrumentos establecido en la ANT para la formulación de proyectos de inversión. </t>
  </si>
  <si>
    <t>Recursos financieros insuficientes para el cumplimiento de los objetivos.
Limitación en la ejecución y alcance de los proyectos.
Incumplimiento de metas Sectoriales y Nacionales.</t>
  </si>
  <si>
    <t>Implementación de los procedimientos:
DEST-P-005 FORMULACIÓN DE PROYECTOS DE INVERSIÓN  
Elaborar el anteproyecto de presupuesto y el Marco de Gasto de Mediano Plazo de acuerdo a lo establecido por el Departamento Nacional de Planeación y el Ministerios de Hacienda y Crédito público.</t>
  </si>
  <si>
    <t xml:space="preserve">Definir  de manera incorrecta Políticas, estrategias e indicadores de transparencia </t>
  </si>
  <si>
    <t>*Conocimiento sesgado de los procesos y acciones que adelantan las dependencias.
*Los resultados no atiendan a los grupos de interés o a los objetivos institucionales</t>
  </si>
  <si>
    <t># Circulares con Instrucciones elaboradas y Comunicadas</t>
  </si>
  <si>
    <t>Formular  instrumento para la medición del impacto de las acciones comunicativas de la agencia en los territorios</t>
  </si>
  <si>
    <t>Instrumento elaborado</t>
  </si>
  <si>
    <t>Reformulación de las Políticas, estrategias e indicadores de transparencia.</t>
  </si>
  <si>
    <t>Nuevas versiones de las políticas, estrategias e indicadores de transparencia.</t>
  </si>
  <si>
    <t>Comunicación y Gestión con Grupos de Interés</t>
  </si>
  <si>
    <t xml:space="preserve"> Dar información imprecisa o errónea a la ciudadanía a través de cualquier medio de comunicación por parte de  personas autorizadas y NO autorizadas.</t>
  </si>
  <si>
    <t>Asesora de Comunicaciones</t>
  </si>
  <si>
    <t xml:space="preserve">Implementar los lineamientos contemplados en la Política de Comunicación Interna y Externa con el fin de llegar al público objetivo a través de los canales de comunicación (ruedas de prensa, entrevistas personalizadas, envío de información, dossier informativo, material multimedia, divulgación de artículos especiales, boletines de prensa, página web, redes sociales)  como lo indica la Política. </t>
  </si>
  <si>
    <t>Inducciones y Reinducciones</t>
  </si>
  <si>
    <t>Política publicada</t>
  </si>
  <si>
    <t>Comunicado emitido</t>
  </si>
  <si>
    <t>Divulgar a través de las inducciones y reinducciones lideradas por la Subdirección de Talento Humano el Manual de Imagen Institucional  con el fin de implementar la marca de manera correcta en los procesos de comunicación.</t>
  </si>
  <si>
    <t>Manual publicado</t>
  </si>
  <si>
    <t>Información de la ANT no llega al público objetivo</t>
  </si>
  <si>
    <t>Los canales de comunicación no son efectivos.
La población campesina y de los grupos étnicos no tiene acceso a la información de la agencia por medios electrónicos.</t>
  </si>
  <si>
    <t>UGT en operación que brindan información en la región y puntos de atención.
Manejo de las redes sociales para contestar dudas a grupos de interés.</t>
  </si>
  <si>
    <t>Pérdida del conocimiento de la Entidad</t>
  </si>
  <si>
    <t xml:space="preserve">No existe en las personas la cultura del mejoramiento continuo en las laborales diarias
No se cuenta con instrumentos que capturen, organicen, clasifiquen y contribuyan a difundir el conocimiento disponible </t>
  </si>
  <si>
    <t xml:space="preserve">Reprocesos 
Que no ocurra una dinámica de mejoramiento continuo e innovación en procesos, productos y servicios misionales y de soporte de la Entidad.
Pueden ocurrir demoras en el aprendizaje de nuevos colaboradores </t>
  </si>
  <si>
    <t>La implementación de procedimientos documentados para facilitar la gestión del conocimiento en la agencia  y la documentación del Sistema Integrado de Gestión que preserva el conocimiento explícito.</t>
  </si>
  <si>
    <t xml:space="preserve">Implementación documental del modelo de gestión del conocimiento </t>
  </si>
  <si>
    <t xml:space="preserve">Diseño del Banco de conocimientos de la Entidad </t>
  </si>
  <si>
    <t xml:space="preserve">Modelo de gestión del conocimiento diseñado y aprobado </t>
  </si>
  <si>
    <t xml:space="preserve">1 banco de conocimientos diseñado </t>
  </si>
  <si>
    <t xml:space="preserve">3 Documentos:
1 Guía de Gestión del Conocimiento 
1 Documento de lineamientos de buenas prácticas 
1 Procedimiento de gestión del conocimiento con sus documentos asociados </t>
  </si>
  <si>
    <t>Modelo de gestión del conocimiento diseñado y aprobado.</t>
  </si>
  <si>
    <t>• Realizar reunión extraordinaria con quien esté a cargo de la Gestión del conocimiento, en conjunto con la oficina de planeación, con el fin de hacer un balance sobre la estrategia y tomar medidas inmediatas para reducir el nivel de impacto del riesgo.
• Revisar y evaluar los controles definidos y en caso de ser necesario  replantearlos.</t>
  </si>
  <si>
    <t xml:space="preserve">Acta de reunión con decisiones a implementar. </t>
  </si>
  <si>
    <t>Fichas de Caracterización Territorial Validadas por la SPO / Fichas de Caracterización elaboradas</t>
  </si>
  <si>
    <t>Corrección o actualización de los productos / Insumos para la formulacion de POSPR.
Ajuste a los Terminos de Referencia de Contratos y/o convenios a suscribir, o modificaciones contractuales a los mismos para la correción de acciones en la operación.
Realizacion de Comité Tecnico operativo del Convenio / Contrato para correción de acciones en la operación.</t>
  </si>
  <si>
    <t>Productos / insumos de formulación de POSPR corregidos y/o actualizados. 
Actas de Cómites Tecnicos Operativos
Terminos de Referencia de Contratos y/o convenios ajustados, o contratos modificados.
Terminos de Referencia de Contratos y/o convenios ajustados, o contratos modificados.
Documento disponible en la Intranet de la ANT</t>
  </si>
  <si>
    <t>Ficha de caracterización con variables definidas</t>
  </si>
  <si>
    <t>Insumos cartográficos y geodésicos deficientes.</t>
  </si>
  <si>
    <t xml:space="preserve">Producto (Informe de diagnóstico geodésico e insumos cartográficos) incluido como producto en los convenios - contratos suscritos   celebrados por la ANT con socios estratégico y/o operadores para la formulación e implementación de POSPR </t>
  </si>
  <si>
    <t>Subdirección de Planeación Operativa</t>
  </si>
  <si>
    <t>Documento aprobado en el marco del Sistema integrado de Gestión de la ANT / Documento Programado</t>
  </si>
  <si>
    <t>Demoras en la contratación de Oficinas, equipos de trabajo, capacitación y otros aspectos administrativos y logísticos por parte del Socio Estratégico / operador</t>
  </si>
  <si>
    <t>Incluir dentro de los términos de referencia  para la  suscripción de convenios / contratos, la obligación de  presentación el Plan de Trabajo del Socio Estratégico u Operador de Barrido.</t>
  </si>
  <si>
    <t>Plan de trabajo requerido en los Términos de Referencia del Convenio o Contrato /# de Convenio o Contrato celebrados</t>
  </si>
  <si>
    <t>Realización de Comités Operativos para cada uno de los convenios suscritos por la ANT para la formulación e implementación de POSPR.</t>
  </si>
  <si>
    <t xml:space="preserve">Reuniones de comité realizadas </t>
  </si>
  <si>
    <t>Aplicativos o sistemas de información no disponibles para la gestión de la información insumo en la formulación, implementación y/o actualización de los POSPR.</t>
  </si>
  <si>
    <t>Levantamiento del modulo de POSPR en el SIT.</t>
  </si>
  <si>
    <t>Modulo diseñado /Modulo Programado</t>
  </si>
  <si>
    <t>Circular de programación de municipios divulgada.
Resolución de Traslado de Competencias divulgada</t>
  </si>
  <si>
    <t>Cronograma establecido</t>
  </si>
  <si>
    <t xml:space="preserve">Acuerdos de  Apoyo de Municipal Suscritos/  Municipios programados </t>
  </si>
  <si>
    <t xml:space="preserve">Mapa de Actores Institucionales elaborados / Municipios programados </t>
  </si>
  <si>
    <t xml:space="preserve">Documento aprobado </t>
  </si>
  <si>
    <t>Ausencia de herramientas y/o escenarios de monitoreo y seguimiento al desarrollo de las actividades de formulación e implementación de POSPR.</t>
  </si>
  <si>
    <t xml:space="preserve">Reporte mensual en el tablero de control  de la SPO, por parte del Equipo Nacional, Regional y/o municipal del estado de avance en a la operación y al logro de los productos intermedios para la formualación de POSPR.. </t>
  </si>
  <si>
    <t>Reporte mensual por parte de los equipos regionales y nacionales del Tablero de Control para el monitoreo y seguimiento a la operación y al logro de los productos intermedios para la formulación de POSPR.</t>
  </si>
  <si>
    <t>Reportes realizados / Reportes Programados</t>
  </si>
  <si>
    <t>Actualización de los lineamientos  POSPR-P-003 Monitoreo y seguimiento a la formulación e implementación de los POSPR y POSPR-G-002 Estrategia de seguimiento y monitoreo a la elaboración de los POSPR</t>
  </si>
  <si>
    <t xml:space="preserve">Documentos actualizado </t>
  </si>
  <si>
    <t>Reuniones de Comité de Seguimiento a la ejecución presupuestal general y operativa realizadas en el marco del convenio suscritos. En el marco del Comité Directivo de la ANT y los comités Técnicos de cada convenio.</t>
  </si>
  <si>
    <t>Retrasos o suspension de la operación para la formulación e implementación dePOSPR en los municipios programados</t>
  </si>
  <si>
    <t>Afectación de la atención por modelo de oferta a cargo de las Direcciones y Subdirecciones misionales involucradas.
'Necesidad de recursos superiores a los presupuestados (humano, tiempo, económicos, entre otros).
Perdida de Imagen Institucional
Demoras e inumplimientos en los tiempos establecidos para la formulación e implementación de los POSPR</t>
  </si>
  <si>
    <t>Reformulación de Cronogramas de Operación en el municipio programado
Avance en elaboración de insumos que no requieran operación en terreno.
Comunicación a las comunidades en los municipios programados de la razones para la suspension de la operación.
Articulación con entiades con competencia y presencia en los municipios programados para el monitoreo de las condiciones mbientales, climaticas, de seguridad o de fueza mayor, que permitan establecer acciones a seguir para el reestablecimiento de la operación.</t>
  </si>
  <si>
    <t>Actas de Renión con autoridades
Informes de monitoreo a condiciones de Seguridad.
Comunicados de Prensa-</t>
  </si>
  <si>
    <t xml:space="preserve">Situaciones de orden público sobrevinientes, que impidan desarrollar las actividades operativas propias de la intervención  en los municipios programados </t>
  </si>
  <si>
    <t>Reuniones de acercamiento institucional con autoridades locales para la revision de condiciones de seguridad y orden público.</t>
  </si>
  <si>
    <t>Realizar reuniones de acercamiento institucional con las entidades con competencias en el temas de seguridad en los municipios programados.</t>
  </si>
  <si>
    <t># de municipios donde se realizó acercamiento institucional con entidades competentes / # de municipios programados</t>
  </si>
  <si>
    <t xml:space="preserve">Monitoreo y seguimiento  a las condiciones de orden público en los municipios programados a traves del Tablero de Control de la operación de la SPO.
</t>
  </si>
  <si>
    <t>Documentación de la Guía para el Monitoreo y seguimiento a las condiciones de seguridad en la atención por oferta.</t>
  </si>
  <si>
    <t>Documento elaborados / Documento Programado.</t>
  </si>
  <si>
    <t xml:space="preserve">Reporte mensual por parte de los equipos municipales y regionales del Tablero de Control de las variables de contexto y orden Publico definidas
</t>
  </si>
  <si>
    <t># Reportes realizados en el tablero de control  para el monitoreo y seguimiento de las condiciones de seguridad/ # reportes programados</t>
  </si>
  <si>
    <t>Expedición del concepto Jurídico donde se establecen las condiciones para la suspensión de operación.</t>
  </si>
  <si>
    <t xml:space="preserve">Concepto expedido </t>
  </si>
  <si>
    <t>Incumplimientos  por parte de los socios estretegicos y/ u operadores de catastro en la entrega de insumos / productos requeridos para la formulación e implementación de POSPR, el marco de los convenios celebrados.</t>
  </si>
  <si>
    <t>Ausencia o no efectividad de herramientas y/o Comites de monitoreo y seguimiento al desarrollo de las actividades de formulación e implementación de POSPR.</t>
  </si>
  <si>
    <t xml:space="preserve">Formulacion de Planes de Ordenamiento Social de la Propiedad con informacion insuficente.
Reprocesos
Afectación de la atención por modelo de oferta a cargo de las Direcciones y Subdirecciones misionales involucradas.
Necesidad de recursos superiores a los presupuestados (humano, tiempo, económicos, entre otros).
Demoras o imposibilidad para  la formulación e implementación de los POSPR
</t>
  </si>
  <si>
    <t>Reporte mensual por parte del Equipo Nacional y Regional del estado de avance en la operación y al logro de los productos intermedios para la formulación de POSPR.</t>
  </si>
  <si>
    <t>Reporte mensual por parte de los equipos regionales y nacionales del Tablero de Control para el monitoreo y seguimiento a la operación yal logro de los productos intermedios para la formulación de POSPR.</t>
  </si>
  <si>
    <t>Estabelecimiento de demanda de naturaleza ordinaria para resolucion de contriversias contractuales de las partes ( socio Estrategico u operador) por incumplimiento del Contrato.</t>
  </si>
  <si>
    <t>Actas de Supervisión de Contratos.</t>
  </si>
  <si>
    <t>Implementación del POSPR-P-003 Monitoreo y seguimiento a la formulación e implementación de los POSPR y POSPR-G-002 Estrategia de seguimiento y monitoreo a la elaboración de los POSPR</t>
  </si>
  <si>
    <t xml:space="preserve">Documento actualizado </t>
  </si>
  <si>
    <t>Seguimiento y monitoreo de cada convenio / contrato suscrito por la ANT, en desarrollo de los Comites Técnicos Operativos con cada socio estratégico y/o operador.</t>
  </si>
  <si>
    <t>Realización de Comités Operativos con los socios estretégicos y/u operadores para cada uno de los convenios suscritos por la ANT para la formulación e implementación de POSPR.</t>
  </si>
  <si>
    <t>Reuniones de Comité Técnicos realizadas en el marco del convenio suscritos.</t>
  </si>
  <si>
    <t>Entrega de bases de datos e información básica sin organizar y/o clasificar por parte de la ANT a los socios estratégicos / operadores de barrido predial.</t>
  </si>
  <si>
    <t>Guia de Gestión Documental para operadores</t>
  </si>
  <si>
    <t>Actualización de la guía de Gestión Documental para operadores.</t>
  </si>
  <si>
    <t>Expedición de actos Administrativos que resuelven las solicitudes de inclusión en el RESO  sin el cumplimiento de los requisitos legales.</t>
  </si>
  <si>
    <t>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t>
  </si>
  <si>
    <t xml:space="preserve">Acciones legales que generan reprocesos y costos para la entidad </t>
  </si>
  <si>
    <t>preventivo</t>
  </si>
  <si>
    <t>El Módulo RESO en el Sistema Integrado de Tierras SIT cuenta con validaciones automáticas que evitan el ingreso de información inconsistente. 
Gestión para obtener acceso en línea a las bases de datos requeridas  para valorar las solicitudes de inscripción en el RESO en los casos que aplique . 
Revisión aleatoria de un 10% de los Actos Administrativos que resuelven las solicitudes de inscripción en el RESO.</t>
  </si>
  <si>
    <t xml:space="preserve">Capacitaciones periódicas sobre la operación del Registro de Sujetos de Ordenamiento RESO dirigidas al equipo de trabajo responsable del procedimiento </t>
  </si>
  <si>
    <t xml:space="preserve">Número de capacitaciones </t>
  </si>
  <si>
    <t xml:space="preserve">Iniciar en el menor tiempo posible las acciones jurídicas y técnicas que subsanen las inconsistencias generadas. </t>
  </si>
  <si>
    <t>Informe de las acciones técnicas y jurídicas generadas por caso.</t>
  </si>
  <si>
    <t>Aprobación y publicación de información documentada no pertinente a los Procesos de la entidad.</t>
  </si>
  <si>
    <t>Diversidad de lineamientos.
Duplicidad de información.
No pertinencia territorial
Información inoportuna y extemporánea.
Falta de análisis del impacto de las decisiones.</t>
  </si>
  <si>
    <t>Utilización de recursos en actividades no pertinentes a los procesos o a las funciones de las dependencias.
Desarticulación de procesos.
Reprocesos.
Dispersión de información y de procesos.</t>
  </si>
  <si>
    <t>La implementación del procedimiento documentado INTI -P-001 CONTROL DE LA INFORMACIÓN DOCUMENTADA.</t>
  </si>
  <si>
    <t xml:space="preserve">
Establecimiento de criterios explicitos para hacer la verificación y aprobación de la Pertinencia de la información documentada que realiza la Oficina de Planeación, como parte del ciclo de elaboración, revisión y aprobación de los documentos del Sistema de Gestión de la entidad.
Actualizar el procedimiento INTI -P-001 CONTROL DE LA INFORMACIÓN DOCUMENTADA, incluyendo los criterios explicitos para hacer la verificación y aprobación de la Pertinencia de la información documentada.</t>
  </si>
  <si>
    <t># de Procedimientos actualizados</t>
  </si>
  <si>
    <t>Comunicaciones mediante memorando en ORFEO.
Archivos magneticos con documentos actualizados o eliminados.
Control de cambios en  formato INTI-F-007 SOLICITUD ELABORACIÓN O MODIFICACIÓN DE DOCUMENTOS.</t>
  </si>
  <si>
    <t>PETIC actualizado</t>
  </si>
  <si>
    <t>Deficiencias en la adopción e implementación en materia de tecnología de la información.</t>
  </si>
  <si>
    <t>Cronograma de implementación</t>
  </si>
  <si>
    <t>Alto volumen de PQRSD que ingresan a la Entidad.
Represamiento en la firma y salida de respuestas.
Desconocimiento del Sistema de Gestion Documental ORFEO.</t>
  </si>
  <si>
    <t>Pérdida de credibilidad e imagen Institucional 
Acciones legales contra la ANT
Posibles investigaciones y sanciones disciplinarias.</t>
  </si>
  <si>
    <t xml:space="preserve">
Correos de alerta de vencimiento, que envía el Sistema de Gestión Documental - ORFEO al responsable del documento. 
Implementaciòn de la firma digital de Directores,  Subdirectors y Jefes de Oficina.</t>
  </si>
  <si>
    <t>Informes trimestraes de PQRSD sin atender o atendidas fuera de término</t>
  </si>
  <si>
    <t xml:space="preserve">Se Envia el consolidado PQRSD a las dependencias con respuesta inoportuna. 
Se implementa estrategia de gestiòn de PQRSD (Plan de choque), que fue aprobado por el Comitè Ditectivo de la entidad.
</t>
  </si>
  <si>
    <t>Informes de estrategia para la atención de PQRSD (Plan de choque)</t>
  </si>
  <si>
    <t>Respuestas con deficiente calidad a las PQRSD</t>
  </si>
  <si>
    <t>Falta implementar la metodologìa de control de salidas no conformes en las respuestas.
Desconocimiento del Sistema de Gestion Documental ORFEO.</t>
  </si>
  <si>
    <t>Generaciòn de nueva Queja o Reclamo.
Pérdida de credibilidad e imagen Institucional.
Acciones legales contra la ANT.</t>
  </si>
  <si>
    <t>Implementación de la Metodología de control de salidas no conformes, aplicada a las PQRSD.</t>
  </si>
  <si>
    <t>Reportes mensuales de salidas no conformes detectadas, remitidos a la Oficina de Planeación</t>
  </si>
  <si>
    <t xml:space="preserve">Se Envia el consolidado PQRSD a las dependencias con respuestas que no cumplen criterios de aceptación. 
Se implementa estrategia de gestiòn de PQRSD (Plan de choque), que fue aprobado por el Comitè Ditectivo de la entidad.
</t>
  </si>
  <si>
    <t>Riesgo de seguridad de la Información</t>
  </si>
  <si>
    <t>Dirección de Gestión Jurídica deTierras</t>
  </si>
  <si>
    <t>Falta de alertas tempranas. 
Falta de autocontroles.
Sentencias proferidas por parte de los jueces fuera de los tiempos establecidos.
 Al realizar la inscripción en la Oficina de Registro de Instrumentos Públicos (ORIP) los datos registrales  no coinciden con el levantamiento predial.
Demora por parte de las ORIP para la inscripción de los títulos y actos administrativos en los certificados de tradición y libertad.</t>
  </si>
  <si>
    <t>Contrato Suscrito</t>
  </si>
  <si>
    <t>Se debe contestar inmediatamente al solicitante (prioridad) los motivos por los cuales no se cumplieron los tiempos establecido y mencionar el estado del proceso.
Se realizó una priorización de los procedimientos administrativos especiales agrarios a los cuales se les debería dar el correspondiente impulso procesal, en esa medida se ha venido evacuando las pruebas decretadas en cada uno de los procedimientos, con el fin de obtener una pronta decisión final de cada uno de los procedimientos.</t>
  </si>
  <si>
    <t>Diferentes respuestas a los mismos requerimientos interpuestos en diferentes fechas</t>
  </si>
  <si>
    <t>Falta de bases de datos unificadas y estandarizadas como única matriz de control y seguimiento a respuestas.
Respuesta inicial con información erronea.</t>
  </si>
  <si>
    <t>Generación de falsas expectativas
Perdida de imagen Institucional
Reversión del tramite
Acciones judiciales en contra de la Agencia Nacional de Tierras
Reprocesos</t>
  </si>
  <si>
    <t>Se debe determinar cuál es la causa generadora de la materialización del riesgo.
Se realiza el análisis de la inconsistencia en las diferentes respuestas a los mismos requerimientos y se corrige.</t>
  </si>
  <si>
    <t>Documento corregido.</t>
  </si>
  <si>
    <t>Numero de verificaciones realizadas</t>
  </si>
  <si>
    <t>Materializar un subsidio que no cumpla con los requisitos establecidos</t>
  </si>
  <si>
    <t xml:space="preserve">Documentación inicial incompleta presentada por el solicitante
Información incompleta o debil frente a levantamiento de información en terreno. 
Formulación del Proyecto Productivo con inconsistencias </t>
  </si>
  <si>
    <t>Investigaciones disciplinarias, fiscales y administrativas por parte de los entes de control.
Desgaste Administrativo.
Perdida de recursos económicos</t>
  </si>
  <si>
    <t>Se realiza el estudio de la solicitud para verificar las condiciones del aspirante y su cónyuge o compañero(a) conforme a los artículos 8 y 9 del Acuerdo 005 de 2016, toda la documentación aportada por el aspirante, hará parte de un expediente por cada uno de los núcleos familiares y será soporte de la forma ACCTI-F-001 Solitud de Inscripción Único. 
Se realizar la visita técnica del predio con la participación de los beneficiarios del subsidio, en esta visita se diligenciará la lista de asistencia respectiva, que quedará como soporte de dicha participacion en el expedeinte.
Se realizar acompañamiento a los adjudicatarios del subsidio en la formulación participativa del proyecto productivo, en esta actividad se diligenciarán los documentos: ACCTI-F-018 forma valoración -proyectos productivos- , INTI-F-008 Forma Para Elaboración Acta De Reunión y INTI-F-009 Forma Listado De Asistencia</t>
  </si>
  <si>
    <t>Realizar la verificación del proyecto productivo por un porfesional difente al que que realizo el acompañmiento incial, y el cual debe contar con mismas competencias o superiores.</t>
  </si>
  <si>
    <t xml:space="preserve">Verificar el cumplimiento de los procedimientos mediante muestreo aleatorio a expedientes en gestión por cada producto; esta verificación  se programará en el primer trimestre del año por la DAT y se realizará en dos sesiones al año (una en cada semestre) y estará soportada con listas de asistencia y actas de reunión. </t>
  </si>
  <si>
    <t>Subdirección de Acceso a Tierras en Zonas Focalizadas</t>
  </si>
  <si>
    <t>Cantidad de expedientes de proyectos verificados / cantidad total de expedientes de proyectos</t>
  </si>
  <si>
    <t xml:space="preserve">1. Determinar la etapa donde se identifica la generación del incumplimiento de requisitos, 
2. Derogar el acto administrativo, 
3. Retomar el trámite en la etapa identificada, hasta llevar nuevamente a a materialización del subsidio. </t>
  </si>
  <si>
    <t>Nuevo Acto Administrativo</t>
  </si>
  <si>
    <t>Incumplimir los compromiso adquisición de de predios por parte de la ANT</t>
  </si>
  <si>
    <t xml:space="preserve">Las organizaciones campesinas no se ponen de acuerdo frente a los predios a ofertar a la agencia para su adquisición. 
Desconocimiento de la normatividad vigente y/o del procedimiento.
No contar con disponibilidad presupuestal.
Desistimiento explicito por parte del propietario.
</t>
  </si>
  <si>
    <t>Se brinda apoyo a través del equipo de dialogo social en las mesas técnicas frente a las diferencias que se presentan en la oferta de predios. 
El diligenciamiento del acta de reunión permitirá verificar la gestión realizada y realizar seguimiento a los comrpomisos adquiridos.</t>
  </si>
  <si>
    <t>Realizar seguimiento a la programación de solicitud del PAC y a los tiempos de ejecución en cada etapa del proceso y generar alertas.</t>
  </si>
  <si>
    <t>Dirección de Acceso a Tierras</t>
  </si>
  <si>
    <t>1. Si existe una inadecuada validación de ofertas voluntarias, se estudiará la posibilidad de subsanar requisitos, si no es posible esto se buscarán otros predios que cumplan con los requisitos establecidos.
2. Si no se cuenta con los recursos presupuestale suficientes, para adquisición de predios, se realizará trámite ante la oficina de planeación de la ANT y se es necesario frente al ministerio de Hacienda, solicitando la ampliación presupuestal soportada con los expedientes incluyendo, la documentación pertinente.
3. Si existe desistimento explicito por parte del propietario, se estudiará la posibilidad de adquisicón de predios aledaños que cumplan las expectativas de los compromisos adquiridos.</t>
  </si>
  <si>
    <t>Corrección e requisitos.
Nuevo trámite ante la Oficina de Planeación o MinHacienda.
Decisión de adquisición de nuevos predios ante desistimiento escrito.
Desistimiento escrito.</t>
  </si>
  <si>
    <t>Retraso en la atención de solicitudes nuevas que ingresan a la ANT de: adjudicación de predios,
 adjudicación de baldíos y 
subsidios.</t>
  </si>
  <si>
    <t>Incorrecta tipificación de solicitudes recepcionadas por ORFEO.
No contar con la logística (personal, físico y tecnológica) suficiente para atender los requerimientos antiguos (descongestión -rezago-) y nuevos (demanda).
Desconocimiento de los procedimientos de las personas  que hacen parte del proceso.
Desconocimiento normativo por parte de los profesionales designados.</t>
  </si>
  <si>
    <t xml:space="preserve">Crecimiento de solicitudes pendientes por resolver que ingresan por demanda como nueva petición.
Crecimiento del numero de expediente por gestionar, sumando los heredados por el incora y nuevas peticiones generadas  por demanda.
Incremento de requerimientos legales (derechos de petición, tutelas, y demandas).
Investigaciones disciplinarias, fiscales y administrativas por parte de los entes de control.
Desgaste Administrativo. </t>
  </si>
  <si>
    <t>Se implementa un Procedimiento documentado.
Se genera la priorización de municipios y departamentos.
Se establece el personal necesario y contratación del mismo de acuerdo a los recursos existentes.
Se determina distribución de espacios y de equipos.</t>
  </si>
  <si>
    <t>Numero de reuniones realizadas</t>
  </si>
  <si>
    <t xml:space="preserve">
Si el riesgo se materializa y se convierte en una orden judicial que solicita la decisión sobre la solicitud de adjudicación, entonces se tramita el proceso a través del equipo funcional de titulación.
1. Se determinar cuál es la causa generadora de la materialización del riesgo.
2. Si la causa es nueva se genera una reidentificación, Análisis-Valoración-Tratamiento.
3. Si la causa ya está identificada se procede como se determinó en Ficha Técnica de Producto.
</t>
  </si>
  <si>
    <t>Orden Judicial (Cuando aplique)
Nuevo trámite.</t>
  </si>
  <si>
    <t xml:space="preserve"> Información Topográfica inexacta.</t>
  </si>
  <si>
    <t xml:space="preserve">
Equipos sin actualización de software.
Ausencia plan de matenimiento de equipos.
Error de los funcionarios en la toma de datos y el procesamiento de estos.
</t>
  </si>
  <si>
    <t xml:space="preserve">Conceptos compra o adjudicatarios errados.
No tener a tiempo la información completa y adecuada de los servicios  solicitados.  
Ingresar datos inexactos al sistema generando incorrecta elaboración de la cartografía, proyectos y diseños.
Sanciones y/o perdidas económicas (predios).           </t>
  </si>
  <si>
    <t xml:space="preserve">
Se reqaliza verificación por parte del profesional asesor de topografía frente al  informe presentado por el profesional topografico respectivo. Esta revisión se hace con base en los soportes documentales anexados con el informe y se realiza previo a la firma del informe que se remite  al area solicitante. </t>
  </si>
  <si>
    <t xml:space="preserve">
Implementar cronograma de mantenimiento de equipos, con base en tres conceptos: periodicidad determinada en el manual del fabricante, tiempo de uso de los equipos y experticia de los profesionales que utilizan los equipos, y reguistrar la ejución del mismo en la hijo de vida del equipo
</t>
  </si>
  <si>
    <t xml:space="preserve">Realizar incorporación del matenimiento realizado a los equipos topograficos en la hoja de vida de vida respectiva, con visto bueno de aprobación de un profesional. </t>
  </si>
  <si>
    <t xml:space="preserve">Porcentaje de avance en el cronograma de mantenimiento de equipos
</t>
  </si>
  <si>
    <t xml:space="preserve">Porcentaje de equipos con hojas de vida actualizadas 
</t>
  </si>
  <si>
    <t xml:space="preserve">Al identificar materialización del riesgo por alguna de las causas  identificadas, se solicitará la segunda verificación por un profesional diferente al que realizó la visita inicial y se generara los ajustes necesarios
Si existe desactualización del software se iniciará, el proceso de adquisción de licencias, para aquellos equipos que lo necestian.
Si se materializa el riesgo por falta de mantenimiento en los equipos se generará requerimiento al personal designado que realiza dicho mantenimiento,  posterior al manetnimiento realizad se icnorpora esta en el cuadro de control y en la hoja de vida del equipo. </t>
  </si>
  <si>
    <t xml:space="preserve">Segunda verificación.
Soportes del inicio y desarrollo del proceso de adquisición de licencias.
Requerimiento de mantenimiento.
Hoja de vida del equipo actualizada.
</t>
  </si>
  <si>
    <t xml:space="preserve">Realizar retroalimentación a los contratistas y servidores frente al sistema integrado de gestión por parte de la DAT y al interior de la Subdirección enfatizar en los documentos asociados al desarrollo de las actividades en las cuales se puede materializar el riesgo, soportado con lista de asistencia y acta.
Cada vez que existan cambios normativos y/o ajustes a los documentos del sistema de gestión de calidad se socializara con los involucrados a travez de, correo electronico, o mesas de trabajo.  </t>
  </si>
  <si>
    <t xml:space="preserve">Porcentaje de retroalimentaciones realizadas frente a cambios o ajustes realizados </t>
  </si>
  <si>
    <t xml:space="preserve"> Realizar retroalimentación a los contratistas y servidores frente a temas específicos (levantamientos topograficos) cuando existan cambio, esto se realiza mediante mesas de trabajo o socialización o correo electrónicos.
Se utilizará acta de reunión si se desarrolla mesa de trabajo, y si es por correo electrónico con mail de comprobación de recepción de la información.</t>
  </si>
  <si>
    <t>No subsanar a tiempo el error o la irregularidad cometida durante procedimiento de revocatoria</t>
  </si>
  <si>
    <t>Expedientes desactualizados.
Aumento de volumen en las solicitudes realizadas por los peticionarios.
Cambios normativos.
Falencias encontradas en las actuaciones de revocatorias iniciado por el incoder.</t>
  </si>
  <si>
    <t xml:space="preserve">Aciones ante lo contentensioso administrativo o ante lajudiriccón ordinaria.
Desgaste admisnitrativo.
Sanciones por parte de los jueces respectivos.
Incio de procesos disciplinarios.
</t>
  </si>
  <si>
    <t xml:space="preserve">
Se estudia, ajusta y crea un Acto Administrativo para generar el ajuste en derecho, que se emite para todos las solicitudes de revocatoria.
</t>
  </si>
  <si>
    <t xml:space="preserve"> Subdirección de Acceso a Tierras Por Demanda y Descongestión</t>
  </si>
  <si>
    <t>Actualizar procedimiento para generar doble revisión o visto bueno por parte de un segundo profesional frente a la validación de documentos en la emisión de acto administrativo</t>
  </si>
  <si>
    <t>Elaborar y adoptar una lista de chequeo, para verificar los documentos que conforman el expediente de acuerdo a la norma con que se estudia al acto de revocatoria (ley 160 o Decreto 902), la cual debera hacer parte del expediente (septiembre de 2018). Señalando aquellos documentos que siempre que exista lugar del estudio de una revocatoria requiara actualización.</t>
  </si>
  <si>
    <t>Lista de chequeo elaborada y publicada</t>
  </si>
  <si>
    <t>Procedimiento actualizado y publicado</t>
  </si>
  <si>
    <t xml:space="preserve">1. Determinar cuál es la causa generadora de la materialización del riesgo.
2. Al existir un retraso en subsanar el error,  el profesional designado por el Subdirector determinara la causa del retraso.
3. Implementar corrección inmediata.
4: Determinar acción correctiva para evitar que vuelva a ocurrir.
</t>
  </si>
  <si>
    <t>Corrección inmediata.
Acciones correctivas.
Plan de mejoramiento.</t>
  </si>
  <si>
    <t>Falta de disposición de los predios rurales para su adjudicación o aprovechamiento</t>
  </si>
  <si>
    <t xml:space="preserve">Inventario de predios desactualizado </t>
  </si>
  <si>
    <t xml:space="preserve">Demora por parte de la ORIP en el registro de la propiedad a nombre de la ANT.
Desconocimiento de los procedimientos de las personas  que hacen parte del proceso.
</t>
  </si>
  <si>
    <t>Incumplimiento de metas. 
Reprocesos.
Retrasos en la entrega de resultados.
Incumplimiento de las metas del plan de acción y de los compromisos del Gobierno .</t>
  </si>
  <si>
    <t xml:space="preserve">Compra de predios.
Equipo de trabajo destinado a la compra de predios.
Procedimientos documentados para la compra de predios.
Articulación con la Gestión financiera a cargo de la Secreatría General para agilizar la compra de predios.
</t>
  </si>
  <si>
    <t xml:space="preserve">Realizar verificación de expedientes mediante muestreo aleatorio de los mismos en donde se encuentre todo el soporte documental. Esta revisión esta verificación se realizará en dos sesiones al año (una en cada semestre) y estará soportada con listas de asistencia y actas de reunión. </t>
  </si>
  <si>
    <t>Numero de procedimiento elaborado o actualizado</t>
  </si>
  <si>
    <t>1. Determinar cuál es la causa generadora de la materialización del riesgo.
2. Se realiza el análisis y se establecen las posibles soluciones   
3. Se determinad acciones para cada causa</t>
  </si>
  <si>
    <t xml:space="preserve">No hay certeza de la titularidad de derecho de dominio, de la totalidad de  predios tranferidos por el INCODER mediante actas
Deficiencias en los controles para el monitoreo de información incorporada en el Share Point 
</t>
  </si>
  <si>
    <t>Incumplimiento de metas. 
Desgaste administrativo.
Incumplimiento de las metas del plan de acción y de los compromisos del Gobierno.
Invasión de predios recuperados 
Inconveniente administración de predios</t>
  </si>
  <si>
    <t>Se verifica en la Ventanilla Única de Registro "VUR", la titularidad del derecho de dominio de los predios/parcelas transferidos por el INCODER registrados en las actas.
Se realiza cruce de información con el consolidado que genera el el aplicativo Share Pont, junto con los documentos de ingreso de los predios/ parcelas.</t>
  </si>
  <si>
    <t>Verificar la actualización de las novedades en el inventario y revisar la titularidad de  derecho de dominio de  los predios registrados en las 44 actas de transferencia.</t>
  </si>
  <si>
    <t>1. si existe materialización se actualizará el inventario de inmediato.</t>
  </si>
  <si>
    <t>Inventario actualizado</t>
  </si>
  <si>
    <t>Dirección de Asuntos Étnicos</t>
  </si>
  <si>
    <t>1. Determinar cuál es la causa generadora de la materialización del riesgo.
2. Se realiza el análisis y se establecen las posibles soluciones   
3. Se determinad acciones para cada causa.
4. Notificar a los propietarios nueva visita por parte de los profesionales
5. Realizar nueva visita para volver a hacer el estudio topográfico</t>
  </si>
  <si>
    <t>1. Determinar cuál es la causa generadora de la materialización del riesgo.
2. Se realiza el análisis y se establecen las posibles soluciones   
3. Se determinad acciones para cada causa.
4. Notificar a los involucrados</t>
  </si>
  <si>
    <t xml:space="preserve">El día 28 de mayo bajo el marco del Comité de gestión y desempeñi institucional se aprobó el modelo de gestión del conocimiento para la agencia nacional de tierras. A partir de esta aprobación es que se está trabajando en el desarrollo y despliegue de todos los documentos para tener la implementación documental del modelo lista. </t>
  </si>
  <si>
    <t>No generación de copias de seguridad.
Errores en la generación de copias de seguridad de los equipos y servidores.
Errores en el diseño y construcción de los sistemas de información.
Fallas en la infraestructura tecnológica.
Falencias en los controles de seguridad informática.
Ausencia de Plan de Continuidad del Negocio.
Ausencia de controles de seguridad sobre la infraestructura actual.
Actos vandálicos y/o terrorismo que generen pérdida de infraestructura de almacenamiento (perdida de discos de almacenamiento de la SAN), destrucción, pérdida, extravío, robo, daño o alteración de información en medio físico o lógico.
Accesos no permitidos a la infraestructura tecnológica.
Problemas, fallas o no disponibilidad de los servicios como internet, aire acondicionado, energía.</t>
  </si>
  <si>
    <t xml:space="preserve">Generar copias de seguridad de base de datos, ambientes web y aplicativos.  
Ejecutar plan de pruebas de los sistemas de información de la entidad.
Controlar el acceso a sistemas de informacion e infraestructura fisica y tecnológica. (Biométrico, CCTV, autenticación por directorio activo, autentcación por token y controles perimetrales de seguridad (firewall))
Atención y corrección de incidencias sobre los sistemas de información.
Pruebas automáticas de integridad a las copias de seguridad.
Modulo auditoria del SIT
Monitoreo de trafico de red a través de appliance de forticiem
Validación del análisis del requerimientos para la construcción de los sistemas de información misionales.
Aplicación del lineamiento No. 3 "Gestión de activos de información" que se encuentra incorporado en el documento de Seguridad de la Informaciòn, tratamiento y protecciòn de datos personales. </t>
  </si>
  <si>
    <t>1 Documento creado</t>
  </si>
  <si>
    <t>Crear para todos  los sistemas de información un modelo conceptual, un modelo lógico y un modelo físico que represente claramente la información y datos que soportan.</t>
  </si>
  <si>
    <t>1 Plan de Continuidad  Creado</t>
  </si>
  <si>
    <t>Incumplimiento en la entrega de productos y servicios</t>
  </si>
  <si>
    <t>Retraso en las actividades misionales de la entidad.
Represamiento de información en áreas misionales.
Retrasos en otros desarrollos planeados en la Subdirección de Sistemas de Información de Tierras.
Inoportunidad en la contestación de requerimientos de Ley de la entidad.
Mala imagen del área que presta el servicio y de la entidad.
Incumplimiento de las metas propuestas en el plan de acción.
Investigaciones por parte de órganos de control.</t>
  </si>
  <si>
    <t>Implementación del control de actividades detalladas de todo el ciclo de vida de desarrollo de software (análisis, diseño, desarrollo, pruebas, implementación y despliegue) a través de team fundation services. 
Levantamiento de requerimientos antes de iniciar con el desarrollo del producto.
Alineaciòn de la infraestructa tecnologica  con las necesidades del negocio (Matriz de seguimiento)
Establecimiento de clausulas contractuales con terceros</t>
  </si>
  <si>
    <t>Actualizar el PETIC detallando los proyectos que se contemplan.</t>
  </si>
  <si>
    <t>1  Documento actualizado (Modelos de Planeación)</t>
  </si>
  <si>
    <t xml:space="preserve">
Reprogramación del recurso humano, fisico y técnologico existente </t>
  </si>
  <si>
    <t xml:space="preserve">
Reprogramación del recurso</t>
  </si>
  <si>
    <t>Construcciòn del portafolio de servicios de TI .</t>
  </si>
  <si>
    <t>1 Portafolio de servicios de TI</t>
  </si>
  <si>
    <t>Ausencia de un esquema formal de clasificación y control de acceso a la información y servicios TIC
Debilidades en la ejecución de las campañas de sensibilización y capacitación en seguridad de la información
Debilidades en la descripción de las políticas de seguridad institucionales
.</t>
  </si>
  <si>
    <t>Socializar a través de campañas las sanciones que acarrea la divulgación, uso indebido o no autorizado, o aprovechamiento de información
Adoptar un procedimiento de clasificación de información
Adoptar una política de control de acceso a la información</t>
  </si>
  <si>
    <t>% de funcionarios y contratistas que reciben la capacitación en materia de clasificación de la información, confidencialidad de información y política de control de acceso a la información</t>
  </si>
  <si>
    <t xml:space="preserve">
Expediente del proceso legal.</t>
  </si>
  <si>
    <t>Generación de información de mala calidad.
Afectación en la gestión de la entidad por problemas en la información producida.
Afectación a los usuarios internos y externos de los sistemas de información de la entidad.
Afectación en la planificación de los procesos en la entidad
Afectación a otras entidades que requieren y solicitan información de la ANT.
Afectación de la imagen institucional.
Falta de credibilidad en los sistemas de información de la ANT.</t>
  </si>
  <si>
    <t>27 Sistemas de información con control de cambios</t>
  </si>
  <si>
    <t>Un procedimiento de intercambio</t>
  </si>
  <si>
    <t>1 matriz de seguimiento</t>
  </si>
  <si>
    <t xml:space="preserve">Replantear la estrategia de uso y apropiación.
Mejorar las acciones de sensibilización y capacitación a usuarios.
</t>
  </si>
  <si>
    <t>Calendario con sistemas de información con salida a producción</t>
  </si>
  <si>
    <t>Fortalecer la política de gestión de información</t>
  </si>
  <si>
    <t>Crear política o lineamiento  de respaldo, custodia y recuperación de la información.</t>
  </si>
  <si>
    <t>Errores en la planeación de fechas de entrega de productos. 
Recurso Humano insuficiente para la generación de productos o Rotación de personal. 
Infraestructura de hardware y software insuficiente.
Incumplimiento de terceros en caso de que exista un proceso contractual frente al sistema de información.
Falta de claridad de la necesidad por parte del proceso solicitante que genera desviaciones o modificaciones del producto o servicio final.
Indisponibilidad o cambios en el servicio de infraestructura tecnologica.
Repriorizacion de entregables.
Incumplimiento a los Acuerdos de Niveles de Servicios (mesa de servicios).</t>
  </si>
  <si>
    <t>Perdida de disponibilidad de sistemas de información y servicios TIC</t>
  </si>
  <si>
    <t>Ausencia de planes de continuidad y recuperación antes desastres aprobados, verificados y probados</t>
  </si>
  <si>
    <t>Copias de respaldo de los sistemas de información
Atención y corrección de incidencias sobre los sistemas de información.</t>
  </si>
  <si>
    <t>Plan  de continuidad Creado</t>
  </si>
  <si>
    <t>Atención de incidencias en los sistemas de información</t>
  </si>
  <si>
    <t>Registro de la incidencia en herramienta Aranda</t>
  </si>
  <si>
    <t>Entrenamiento del personal a cargo de la infraestructura de servicios en los procedimientos de recuperación ante desastres</t>
  </si>
  <si>
    <t>Verificar a intervalos planificados la capacidad del plan de recuperación ante desastres para mitigar los impactos negativos de una interrupción mayor.</t>
  </si>
  <si>
    <t>Pruebas periódicas de las copias de respaldo de los sistemas de información críticos de la Entidad.</t>
  </si>
  <si>
    <t>Diseño</t>
  </si>
  <si>
    <t>Entrenamiento</t>
  </si>
  <si>
    <t>Verificación</t>
  </si>
  <si>
    <t>Pruebas</t>
  </si>
  <si>
    <t>Programar municipios que posteriormente presenten limitantes para su intervención.</t>
  </si>
  <si>
    <t xml:space="preserve">Inconsistencia de la información considerada para la programación de los municipios frente a la situación real del territorio.
</t>
  </si>
  <si>
    <t xml:space="preserve">Retrasos en la ejecución de la ruta de los POSPR
Planificación inadecuada de los municipios a intervenir
Detrimento patrimonial </t>
  </si>
  <si>
    <t>Instructivo actualizado publicado</t>
  </si>
  <si>
    <t>Acta del Comité Directivo</t>
  </si>
  <si>
    <t>Revisión para afrontar los limitantes a la intervención en municipio por parte del Comité Directivo de la Agencia Nacional de Tierras</t>
  </si>
  <si>
    <t>Elaborar o actualizar procedimiento para incluir la doble revisión o visto bueno por parte de un segundo profesional frente a la validación de documentos previo a la emisión del concepto.</t>
  </si>
  <si>
    <t>Diseño de la evaluación del impacto del OSPR (Actividad del proceso)</t>
  </si>
  <si>
    <t>Documentar un procedimiento para diseño e implementación de la evaluación del impacto.</t>
  </si>
  <si>
    <t>Seguimiento al nivel de implementación y ejecución de las Actividades Programadas en el Plan de Acción de la Subdirección de Talento Humano.</t>
  </si>
  <si>
    <t>Realizar seguimiento al presupuesto de gastos de personal.</t>
  </si>
  <si>
    <t>Número de seguimientos trimestrales</t>
  </si>
  <si>
    <t>Matriz se seguimiento  de Implementación al Plan de Acción de la Subdirección de Talento Humano.</t>
  </si>
  <si>
    <t>Documentos sobre los cuales se realizan las verificaciones.
Comunicaciones,
Consignaciones o pagos en caja, en casos de reintegros.
Presupuesto.</t>
  </si>
  <si>
    <t xml:space="preserve">Implementación del Software SICI "Sistema de Control Interno Disciplinario" </t>
  </si>
  <si>
    <t>Módulos implementados</t>
  </si>
  <si>
    <t>Módulo Quejas, ingreso : http://controlinterno.agenciadetierras.gov.co:19012/Login.aspx</t>
  </si>
  <si>
    <t>Archivo  del caso
Notificación a los interesados</t>
  </si>
  <si>
    <t>Autos
Notificaciones
Comunicaciones</t>
  </si>
  <si>
    <t>Caducidad de la acción disciplinaria</t>
  </si>
  <si>
    <t xml:space="preserve">Incumplimiento de las directrices planteadas en el PETIC.
Falta de apropiación e implementación del esquema de gobierno definido  en la ANT.
</t>
  </si>
  <si>
    <t xml:space="preserve">Seguimiento quincenal del nuevo plan de implementación del Modelo de Seguridad y  Privacidad de la información
</t>
  </si>
  <si>
    <t>Ejecución de reuniones de control con profesional designado para la implementación del MSPI, ajuste del cronograma de implementación del MSPI de acuerdo con prioridades identificadas con las áreas impactadas.</t>
  </si>
  <si>
    <t>Priorización de acciones minimas exigidas por los entes de control respecto a cumplimiento de la estrategia de seguridad digital</t>
  </si>
  <si>
    <t>Actas de control y seguimiento de avance del plan de trabajo.</t>
  </si>
  <si>
    <t># de mesas de seguimiento generados</t>
  </si>
  <si>
    <t>Realizar mesas de seguimiento con responsables de Planes y proyectos.</t>
  </si>
  <si>
    <t>Establecer y documentar especificaciones y criterios de aceptación de reportes e informes de avances de Planes de Acción y Proyectos de Inversión.</t>
  </si>
  <si>
    <t>Incumplimiento y no conformidad de reportes e informes de avances de Planes de Acción y Proyectos de Inversión</t>
  </si>
  <si>
    <t># Ficha técnica aprobada y publicada</t>
  </si>
  <si>
    <t>Deficiencias en el seguimiento y evaluación de la gestión institucional.</t>
  </si>
  <si>
    <t xml:space="preserve">Gestionar el Plan anual de auditoría </t>
  </si>
  <si>
    <t>Compartir</t>
  </si>
  <si>
    <t>Formular/modificar y aprobar el Plan Anual de Auditoría de la vigencia</t>
  </si>
  <si>
    <t>Plan Anual de Auditoría aprobado</t>
  </si>
  <si>
    <t>Monitorear las actividades programadas en el Plan Anual de Auditoría aprobado.</t>
  </si>
  <si>
    <t>% de ejecución del plan de auditoria</t>
  </si>
  <si>
    <t>Comunicar oportunamente los resultados de las actividades de seguimiento y evaluación ejecutados</t>
  </si>
  <si>
    <t>% de comunicación de resultados</t>
  </si>
  <si>
    <t>Aprehensión del Código de Ética de los auditores interno</t>
  </si>
  <si>
    <t>% de acuerdos de confidencialidad y declaración de no conflicto de intereses firmados.</t>
  </si>
  <si>
    <t>Solicitar el suministro de información bajo los parámetros de veracidad, calidad y oportunidad.</t>
  </si>
  <si>
    <t>% de cartas de representación firmadas por cada actividad ejecutada.</t>
  </si>
  <si>
    <t>Divulgar piezas informativas para fomentar la cultura de autocontrol.</t>
  </si>
  <si>
    <t>Píldoras informativas comunicadas</t>
  </si>
  <si>
    <t>Capacitar en la metodología para la formulación de planes de mejoramiento.</t>
  </si>
  <si>
    <t>Capacitación sobre formulación de planes de mejoramiento</t>
  </si>
  <si>
    <t>Asesorías realizadas</t>
  </si>
  <si>
    <t>Informe de resultados de la actividad ejecutada</t>
  </si>
  <si>
    <t>R10</t>
  </si>
  <si>
    <t>R14</t>
  </si>
  <si>
    <t>R15</t>
  </si>
  <si>
    <t>R18</t>
  </si>
  <si>
    <t>R20</t>
  </si>
  <si>
    <t>R21</t>
  </si>
  <si>
    <t>R28</t>
  </si>
  <si>
    <t>R62</t>
  </si>
  <si>
    <t>R63</t>
  </si>
  <si>
    <t>R64</t>
  </si>
  <si>
    <t>R66</t>
  </si>
  <si>
    <t>R67</t>
  </si>
  <si>
    <t>R68</t>
  </si>
  <si>
    <t>R69</t>
  </si>
  <si>
    <t>R70</t>
  </si>
  <si>
    <t>R71</t>
  </si>
  <si>
    <t>Establecer y documentar un procedimiento que determine roles, responsabilidades y los criterios para asegurar pertinencia de los indicadores de planes y procesos.</t>
  </si>
  <si>
    <t>procedimiento publicado</t>
  </si>
  <si>
    <t>Desaprobación del indicador formulado por parte de la oficina de planeación.
Comunicación a la dependencia responsable con argumentos por los cuales se rechaza el indicador propuesto.
Acompañamiento de La oficina de Planeación en la reformulación del indicador.</t>
  </si>
  <si>
    <t>Comunicaciones con no aprobación.
Ficha Técnica con indicador reformulado.</t>
  </si>
  <si>
    <t>Reprocesos en la administración de indicadores.
Demoras en la aprobación e implementación de indicadores.
Información generada por indicadores que no contribuya a la toma de decisiones sobre aspectos clave en la entidad.</t>
  </si>
  <si>
    <t>Establecer lineamientos sin considerar la capacidad operativa o las amenazas a las que esta expuesta la entidad.</t>
  </si>
  <si>
    <t>Formulación de planes y procesos que la entidad no este en capacidad de realizar.
Reprocesos en el establecimiento de lineamientos.
Demoras en la aprobación de lineamientos.
Generación de expectativas no coherentes con la realidad.
Perdida de imagen institucional.</t>
  </si>
  <si>
    <t>Reformulación o ajustes de los lineamientos.
Preaprobación de reformulación o ajustes por parte de la dependencia responsable.
Aprobación de reformulación o ajustes por parte de Oficina de Planeación.</t>
  </si>
  <si>
    <t>Lineamientos reformulados o ajustados y aprobados.</t>
  </si>
  <si>
    <t>Modificación de  Procesos oficiales de la entidad sin considerar sus objetivos y alcances aprobados por el Consejo Directivo.</t>
  </si>
  <si>
    <t>Ciclo de aprobación de caracterizaciones de Procesos basado en tres instancias: elaboración, revisión y aprobación, que se realizan con criterios técnicos que se origina en requisitos legales de la ANT.</t>
  </si>
  <si>
    <t>Comunicaciones mediante memorando en ORFEO.
Control de cambios en  formato INTI-F-007 SOLICITUD ELABORACIÓN O MODIFICACIÓN DE DOCUMENTOS.</t>
  </si>
  <si>
    <t xml:space="preserve">
Uso indebido de los recursos públicos destinados para las Iniciativas Comunitarias.</t>
  </si>
  <si>
    <t xml:space="preserve">Errores en la formulación de las iniciativas comunitarias.
Cambio  de las condisiones iniciales   de las iniciativas comunitarias formuladas,  por parte de  los Representantes Legales de las comunidades étnicas </t>
  </si>
  <si>
    <t>Reprocesos.
Compra de materiales, bienes o servicios que no se requieren.
Presentación y  Selección de proveedores que no cumplen los requisitos.
Detrimento patrimonial.
Investigaciones y sanciones disciplinarios.</t>
  </si>
  <si>
    <t>Aplicación correcta y precisa de l procedimiento ACCTI- P - 009  Implementación de iniciativas comunitarias con enfoque diferencial étnico, asociadas al componente de legalización de tierras, y la Guia Operativa  ACCTI-G-005 aprobada con la Resolucion 3733 del 23 d ejulio de 2018.</t>
  </si>
  <si>
    <t>Modificación del procedimiento de implementación de iniciativas comunitarias y guía operativa
Conformar un equipo formulador con profesionales idóneos
Socialización de la guía operativa con las comunidades y equipo de trabajo.
Resoluciones de adjudicación de cofinanciación con herramientas legales que permitan actuaciones por parte de la ANT para solicitar el reintegro de los recursos a la DTN.</t>
  </si>
  <si>
    <t>Procedimiento y  Guia Operativa para la implimentación de las Iniciativas comunitarias formalizado y publicado</t>
  </si>
  <si>
    <t xml:space="preserve">Procesos de compra  de predios  sin la debida gestion.
</t>
  </si>
  <si>
    <t xml:space="preserve">Al iniciar  la vigencia 2018 no se recibió un inventario o base de datos que  compile  el total de los procesos de adquisición de predios.
Falta de control de información.                                       </t>
  </si>
  <si>
    <t>Reprocesos.  
Duplicidad  en el  proceso.
Fallos judiciales.</t>
  </si>
  <si>
    <t xml:space="preserve">Seguimiento períodico a los casos de compra recibidos  y a los que están en ejecución.
</t>
  </si>
  <si>
    <t xml:space="preserve">
Llevar  matríz de control de casos de compra directa  de predios. 
Aplicacion adecuada  del procedimiento de "Compra Directa  de Predios" código  ACCTI-P-010.
</t>
  </si>
  <si>
    <t xml:space="preserve">Matriz  de control de compra de predios debidamente actualizada.
</t>
  </si>
  <si>
    <t>Se encuentra publicado el Manual de Imagen Institucional en la página de la Agencia Nacional de Tierras, desde el primer trimestre de 2018.</t>
  </si>
  <si>
    <t>Cuatro (4) fallos contra la ANT, y cuarenta y un (41) fallos a favor de la ANT.</t>
  </si>
  <si>
    <t>No se han presentado alcances a las viabilidades emitidas, como tampoco se han emitido viabilidades contrarias a lo manifestado en primer lugar.</t>
  </si>
  <si>
    <t>R27</t>
  </si>
  <si>
    <t>Apoyar y gestionar la implementación del módulo de procedimientos administrativos especiales agrarios y pretensiones agrarias en el Sistema Integrado de Tierras.</t>
  </si>
  <si>
    <t>Módulo en operación.</t>
  </si>
  <si>
    <t>En los procedimientos administrativos especiales agrarios y pretensiones agrarias no está establecido un sistema de información.
Falta de control en la calidad de la información reportada en los sistemas de información.
Fallas en los equipos y dispositivos que soportan la infraestructura tecnológica del proceso (redes de datos, equipos de cómputo, servidores, equipos de seguridad, etc.)
Información errónea por falta de calibración de los equipos topográficos.</t>
  </si>
  <si>
    <t>Pérdida de credibilidad de la ANT ante otras entidades y la ciudadanía.
Retrasos, reprocesos y sobrecostos en el desarrollo de los procesos de formalización, procedimientos administrativos especiales agrarios y pretensiones agrarias.
Reportar información errónea, desactualizada, duplicada o inoportuna a las partes interesadas</t>
  </si>
  <si>
    <t>Unificar las bases de datos de los procedimientos administrativos especiales agrarios y pretensiones agrarias en share point.
Realizar seguimiento y verificación mensualmente a los procesos de formalización finalizados, los cuales son reportados en SINERGIA.</t>
  </si>
  <si>
    <t>Procedimientos adoptados.
En el Sistema de información geográfica (SIG) del programa de formalización se generan alertas tempranas.
Reportes de control y seguimiento de los tiempos en la herramienta ORFEO.</t>
  </si>
  <si>
    <t>Realizar contrato con una emisora que tenga difusión nacional para las respectivas notificaciones.</t>
  </si>
  <si>
    <t>Incumplimiento de términos en los procesos de formalización y procedimientos administrativos especiales agrarios o pretensiones agrarias.</t>
  </si>
  <si>
    <t xml:space="preserve">
Retrasos, reprocesos y sobre costos en el desarrollo de los procesos de formalización y procedimientos administrativos especiales agrarios y pretensiones agrarias.
Pérdida de credibilidad en la ANT y en la política ante otras entidades y la ciudadanía.
Hallazgos, observaciones y/o acciones sancionatorias por parte de los organismos de control.</t>
  </si>
  <si>
    <t>Listado de los procedimientos administrativos especiales agrarios y pretensiones agrarias.
El proyecto de inversión para los procesos agrarios y el programa de formalización se encuentra registrado y aprobado en el SUIFP.</t>
  </si>
  <si>
    <t>Digitalización y actualización de las actuaciones administrativas adelantadas por cada uno de los procesos 
Creación de los expedientes en ORFEO.
Revisión de las decisiones finales por parte de los líderes y subdrectores de los procesos.</t>
  </si>
  <si>
    <t>Realizar la validación en la base de datos de los expedientes de procedimientos administrativos especiales agrarios y pretensiones agrarias creados en ORFEO para verificar que no se creen duplicidades.</t>
  </si>
  <si>
    <t>Número de correos electrónicos con solicitud de creación de expedientes / Número de correos electrónicos confirmando la creación del expediente</t>
  </si>
  <si>
    <t>El riesgo se materializa cuando se detecta, verifica y concluye que fue publicado en el repositorio de Intranet algún documento del Sistema de Gestión que no es pertinente a los procesos, roles, responsabilidades o funciones de las dependencias de la ANT.
Ante el evento, la Oficina de Planeación comunicará a la dependencia(s) responsable(s) del documento, mediante memorando, la necesidad de someter a actualización o, si es el caso, eliminación el documento y se convocará a mesa de trabajo conjunta entre la Oficina de Planeación y las dependencias afectadas o que se perciben afectadas, desde sus roles, responsabilidades y autoridades.
Para proceder a la actualización o eliminación del documento, la Oficina de Planeación deligenciará el formato INTI-F-007 SOLICITUD ELABORACIÓN O MODIFICACIÓN DE DOCUMENTOS, sobre el cual presentará los argumentos de la no Pertinencia del documento, con base en los criterios explicitos que se definiran el el procecidimiento INTI -P-001 CONTROL DE LA INFORMACIÓN DOCUMENTADA.</t>
  </si>
  <si>
    <t>Se cuenta con el instructivo de Programación de Zonas a Intervenir por la Agencia Nacional de Tierras mediante Planes de Ordenamiento Social de la Propiedad, en donde se incluyen indicadores y variables que permiten tomar decisones para programar municipios priorizados por el MADR</t>
  </si>
  <si>
    <t>Revisar las variables definidas en el instructivo de Programación de Zonas a Intervenir por la Agencia Nacional de Tierras mediante Planes de Ordenamiento Social de la Propiedad Rural, validar su pertinencia y si es del caso realizar su actualización.</t>
  </si>
  <si>
    <t>R11</t>
  </si>
  <si>
    <t>R12</t>
  </si>
  <si>
    <t>R19</t>
  </si>
  <si>
    <t>R25</t>
  </si>
  <si>
    <t>R26</t>
  </si>
  <si>
    <t>R29</t>
  </si>
  <si>
    <t>R36</t>
  </si>
  <si>
    <t>R37</t>
  </si>
  <si>
    <t>R38</t>
  </si>
  <si>
    <t>R53</t>
  </si>
  <si>
    <t>R54</t>
  </si>
  <si>
    <t>R55</t>
  </si>
  <si>
    <t>Perdidas o daños en los bienes de la Entidad</t>
  </si>
  <si>
    <t>Uso indebido de los bienes de la Entidad
Falta de control y lineamientos en el manejo de los bienes de la Entidad</t>
  </si>
  <si>
    <t>Implementación de un Sistema para el control del inventario</t>
  </si>
  <si>
    <t>Formulación y publicación de lineamientos para el manejo y control administrativo de los bienes de la Agencia</t>
  </si>
  <si>
    <t>Lineamiento publicado</t>
  </si>
  <si>
    <t>Incumplimiento en la aplicación de los mantenimientos preventivos a los bienes de la Entidad</t>
  </si>
  <si>
    <t>Falta de Control en los bienes y sus mantenimientos</t>
  </si>
  <si>
    <t xml:space="preserve">Posibles daños o perdidas  en los bienes de la Entidad
Sobre costos en reparamientos </t>
  </si>
  <si>
    <t>Cronograma de mantenimientos</t>
  </si>
  <si>
    <t>Seguimiento al cronograma de mantenimientos</t>
  </si>
  <si>
    <t>Seguimiento al cronograma</t>
  </si>
  <si>
    <t xml:space="preserve">Deficiencias en la  gestión de comisiones de servicio y/o autorizaciones de viaje; gastos de permanencia y traslado; viáticos y gastos de viaje, para los
desplazamientos al interior del país de funcionarios y contratistas de la ANT. </t>
  </si>
  <si>
    <t xml:space="preserve">Debilidades en la definición de criterios aplicables a la autorización, legalización y pago de desplazamientos. 
Falta de Control en la gestión de desplazamientos </t>
  </si>
  <si>
    <t>Dificultades para la aprobación o legalización de desplazamientos
Desplazamientos sin autorización que no puedan ser reconocidas
Desplazamientos riesgosos de funcionarios y/o contratistas</t>
  </si>
  <si>
    <t>Sistema de gestión de comisiones ULISES</t>
  </si>
  <si>
    <t>Actualización del procedimiento de solicitud, autorización, legalización y pago de desplazamientos al interior</t>
  </si>
  <si>
    <t>Formulación y publicación del Protocolo de Seguridad Salidas de Campo</t>
  </si>
  <si>
    <t>Subdirección de Talento Humano
Oficina de Planeación
Secretaría General
Dependencias Misionales
Oficina del Inspector de la Gestión de Tierras</t>
  </si>
  <si>
    <t>Protocolo publicado</t>
  </si>
  <si>
    <t>Pérdida o daño en la documentación de la Agencia</t>
  </si>
  <si>
    <t xml:space="preserve">Falta de control en la implementación de los lineamientos de manejo 
Falta de lineamientos para la Conservación de documentos. </t>
  </si>
  <si>
    <t>Vencimiento de términos. 
Reprocesos administrativos. 
Incumplimientos
Multas, sanciones
Procesos fiscales, disciplinarios, administrativos</t>
  </si>
  <si>
    <t>Procedimientos y formatos para prestamos de documentación y tratamiento de correspondencia
Procedimiento de entrada y salida de correspondencia formalizado</t>
  </si>
  <si>
    <t>Seguimiento a la implementación de los lineamientos para préstamos de expedientes</t>
  </si>
  <si>
    <t>Informe de Seguimiento</t>
  </si>
  <si>
    <t>Formulación y aprobación del Sistema Integrado de Conservación</t>
  </si>
  <si>
    <t>Sistema Integrado de Conservación Formalizado</t>
  </si>
  <si>
    <t>Constante variación del personal a cargo de la clasificación y distribución de la correspondencia en la entrada.
PQRSD con alto grado de complejidad en interpretación. 
Ajustes normativos internos, que no son informados al Equipo de Gestión Documental</t>
  </si>
  <si>
    <t xml:space="preserve">Vencimiento de términos. 
Reprocesos administrativos. </t>
  </si>
  <si>
    <t>Actualización de la forma Conceptos para la Categorización y Direccionamiento de Correspondencia</t>
  </si>
  <si>
    <t>Actualización de la Forma Conceptos para la Categorización y Direccionamiento de Correspondencia</t>
  </si>
  <si>
    <t>Demoras en la atención de los requerimientos de expedientes por parte de las dependencias</t>
  </si>
  <si>
    <t>Alto volumen de solicitudes de expedientes
Personal insuficiente para atender la demanda de expedientes
Términos inexactos para la solicitudes de expedientes</t>
  </si>
  <si>
    <t>Vencimiento de términos.  
Afectación directa al área misional al no proveer los documentos requeridos. 
Posibles acciones jurídicas en contra de la entidad</t>
  </si>
  <si>
    <t>Fortalecer el equipo de gestión documental</t>
  </si>
  <si>
    <t>Contrato de tercerización de la operación gestión documental</t>
  </si>
  <si>
    <t xml:space="preserve">Parametrizar el Aplicativo Aranda  - Mesa de Ayuda, para que los tiempos de atención se ajusten a la solicitud. </t>
  </si>
  <si>
    <t>Subdirección Administrativa y Financiera
Secretaría General</t>
  </si>
  <si>
    <t>Mejoramiento en producción</t>
  </si>
  <si>
    <t>Incumplimiento del plan de gestión
integral de residuos peligrosos.</t>
  </si>
  <si>
    <t xml:space="preserve">Sanciones legales.
Riesgo químico.
Acumulación de residuos.
Generación de vectores.
</t>
  </si>
  <si>
    <t>Realizar seguimiento semestral a la generación de residuos peligrosos al interior de la entidad.</t>
  </si>
  <si>
    <t xml:space="preserve">Informe de seguimiento </t>
  </si>
  <si>
    <t>Incumplimiento de requisitos y trámites legales en la adquisición de bienes y servicios</t>
  </si>
  <si>
    <t>Sanciones legales.
Aplicación de las garantías del contrato.
Procesos disciplinarios.</t>
  </si>
  <si>
    <t>Consulta y seguimiento de los criterios ambientales acogidos por los lineamientos e instructivos impartidos por Colombia Compra Eficiente</t>
  </si>
  <si>
    <t>Formular y formalizar lineamientos internos ambientales para la contratación de bienes y servicios</t>
  </si>
  <si>
    <t>Documento lineamientos publicado</t>
  </si>
  <si>
    <t xml:space="preserve">Desarticulación del Sistema de Gestión Ambiental con la normatividad legal en materia ambiental vigente. </t>
  </si>
  <si>
    <t>Sanciones legales.
Procesos disciplinarios.</t>
  </si>
  <si>
    <t>Matriz de requisitos legales ambientales de la ANT.</t>
  </si>
  <si>
    <t>Actualización de la matriz de requisitos legales ambientales, si aplica</t>
  </si>
  <si>
    <t>Desconocimiento de los documentos asociados al Sistema de Gestión Ambiental</t>
  </si>
  <si>
    <t xml:space="preserve">Sanciones legales.
Procesos disciplinarios.
</t>
  </si>
  <si>
    <t>Documentos aprobados por el Comité Institucional de Desarrollo Administrativo</t>
  </si>
  <si>
    <t xml:space="preserve">Formalización de los documentos en el Sistema de Calidad </t>
  </si>
  <si>
    <t>Documentos Publicados</t>
  </si>
  <si>
    <t>Manual de Supervisión</t>
  </si>
  <si>
    <t>No adelantar la liquidación  en términos de ley de los contratos que lo requieran</t>
  </si>
  <si>
    <t>Formalizar el procedimiento de liquidación Unilateral de Convenios y Contratos</t>
  </si>
  <si>
    <t xml:space="preserve">
Memorando a los Supervisores informando sobre liquidaciones pendientes </t>
  </si>
  <si>
    <t xml:space="preserve">
Memorando </t>
  </si>
  <si>
    <t>Control y seguimiento a procesos disciplinarios, mediante matriz de procesos activos</t>
  </si>
  <si>
    <t>Ineficiente gestión disciplinaria
Que la queja no se valorada y analizada para tomar una decisión de apertura formal de Investigación.
Falta de instrumento para control de términos
Insuficiencia de personal para desarrollar la función disciplinaria</t>
  </si>
  <si>
    <t>Vencimiento de términos
Pérdida de credibilidad y confianza
Sanción disciplinaria al operador disciplinario</t>
  </si>
  <si>
    <t>Registro de gastos y pagos sin cumplimiento de requisitos legales</t>
  </si>
  <si>
    <t>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</si>
  <si>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Verificación de cumplimiento de requisitos para el pago con la lista de chequeo
Procedimientos y formatos asociados a la gestión de pagos</t>
  </si>
  <si>
    <t>Auditorias trimestrales a una muestra de los pagos realizados en el periodo</t>
  </si>
  <si>
    <t>Auditorias realizadas</t>
  </si>
  <si>
    <t>Cálculo de las deducciones tributarias de manera incorrecta en las obligaciones</t>
  </si>
  <si>
    <t>Implementación Aplicativo Klic para el control y seguimiento de las cuentas presentadas por los contratistas</t>
  </si>
  <si>
    <t>Resumen de retención en la fuente</t>
  </si>
  <si>
    <t>Resumen Mensual</t>
  </si>
  <si>
    <t>Procedimiento para preparación y presentación de estados financieros</t>
  </si>
  <si>
    <t>Análisis, verificación y conciliación de la información que reportan las dependencias, que impacta la razonabilidad de los Estados Contables.</t>
  </si>
  <si>
    <t xml:space="preserve">Actas de conciliación </t>
  </si>
  <si>
    <t>Imprecisiones en la información oficial de la cartera a cargo de la ANT</t>
  </si>
  <si>
    <t xml:space="preserve">Imprecisión en los valores reportados. 
Manejo manual de la información 
Insuficiencia en la información para la identificación del ingreso y/o el tercero 
Insuficiencia en la información reportada por las entidades bancarias
</t>
  </si>
  <si>
    <t>Inexactitud en el registro y control de los ingresos
Posible afectación de la razonabilidad de los estados financieros
Afectación de los estados de cuenta por arrendatario</t>
  </si>
  <si>
    <t>Procedimiento registro de ingresos
Matriz de seguimiento y control de cartera</t>
  </si>
  <si>
    <t xml:space="preserve">Actualizar los lineamientos relacionados con la gestión de cartera. </t>
  </si>
  <si>
    <t>Manual de Políticas contables</t>
  </si>
  <si>
    <t xml:space="preserve">Conciliaciones entre el equipo de Cartera y Tesorería </t>
  </si>
  <si>
    <t>Conciliaciones mensuales</t>
  </si>
  <si>
    <t>Conciliaciones entre el equipo de Cartera y Contabilidad</t>
  </si>
  <si>
    <t>Sanciones por parte de la Dirección de Impuestos y Aduanas Nacionales</t>
  </si>
  <si>
    <t>Formulación e implementación de la Estrategia de intervención para la atención de peticiones, quejas, reclamos, sugerencias y denuncias –PQRSD-  en la Agencia Nacional de Tierras</t>
  </si>
  <si>
    <t>Una estrategia formulada y 3 informes de implementación</t>
  </si>
  <si>
    <t>Imlementaciòn del Piloto de Calidad en las respuestas.</t>
  </si>
  <si>
    <t>R56</t>
  </si>
  <si>
    <t>Reuniones con el grupo de trabajo para revisión cumplimiento del proceso, seguimiento a los tiempos de ejecución en cada etapa de todas las solicitudes y generar alertas.</t>
  </si>
  <si>
    <t xml:space="preserve">
Afectación en el desarrollo de las actividades misionales y de apoyo.
Afectación directa a los beneficiarios de la entidad en la prestación del servicio.
Investigaciones por parte de órganos de control.
Incumplimiento de los ejes estratégicos de la entidad.
Entrega de información no confiable a los grupos de interés.
Afectación a otras entidades en su gestión por información faltante.
Incumplimiento contractual y/o sanciones.</t>
  </si>
  <si>
    <t xml:space="preserve">Quejas de  los beneficiarios de los programas de la entidad por incumplimiento de ley de protección de datos personales
Pérdida de confianza institucional en sus capacidad para garantizar la seguridad de la información.
Sanciones, llamados de atención y requerimientos de planes de mejoramiento en materia de seguridad de la infomación de entes de control (procuraduría, delegatura de protección de datos personales)
</t>
  </si>
  <si>
    <t>Informes trimestrales de Secretarìa general con el estado de la Gestiòn de las PQRSD, publicados en pàgina Web.</t>
  </si>
  <si>
    <t>Dirección de Gestión del Ordenamiento Social de la Propiedad 
Subdirección de Planeación Operativa</t>
  </si>
  <si>
    <t>Dirección de Gestión del Ordenamiento Social de la Propiedad 
Dirección  de Gestión Jurídica de Tierras</t>
  </si>
  <si>
    <t>Subdirección del Sistemas de Información de Tierras</t>
  </si>
  <si>
    <t>Dirección de Gestión del Ordenamiento Social de la Propiedad 
Subdirección de Planeación Operativa
 Subdirección del Sistemas de Información de Tierras</t>
  </si>
  <si>
    <t>implementar el LINEAMIENTO No. 2 Seguridad Relacionados Con Recursos Humanos  Regla No.2 Proceso disciplinario, del LINEAMIENTOS DE SEGURIDAD DE LA INFORMACIÓN, TRATAMIENTO Y PROTECCIÓN DE DATOS PERSONALES.
Acuerdo de confidencialidad de información.
Creación de listas de SharePoint
Control de acceso por aplicativo, directorio activo, perimetral y físico. 
Implementar el LINEAMIENTO No. 1 Seguridad Física y del entorno Regla No.3 Protección de equipos de cómputo, del LINEAMIENTOS DE SEGURIDAD DE LA INFORMACIÓN, TRATAMIENTO Y PROTECCIÓN DE DATOS PERSONALES.</t>
  </si>
  <si>
    <t xml:space="preserve">
Trasladar al área competente para dar inicio al  proceso legal, financiero, disciplinario, o al que haya lugar, teniendo en cuenta que el usuario deberá indemnizar todos los perjuicios que sean causados por la divulgación, uso indebido o no autorizado, o aprovechamiento a favor propio o de terceros, entre otros.</t>
  </si>
  <si>
    <t>Errores en el procesamiento de la información en la infraestructura tecnológica.
Falta de control en el ingreso de datos a la plataforma tecnológica.
Alimentación errónea de los sistemas de información por parte de los usuarios responsables.
Falta de sistemas de información para los procesos misionales.
Errores en la exportación de información de los sistemas como resultado de una solicitud interna o externa.
Cambios de la configuración de la infraestructura tecnológica.
Degradación del rendimiento de las aplicaciones o la red.
Ausencia de canales para el intercambio de información.</t>
  </si>
  <si>
    <t>Generar copias de respaldo y respaldo de información
Control de seguridad perimetral a los aplicativos de la agencia
Capacitar a las áreas funcionales encargadas del uso de los sistemas de información.
Plataformas de captura de datos secundaria SharePoint que mitigan problemas de gobierno.</t>
  </si>
  <si>
    <t>Proceso de Control de cambios sobre la plataforma tecnológica de la entidad.</t>
  </si>
  <si>
    <t>Validar y corregir los datos de los sistemas de información con los sistemas físicos y fuentes externas.</t>
  </si>
  <si>
    <t>Estructurar propuesta para la medición y seguimiento de los Acuerdos de Niveles de Servicio en temas TIC,  sometida  en el  comité institucional de gestión y desempeño.</t>
  </si>
  <si>
    <t>Propuesta sometida en el Acta de Comité Institucional de Gestión y Desempeño</t>
  </si>
  <si>
    <t xml:space="preserve">Crear el procedimiento de intercambio de información </t>
  </si>
  <si>
    <t xml:space="preserve">
Falta de claridad de la necesidad por parte del proceso solicitante que genera desviaciones o modificaciones del producto final.
Falta de divulgación de los sistemas de información.
Falta de documentación de los sistemas de información ( Manuales de usuario).
Resistencia al cambio (Cultural).
Sistemas de información complejos y de difícil uso.
Procedimientos no definidos por parte de las áreas de la entidad.
Falta de prestación del  soporte tecnológico de la herramienta.
Falta de gobierno en la construcción de sistemas de información</t>
  </si>
  <si>
    <t>Levantamiento del flujo de procesos por parte del área de requerimientos de la ANT.
Soportar los sistemas heredados del incoder SIT y SIDRA- baldíos PN y, Restitucion,EDP, que actualmente se encuentran en operación.
Realizar capacitaciones tras la entrega de un producto o servicio.
Elaborar y ejecutar el plan de pruebas en el proceso de construcción del software.
Soportar los servicios  de TIC mediante la mesa de servicios.</t>
  </si>
  <si>
    <t xml:space="preserve">Crear matriz de seguimiento y medición de uso y apropiación. </t>
  </si>
  <si>
    <t>Documento Estrategia de Uso y apropiación
Listas de asistencia a sesiones de capacitación y sensibilización en uso de sistemas de información</t>
  </si>
  <si>
    <t>Determinar  calendario de sistemas de información o módulos próximos a salir para aplicación de la estrategia de uso apropiación.</t>
  </si>
  <si>
    <t>Política de gestión de información actualizada</t>
  </si>
  <si>
    <t>Gestión  de la información</t>
  </si>
  <si>
    <t>Diseño, construcción, implementación y pruebas de un plan de recuperación ante desastres para componentes críticos de TIC y servicios esenciales de la ENTIDAD.</t>
  </si>
  <si>
    <t>Planificación de infraestructura TIC resiliente con capacidad para responder a interrupciones de orden Mayor</t>
  </si>
  <si>
    <t>Impertinencia local de la metodología determinada para evaluar el impacto del OSPR</t>
  </si>
  <si>
    <t>Particularidades geográficas, sociales, culturales, políticas y de infraestructura del territorio a evaluar.
Desconocimiento de las particularidades del territorio a evaluar.
Recursos insuficientes para las evaluaciones.</t>
  </si>
  <si>
    <t>Nuevos diagnósticos, 
Actas de reuniones,
Comunicaciones entre enlaces,
Reportes a la Oficina de Planeación</t>
  </si>
  <si>
    <t>Porcentaje de Implementación del Plan</t>
  </si>
  <si>
    <t>Nueva verificación de la posible inconsistencia,
Corrección de los datos y cálculos,
Notificación a los interesados de la inconsistencia y corrección
Notificación a los interesados del trámite a seguir.</t>
  </si>
  <si>
    <t>Ineficiente gestión disciplinaria
Dificultades en la consecución de las pruebas que permitan tomar una decisión de fondo.
Falta de instrumento para control de términos.
Insuficiencia de personal para desarrollar la función disciplinaria</t>
  </si>
  <si>
    <t xml:space="preserve">Vencimiento de términos
Pérdida de credibilidad y confianza
Sanción disciplinaria al operador disciplinario
</t>
  </si>
  <si>
    <t>Deficiencia en los sistemas de información que no permite trazabilidad.
 Falta de unificación de criterios al interior de la dependencia.</t>
  </si>
  <si>
    <t>Se conforma un grupo de colaboradores encargado de las viabilidades, el cual constantemente actualizan y socializan las últimas directrices de la Oficina Jurídica al respecto.</t>
  </si>
  <si>
    <t>Acción correctiva.
Plan de mejoramiento.</t>
  </si>
  <si>
    <t>Correos enviados a las áreas técnicas a cargo de las liquidaciones.
Actas de reunión.
Acción correctiva.
Plan de mejoramiento.</t>
  </si>
  <si>
    <t>Inventarios vigentes.
Actas de reunión.
Acción correctiva.
Plan de mejoramiento.</t>
  </si>
  <si>
    <t xml:space="preserve">Inventario Unificado de Expedientes
Procedimiento de préstamo de expedientes
Aplicativo Aranda para la recepción y atención de solicitudes de expedientes. </t>
  </si>
  <si>
    <t>Actualizar el procedimiento de préstamo de expedientes, para hacer mas precisos los términos de las solicitudes y los tiempos para la atención de las mismas</t>
  </si>
  <si>
    <t xml:space="preserve">
Desconocimiento de la normatividad ambiental a nivel nacional.
Desconocimiento del PGIRESPEL de la entidad.
Recursos físicos, humanos o financieros insuficientes para realizar la disposición adecuada  de los residuos.</t>
  </si>
  <si>
    <t>Planilla de entradas al cuarto de RESPEL
Actas de disposición final</t>
  </si>
  <si>
    <t xml:space="preserve">
No especificación de obligaciones en la minuta del contrato.
Desconocimiento de la normatividad ambiental aplicable.</t>
  </si>
  <si>
    <t xml:space="preserve">
Desconocimiento de la normatividad ambiental.
Recursos físicos, humanos o financieros insuficientes
</t>
  </si>
  <si>
    <t>Matriz de requisitos legales ambientales actualizada, si aplica</t>
  </si>
  <si>
    <t xml:space="preserve">Desconocimiento de la normatividad ambiental.
Recursos físicos, humanos o financieros insuficientes.
Falta de definición de rutas de acceso
</t>
  </si>
  <si>
    <t>Detective</t>
  </si>
  <si>
    <t xml:space="preserve">Se solicita la corrección inmediata a la dependencia responsable de la información.
La dependencia responsable debe corregir el informe de inmediato y remitirlo con copias digitales de soportes.
La dependencia responsable debe hacer reunión y determinar la causa de las imprecisiones en el informe, formular las acciones correctivas que eliminen las causas y hacer seguimiento a su cumplimiento..
</t>
  </si>
  <si>
    <t>Productos y/o servicios no acordes con los requisitos de los grupos de interés.
Reprocesos.
Quejas o reclamos.</t>
  </si>
  <si>
    <t>Implementar correcciones basadas en reprocesos, anulaciones y disposición final del producto con el incumplimiento, establecido con base en el marco legal de la Ant.
Registrar los eventos  en el formato SEYM-F-003 REGISTRO DE SALIDAS NO CONFORMES y aplicar los mencionados tratamientos conforme lo establece el procedimiento SEYM-P-003 CONTROL DE SALIDAS NO CONFORMES.</t>
  </si>
  <si>
    <t>Registros por cada producto al año en el formatoSEYM-F-003 REGISTRO DE SALIDAS NO CONFORMES.</t>
  </si>
  <si>
    <t>Formulación de plan de choque entre las Direcciones con rezagos en sus metas, con énfasis en el tratamiento de las causas de los incumplimientos.</t>
  </si>
  <si>
    <t>Alerta en el Comité Institucional de Gestión y Desempeño de los impactos que pueden generar los cambios en las estrategias de adquisición e implementación de soluciones técnológicas.
Reformulación de la estrategia TI de la entidad.</t>
  </si>
  <si>
    <t>Actas del  Comité Institucional de Gestión y Desempeño.
Actualización del PETIC</t>
  </si>
  <si>
    <t>Riesgo de tecnología (2016 y2017)</t>
  </si>
  <si>
    <t>Riesgo de corrupción</t>
  </si>
  <si>
    <t>menos 12</t>
  </si>
  <si>
    <t>mas 2</t>
  </si>
  <si>
    <t>mas 8</t>
  </si>
  <si>
    <t>SI</t>
  </si>
  <si>
    <t>Identificación del riesgo</t>
  </si>
  <si>
    <t xml:space="preserve">Reducción del riesgo </t>
  </si>
  <si>
    <t>Preparación ante emergencias</t>
  </si>
  <si>
    <t>Índice de Gestión del Riesgo</t>
  </si>
  <si>
    <t>(Actividades del Proceso con riesgos identificados 
/ Actividades totales del proceso) X 100</t>
  </si>
  <si>
    <t>Nivel de ejecución  promedio de las  acciones preventivas formuladas  para el proceso</t>
  </si>
  <si>
    <t>(Numero de riesgos de proceso con acción de contingencia formulada
/ Numero de riesgos totales identificados en el proceso) X 100</t>
  </si>
  <si>
    <t>IDR+RR+PAE / 3</t>
  </si>
  <si>
    <t>PROCESO</t>
  </si>
  <si>
    <t>IDR</t>
  </si>
  <si>
    <t>RR</t>
  </si>
  <si>
    <t>PAE</t>
  </si>
  <si>
    <t>IGR</t>
  </si>
  <si>
    <t>INDICE DE GESTIÓN DEL RIESGO - IGR</t>
  </si>
  <si>
    <t>Gestión del Modelo de atención</t>
  </si>
  <si>
    <t>Seguridad jurídica sobre la propiedad</t>
  </si>
  <si>
    <t>Acceso a la propiedad de la tierra</t>
  </si>
  <si>
    <t>Total</t>
  </si>
  <si>
    <t>De imagen</t>
  </si>
  <si>
    <t>De seguridad de la Información</t>
  </si>
  <si>
    <t>De cumplimiento</t>
  </si>
  <si>
    <t>De corrupción</t>
  </si>
  <si>
    <t>http://www.agenciadetierras.gov.co/normativa/conceptos/</t>
  </si>
  <si>
    <t>Procedimiento "Formulación del Plan de Acción Anual" documentado el 10 de septiembre de 2018 y publicado en la pagina de intranet, en el repositorio de los documentos del Sistema Integrado de Gestión.</t>
  </si>
  <si>
    <t>La Subdirección de Talento Humano Formuló y Público el Plan de Desarrollo de Talento Humano para la vigencia 2018.
LINK: http://www.agenciadetierras.gov.co/planeacion-control-y-gestion/planes-programas-y-proyectos/plan-desarrollo-de-talento-humano/</t>
  </si>
  <si>
    <t>La Subdirección de Talento Humano, realiza el seguimiento al Presupuesto de Gastos de Personal, mediante la "Matriz de Seguiento de Gastos de Personal"</t>
  </si>
  <si>
    <t>El día 30 de octubre, se realizó una capacitación en Supervisión e interventoria, principio de especialización del gasto público, por parte del Grupo de Contratos. 
Se anexa la lista de asistencia con nombre: Principio de especialización del gasto.pdf</t>
  </si>
  <si>
    <t>Se formalizó y publicó en intranet el procedimiento ADQBS-P-005 LIQUIDACIÓN UNILATERAL DE CONVENIOS O CONTRATOS con fecha del 30 de Mayo de 2018. 
LINK: http://intranet.agenciadetierras.gov.co/wp-content/uploads/2018/07/ADQBS-P-005-LIQUIDACI%C3%93N-UNILATERAL-DE-CONVENIOS-O-CONTRATOS.pdf</t>
  </si>
  <si>
    <t>Se formalizó y publicó en intranet el instructivo ADMBS-I-004 Reglamento operativo para el manejo y control administrativo de los bienes de la Agencia Nacional de Tierras, con fecha del 22 de Octubre de 2018. 
Link: http://intranet.agenciadetierras.gov.co/wp-content/uploads/2018/11/ADMBS-I-004-REGLAMENTO-OPERATIVO-PARA-EL-MANEJO-Y-CONTROL-ADMITIVO-DE-LOS-BIENES-DE-LA-ANT.pdf</t>
  </si>
  <si>
    <t>Se actualizo el procedimeinto ADMBS-P-006 Solicitud autorización legalización y pago de desplazamientos al interior (Versión 3) y se encuentra públicado en la Intranet de la ANT con fecha del 18 de Mayo de 2018. 
LINK: http://intranet.agenciadetierras.gov.co/wp-content/uploads/2018/06/ADMBS-P-006-SOLICITUD-AUTORIZACI%C3%93N-LEGALIZACI%C3%93N-Y-PAGO-DE-DESPLAZAMIENTOS-AL-INTERIOR-V-3.pdf</t>
  </si>
  <si>
    <t>Se Formalizaron los documentos de Gestión Ambiental, en el Sistema Integrado de Gestión, los cuales se pueden encontrar en el proceso de Administración de Bienes y Servicios. http://intranet.agenciadetierras.gov.co/index.php/administracion-de-bienes-y-servicios/
 ADMBS-G-001 Guía Buenas Prácticas Ambientales
ADMBS-Plan-003 Plan Institucional de Gestión Ambiental -  PIGA
ADMBS-Plan-004 Programa de Ahorro y Uso Eficiente de la Energía Eléctrica
ADMBS-Plan-005 Programa de Ahorro y Uso Eficiente del Agua
ADMBS-Plan-006 Programa de Ahorro y Uso Eficiente del Papel
ADMBS-Plan-007 Programa de Gestión de Residuos Sólidos
ADMBS-Plan-008 Plan de Gestión Integral de Residuos Peligrosos
ADMBS-F-054 Forma Matriz De Aspectos E Impactos Ambientales ANT
ADMBS-F-055 Forma Matriz De Requisitos Legales Ambientales ANT</t>
  </si>
  <si>
    <t>Se realiza seguimiento mensual del PAC, por medio de los indicadores formalizados junto con la oficina de planeación. 
Se anexan como evidencia los informes por parte del área financiera, con corte al mes de octubre.</t>
  </si>
  <si>
    <t>Se formalizó y publicó en intranet el instructivo GEFIN-I-001 Manual de políticas contables, con fecha del 26 de Marzo de 2018. 
link: http://intranet.agenciadetierras.gov.co/wp-content/uploads/2018/05/GEFIN-I-001-MANUAL-DE-POLITICAS-CONTABLES-ANT.pdf</t>
  </si>
  <si>
    <t>Inexistencia de un cronograma que establezca la periodicidad de las actividades a presentarse.
Deficiencias en el monitoreo del Plan anual de auditoría aprobado.
Falencias en la planeación y priorización de las actividades programadas en el Plan anual de auditoría.
Inobservancia de las normas existentes y/o sus actualizaciones.
Coyunturas en los procesos de la entidad que no permitan ejecutar las actividades programadas. 
Insuficiencia del recurso humano asignado a la oficina de control interno.
No disponer del recurso humano idoneo para ejecutar las actividades programadas en el plan anual de auditoría.
Inoportunidad e impertinencia de la información suministrada por las dependencias evaluadas.
Fallas en el funcionamiento de los sistemas de información.
Pérdida de información (física/electrónica) durante la ejecución de la actividad.</t>
  </si>
  <si>
    <t xml:space="preserve">
Presentación extemporánea de informes a los entes de control y partes interesadas.
Extemporaneidad en la entrega de informes de resultados (actividades de auditoria y de seguimiento a la gestión institucional).
Incumplimiento del plan anual de auditorías aprobado y del indicador de gestión asociado.
Investigaciones de tipo disciplinario y fiscal.
Sanciones para la entidad y/o servidores públicos.
Desconocimiento por la alta dirección del estado de los procesos y dependencias de la entidad.
Afectaciones en la operación y gestión de los procesos de la Agencia.
Impertinencia de los resultados comunicados a las partes interesadas.
Deterioro de la imagen institucional.</t>
  </si>
  <si>
    <t>Deficiencias en el monitoreo a los planes de mejoramiento formulados.</t>
  </si>
  <si>
    <t>Evaluar el estado de los planes de mejoramiento.</t>
  </si>
  <si>
    <t>1. Realizar de inmediato el monitoreo a los planes de mejoramiento formulados y comunicar sus resultados. 
2. Poner en conocimiento a las partes interesadas, las causales que conllevaron a la realización extemporánea del monitoreo a los planes de mejoramiento formulados.</t>
  </si>
  <si>
    <t>1. Comunicación del informe de resultados.
2. Comunicación de las causales de incumplimiento</t>
  </si>
  <si>
    <t>Asesorar  en cuando a la formulación de planes de mejoramiento, cuando lo requieran las dependecias evaluadas.</t>
  </si>
  <si>
    <t>Solicitar a las dependencias evaluadas la formulación de planes de mejoramiento, cuando se requiera.</t>
  </si>
  <si>
    <t xml:space="preserve">Comunicación de solicitud </t>
  </si>
  <si>
    <t>Realizar seguimiento a los Planes de mejoramiento y comunicar los resultados alcanzados frente a la eficacia y/o efectividad de los mismos.</t>
  </si>
  <si>
    <t xml:space="preserve">
Insuficiencia del recurso humano asignado a la oficina.
No disponer del recuerso humano idoneo para llevar a cabo la evaluación de los planes de mejoramiento.
Inoportunidad e impertinencia de la información suministrada por las dependencias evaluadas.
Coyunturas en los procesos de la entidad que no permitan realizar seguimiento a los planes de mejoramiento establecidos. 
Debilidades en las actividades encaminadas a la generación de la cultura de autocontrol.
Desconocimiento por parte de las dependecias evaluadas, en cuanto a la metodología para la formulación de planes de mejoramiento.
Inobservancia por los responsables de la formulación y ejecución de los planes de mejoramiento, en cuanto a los instrumentos establecidos por el sistema de gestión de la Entidad.
Desconocimiento por las dependencias evaluadas, de los resultados alcanzados en las actividades de seguimiento y evaluación realizadas.
Inexistencia y/o inoportunidad en la formulación de planes de mejoramiento.
Debilidades en la formulación de los planes de mejoramiento.
Desconocimiento del desarrollo de los procesos de la Entidad, por parte de los responsables de los planes de mejoramiento.
Bajo sentido de pertenencia por parte del personal de la Entidad.</t>
  </si>
  <si>
    <t>Incumplimiento del plan anual de auditorías aprobado y del indicador de gestión asociado.
Recurrencia de las no conformidades detectadas en las actividades de seguimiento y evaluación.
Incumplimiento en la ejecución oportuna de los planes de mejoramiento, por parte de las depedencias responsables.
Toma de decisiones inadecuadas para el desempeño de los procesos, por parte de la alta dirección.
Afectaciones en la operación y gestión de los procesos de la Agencia.
Incumplimiento en las metas de la Entidad.
Sanciones para la entidad y/o servidores públicos.
Materialización de actos de corrupción.
Deterioro de la imagen institucional.
Sobrecostos en la ejecución de los procesos.
Detrimento patrimonial.</t>
  </si>
  <si>
    <t>De acuerdo a la Matriz de plan de mejoramiento institucional de la Oficina de Control Interno, se evaluará la efectividad de las acciones que con corte a julio del 2018 presentaron cierre.  Respecto a lo anterior, el equipo de la Oficina de Control Interno evaluo la efectividad de las acciones establecidas en el marco de los seguimiento realizados a EKOGUI; los resultados se encuentran disponibles en el Informe de seguimiento al plan de mejoramiento III trimestre del 2018.
Las evidencias de las actividades enunciadas se encuentran disponibles en el Documento "avances plan de acción OCI", página web institucional (los que aplican), Aplicativo Zoho y Carpeta One Drive (plan de acción) dispuesta por la Oficina de Planeación.</t>
  </si>
  <si>
    <t>67+D8:D18</t>
  </si>
  <si>
    <t>Se cuenta con el plan maestro del PETIC al cual se le hace seguimiento periodicamente:
https://agenciadetierras-my.sharepoint.com/:f:/g/personal/erika_ladino_agenciadetierras_gov_co/ErnrTWhIZfBOgclCN2L1vNkB5NMivUofD7zjNJWf9Jf_Pg?e=gYbWTM</t>
  </si>
  <si>
    <t xml:space="preserve">Se relaciona el cronograma con el detalle delas actividades planteadas para el MSPI.
https://agenciadetierras-my.sharepoint.com/:f:/g/personal/erika_ladino_agenciadetierras_gov_co/EgxTG2bSCDtApAakzfUPincBYTHOxhpf4f-MyYChNJb_FQ?e=e5e3bU </t>
  </si>
  <si>
    <t xml:space="preserve">Se cuenta con:
LINEAMIENTOS DE RESPALDO, CUSTODIA Y RECUPERACIÓN DE LA INFORMACIÓN
LINEAMIENTOS Y BUENAS PRÁCTICAS DE BASES DE DATOS
LINEAMIENTOS DE FILE SERVER Y FTP
Los cuales se pueden consultar en:
https://agenciadetierras-my.sharepoint.com/:f:/g/personal/erika_ladino_agenciadetierras_gov_co/EqyLVo0ihq9EuNYU4PuQu6YBGWoRvanOmWQU0kvNkSozaA?e=i4kigG
</t>
  </si>
  <si>
    <t>Se adjunta el plan maestro del PETIC, donde se relacionan los proyectos de la SSIT.
El cual lo pueden consultar en:
https://agenciadetierras-my.sharepoint.com/:f:/g/personal/erika_ladino_agenciadetierras_gov_co/El0_o2tdMwxFptY1pGjNLW0BJoEbLTSGXF88mFCIKZwlng?e=x6zUGR</t>
  </si>
  <si>
    <t>Se relaciona el portafolio de servicios de TI, actualizado.
https://agenciadetierras-my.sharepoint.com/:f:/g/personal/erika_ladino_agenciadetierras_gov_co/EqNsRjk5zEpBqKUSkkihvegBs_BENPQ_GjCIZOgnjjF7LQ?e=hYvah8</t>
  </si>
  <si>
    <t xml:space="preserve">Se relaciona las evidencias de las capacitaciones realizadas por el equipo RESO, sobre las sanciones que acarrea la divulgacion de informaciòn con respecto al FISO.
https://agenciadetierras-my.sharepoint.com/:f:/g/personal/erika_ladino_agenciadetierras_gov_co/EvjD3zynR-BGiWlKjUXmq6MBKMcPtmtIFXQ_8LsJBpjwSw?e=Cgr99X
Se relaciona la URL del INSTRUCTIVO DE CALIFICACIÓN Y EIQUETADO DE INFORMACIÓN, adoptado por la ANT
http://intranet.agenciadetierras.gov.co/wp-content/uploads/2018/11/ADMBS-I-007-INSTRUCTIVO-DE-CALIFICACI%C3%93N-Y-ETIQUETADO-DE-INFORMACI%C3%93N.pdf
Se relaciona la politica tecnica de seguridad de la informaciuòn:
</t>
  </si>
  <si>
    <t xml:space="preserve">no se realizaron acciones  para este riesgo </t>
  </si>
  <si>
    <t>Se relaciona la URL del procedmiento de intercambio:
http://intranet.agenciadetierras.gov.co/wp-content/uploads/2018/10/GINFO-P-006-SOLICITUDES-DE-INFORMACI%C3%93N-A-OTRAS-ENTIDADES-1.pdf</t>
  </si>
  <si>
    <t>Se relaciona matriz de seguimiento  de capacitaciones y matriz de tabulacion de las mismas.
https://agenciadetierras-my.sharepoint.com/:f:/g/personal/erika_ladino_agenciadetierras_gov_co/EtCbph1BW89OikQ41BDdoU0BLlv_OiW-EU-kdmK9GrhZDg?e=PRwdR4</t>
  </si>
  <si>
    <t xml:space="preserve">no se realizaron acciones para este riesgo , pendientes para la proxima vigencia </t>
  </si>
  <si>
    <t>Conforme a las actividades que no se han ejecutado, básicamente es por falta de recursos, considerando que el contrato de suministro de elementos de ferretería y materiales ya se ejecutó al 100% del valor total del presupuesto.</t>
  </si>
  <si>
    <t xml:space="preserve">Se suscribió del contrato No. 901 del 13 de Julio de 2018 entre la ANT y SERVISOFT S.A, con el objeto de contratar la prestación del servicio especializado del Centro de Administración Documental Integral - CADI, para realizar el conteo del 100% de  los archivos centrales de la ANT, 35.000 cajas. 
En este momento  y según acta de comité del 20 de Noviembre, están pendientes por puntear 6.041 cajas, las cuales se espera terminar en el mes de Diciembre.  </t>
  </si>
  <si>
    <t>El Contrato de Consultoría No. 899 de 2018, elaboró el diagnostico integral de la situación actual en materia de conservación y preservación en Septiembre de 2018. (Se anexa diagnostico)
El Sistema Integrado de Conservación – SIC de la Agencia Nacional de Tierras - ANT y los planes de Conservación Documental y de Preservación Digital a Largo Plazo, ya fueron entregados por el contrato de consultoría, y fue aprobado por el Comité Institucional de Gestión y Desempeño el 7 de Noviembre. (Acta de reuniónn pendiente)</t>
  </si>
  <si>
    <t xml:space="preserve">Se actualizo la Forma GEMA-F-001 Forma conceptos para la categorización y direccionamiento de correspondencia. PQRSD (Versión 2) y se encuentra publicada en la Intranet de la ANT con fecha del 2 de Julio de 2018. 
Sin embargo se va a realizar una nueva actualización de la forma en el mes de Diciembre, que incluya la delegación de las UGTs descrita en la Resolución interna de la ANT No. 2819 del 27 de Junio. </t>
  </si>
  <si>
    <t>Se suscribió el contrato de prestación de servicios No. 901 del 13 de Julio de 2018 entre la ANT y SERVISOFT S.A, con el objeto de contratar la prestación del servicio especializado del Centro de Administración Documental Integral - CADI. 
Se anexa copia del contrato suscrito.</t>
  </si>
  <si>
    <t xml:space="preserve">Se tiene proyectado actualizar el procedimiento de préstamo de expedientes, en el mes de Diciembre. </t>
  </si>
  <si>
    <t>Esta acción aun no se ha realizado, esta pendientes para el mes de Diciembre.</t>
  </si>
  <si>
    <t>Como evidencia del seguimiento realizado a la generación de residuos peligrosos de la Agencia, se anexan las actas de disposición final que ratifican la gestión de los residuos peligrosos con empresas autorizadas por la Autoridad Ambiental. 
Se adjuntan las actas de la gestión del  primer semestre del año.</t>
  </si>
  <si>
    <t>Se anexan los resumenes mensuales de la Retención en la Fuente, correspondientes a enero, febrero, marzo, abril, mayo, junio, julio, agosto, septiembre y octubre de la presente vigencia.
Resumenes bimensuales de ReteIica.</t>
  </si>
  <si>
    <t xml:space="preserve">Se anexan las actas de conciliación mensuales del equipo de Cartera y Contabilidad </t>
  </si>
  <si>
    <t>Se anexan las actas de conciliación mensuales del equipo de Cartera y Tesoreria</t>
  </si>
  <si>
    <t>El día de 19 de  Febrero de 2019, se realizó reunión de seguimiento de compromisos, presentación de SIT y sus compenentes, presentación del flujo de Hojas de Vida Agrarios, validación en el sistema de la funcionalidad del proceso de Hojas de Vida Agrarios, y se establecieron algunos compromisos en cuanto a ajustes que se requieren incluir en el sistema para su implemetanción.
Se anexa Acta.</t>
  </si>
  <si>
    <t>A corte 27-03-2019.  Se continua realizando el proceso de verificación de las solicitudes de creación de expedientes en ORFEO  en la base matriz de ORFEO para validar que no se dupliquen los expedientes. Dichas verificaciones las realizan funcionarios de la ANT con el fin de evitar crear expedientes por diferentes rutas, pero con el mismo objetivo (duplicidades),  Se solicitará  mesa de trabajo para el 26 -04-2018 con el fin de establecer un mecanismo para registrar la evidecnias correspondientes y mitigar el riesgo.</t>
  </si>
  <si>
    <t>Tanto la guia Operativa como el Procedimiento para la implementeacion de Iniciativas Comunitarias se encuentran formalizados y  publicados en la Intranet.  El procecimiento fue aprobado y publicado el 19 de septiembre-18 la Version 2 - y la Guia 23 de julio de 2018   Adicionalmente se ha realizado la socializacion de la Guia Opertativa con las comunidades. 
Evidencia : Link. donde se publica  la version 2 del procedimiento. http://intranet.agenciadetierras.gov.co/wp-content/uploads/2018/10/ACCTI-P-009-IMPLEM.-INICIATIVAS-COMUNIT.-CON-ENFO.-DIFER.-%C3%89TNICO-ASOC.-AL-COMPON.-DE-LEGALIZ-V2.pdf
Como evidencia se adjunta la Resolución 3733 del 23 de julio con la cual se adopta la Guia Operativa. 
Se adjunta copia del Acta y listado de  asistencia de  socialización de la Guia de fecha del 24 de octubre  realizadas en la Guajira.
31-03-19 el grupo de iniciativas comunitarias esta realizando una revision a la guia operativa de iniciativas comunitarias con el fin de publicar una segunda version mas clara y completa del manejo de las mismas</t>
  </si>
  <si>
    <t>En la actualidad se están identificando nuevas variables para la  programación de municipios, una vez se culmine el ejercicio se procederá a la actualización del instructivo. En la Intranet institucional, se encuentra publicado el instructivo GEMA-I-001 V1 del año 2017, el cual se encuentra en vigencia, la ruta de acceso se registra en la evidencia. 
GEMA-I-001 INSTRUCTIVO PROGRAMACIÓN DE ZONAS A INTERVENIR POR LA AGENCIA NACIONAL DE TIERRAS MEDIANTE POSPR
Resolución 6064 de 2018. http://intranet.agenciadetierras.gov.co/wp-content/uploads/2018/04/GEMA-I-001-PROGRAMACI%CE%B1N-DE-ZONAS-A-INTERVENIR-POR-LA-ANT-MEDIANTE-PLANES-DE-ORDENAMIENTO-SO.pdf</t>
  </si>
  <si>
    <t>A finales del mes de Diciembre de 2018, fueron aprobadas las fichas de caracterización de los municipios de Aracata, Cienaga, La Paz, Fonseca y San Juan del Cesar, con las cuales se dio cumplimiento al 100% de la meta establecida entre junio 2018 - junio 2019. 
Fichas de Caracterización aprobadas cargadas en el aplicativo ORFEO. https://agenciadetierras-my.sharepoint.com/:f:/g/personal/luis_ortega_agenciadetierras_gov_co/EjlSyp8anWBEux1g2eJ_rrIB3fBWGtDdrxsTDM_rcDsfHA?e=pXjNS1</t>
  </si>
  <si>
    <t xml:space="preserve">En este periodo no se suscribieron convenios entre la ANT y socios estratégicos / Operadores para la formulación e implementación de POSPR, por tal razón, no se requirió la inclusión del informe de diagnóstico geodésico e insumos cartográficos. 
Términos de Referencia suscritos en el periodo (en este período no se reporta, porque no hubo avance).
 </t>
  </si>
  <si>
    <t xml:space="preserve">En el mes de octubre 2018, se aprobó el documento POSPR- G- 015 Guía de Planificación y Especificación de productos. Este se encuentra disponible en la Intranet de la Entidad en el marco del Sistema Integrado de Gestión - Proceso de Planificación del  Ordenamiento Social de la Propiedad. No se reporta ejecución en el primer trimestre de 2019 porque la meta se cumplió en el año 2018, sin embargo, se informa que se está revisando el documento para determinar la necesidad de una nueva actualización.
http://intranet.agenciadetierras.gov.co/wp-content/uploads/2018/11/POSPR-G-015-Guía-HERRAM.-DE-PLANIFIC.-Y-ESPECIFIC.-DE-PRODUCTOS-PARA-LA-FORMULAC.-E-IMPLEMENT.-DE-POSPR.xlsx </t>
  </si>
  <si>
    <t>En este periodo no se suscribieron convenios entre la ANT y socios estratégicos para la formulación e implementación de POSPR, por tal razón, no se requirió la inclusión del Plan de Trabajo del Socio Estratégico y/o operador en términos de referencia.
Términos de Referencia suscritos en el periodo (en este período no se reporta, porque no hubo avance).</t>
  </si>
  <si>
    <t>En el primer trimestre del año 2019 se realizaron quince comités (cuatro comités operativos y once comités técnicos) en el que se trataron temas contractuales, técnicos y financieros para seguimiento a la ejecución de los convenios suscritos (FAO, Fondo de Adaptación, IGAC, Valor +, PNUD y OIM) en el primer trimestre de la presente vigencia. En la actualización del mapa de riesgo se debe reconsiderar la cantidad asociada al cumplimiento del indicador.</t>
  </si>
  <si>
    <t>En el primer trimestre del año 2019 se realizaron quince comités (cuatro comités operativos y once comités técnicos) en el que se trataron temas contractuales, técnicos y financieros para seguimiento a la ejecución de los convenios suscritos (FAO, Fondo de Adaptación, IGAC, Valor +, PNUD y OIM) en el primer trimestre de la presente vigencia. En la actualización del mapa de riesgo se debe reconsiderar la cantidad asociada al cumplimiento del indicador.
Actas de Reunión y listado de Asistencia. https://agenciadetierras-my.sharepoint.com/:f:/g/personal/luis_ortega_agenciadetierras_gov_co/EguwCNRbYmBEhXYdiZMztlcBEgYgIUVU9vshmsrcHm0m6A?e=i36jfI</t>
  </si>
  <si>
    <t xml:space="preserve"> Durante la vigencia 2018 se expidio la circular de programación 008 de 8 de febrero de 2018 ( correspondiente a los  20 municpios programados para la vigencia). Esta fue publicada en la pagina web de la Entidad. Para el año 2019 no se reporta avances. http://www.agenciadetierras.gov.co/wp-content/uploads/2018/02/CIRCULAR-08.pdf</t>
  </si>
  <si>
    <t>El cronograma de entrega de información para el 2019 se establecerá una vez se tengan definidos los municipios a programar en la actual vigencia.</t>
  </si>
  <si>
    <t xml:space="preserve">Cumplimiento del 100% de la ejecución para la vigencia junio 2018 - junio2019. La meta correspondiente a  la suscripción del Acuerdo de Apoyo Territorial  en los 20 municpios programada en la vigencia  fue alcanzada y reportada en el tercer trimestre del 2018. </t>
  </si>
  <si>
    <t>A finales del mes de Diciembre de 2018, fueron aprobadas los mapas de actores institucionales y comunitarios  de los municipios de Aracataca, Cienaga, La Paz, Fonseca y San Juan del Cesar, con las cuales se dio cumplimiento al 100% de la meta establecida.</t>
  </si>
  <si>
    <t>Esta actividad se ejecutó al 100% en el tercer trimestre del año 2018. El documento POSPR-G-009 Articulación Institucional Territorial en la formulación e implementación de POSPR, fue aprobado en el marco del SIG el día 13 de julio de 2018. Este se encuentra publicado en la Intranet de la Entidad.
Documento POSPR-G-009 Articulación Institucional Territorial en la formulación e implementación de POSPR publicado en la Intranet. http://intranet.agenciadetierras.gov.co/wp-content/uploads/2018/08/POSPR-G-010-LINEAMIENTO-RESTRICCIONES-Y-CONDICIONANTES.pdf</t>
  </si>
  <si>
    <t>Durante el período junio 2018-marzo 2019 se realizaron 10 reportes al Tablero de control, correspondientes a cada mes 
Reportes del Tablero de Control para los meses comprendidos entre junio 2018 a marzo 2019. https://agenciadetierras-my.sharepoint.com/:f:/g/personal/luis_ortega_agenciadetierras_gov_co/EpbaOhj25uVJguhy6sA6zs0BTRMK9MUpq-q87J_q1Www8Q?e=Kw1Fxd</t>
  </si>
  <si>
    <t xml:space="preserve">En diciembre de 2018 se  aprobró el documento POSPR-G-002 Estrategia de seguimiento y monitoreo a la elaboración de los POSPR, de acuerdo a la actualización del Tablero de Control de la SPO.  El documento se encuentra publicado en la Intranet. Está pendiente la actualización  de los lineamientos  POSPR-P-003 Monitoreo y seguimiento a la formulación e implementación de los POSPR.
Documento POSPR-G-002 Estrategia de seguimiento y monitoreo a la elaboración de los POSPR en versión final. http://intranet.agenciadetierras.gov.co/wp-content/uploads/2018/12/POSPR-G-002-GUIA-DE-MONITOREO-Y-SEGUIMIENTO-POSPR..pdf
</t>
  </si>
  <si>
    <t>A nivel nacional y con el objetivo de actualizar y validar los cambios en los escenarios de intervención y en calidad de partes de la instancia para la Seguridad Territorial (INSTE) de Ministerio de Defensa Nacional, se hizo seguimiento a las reuniones citadas para el periodo analizado.
La primera reunión del INSTE 18.01.2019  se definió la entrega del mapa de Riesgo y prevención versión 16 que actualiza el nivel de riesgo para los municipios programados,  la socialización de los protocolos institucionales de salidas de campo para la construcción de un lineamiento sectorial en prevención y protección; seguimiento al establecimiento de las Zonas Estratégicas de Intervención Integral; y reporte a las novedades y demandas de acompañamiento de la Fuerza Pública en el despliegue de la misionalidad en territorio. 
La segunda reunión del INSTE 01.03.2019 se desarrolló el seguimiento a los eventos de afectación en materia de orden públic, un barrido institucional sobre las demandas en materia de información para la intervención territorial, se estableció un seguimiento a las acciones en el marco de las Zonsas Estratégicas de Intervención Integral y solicitudes de acompañamiento o conocimientode actividades en territorio (ANT reportó evento para Ovejas y Antioquia). 
A nivel Nacional se llevó a cabo una reunión 11.02.2019 para atender un requerimiento del Ministerio de Defensa para tratar asuntos de Catastro Multipropósito con delegados del gobierno de Países Bajos, para socializar la estrategia de intervención por oferta de la ANT y las coordinaciones en materia de seguridad entre las entidades. 
 Se desarrollo una Reunión con socio estratégico PNUD 21.02.2019 para la articulación en asuntos de Seguridad en la intervención para los municipios del escenario Córdoba - Bolívar y Caribe. Espacio en el cual se desarrolló la socialización del esquema de asuntos de seguridad de ANT y la revisión y actualización del estado de los municipios para el área programada del sur de Córdoba y Bolívar con afectaciones en variables de orden público. 
Se llevó a cabo una reunión de articulación con Descontamina Colombia (AICMA) 07.03.2019 para la validación del nuevo esquema de trabajo ante el paso de la entidad de la Presidencia a la Ofcina del Alto Comisionado para la Paz, y con esto la proyección de asuntos de puntos focales, intercambio y actualización de información sobre Riesgo de Minas y operaciones de desminado militar y Humanitario en los municipios de intervención de la SPO. De acuerdo con las recomendaciones del AICMA se solicitó la entidad el envío de la matriz actualizada para los 41 municipios de intervención de Planes de Ordenamiento Social de la Propiedad Rural, así como de los 1123 municipios del país para la consulta, análisis y cruces de variables de la SPO y la Dirección de Gestión de Ordenamiento Social.
Actas de Reunión y listado de Asistencia. https://agenciadetierras-my.sharepoint.com/:f:/g/personal/luis_ortega_agenciadetierras_gov_co/EkxwzhFtrxBHqzsu7uJTwuQBuvjkbeNG1dUUzFqOl7-VbA?e=WtJ7HL</t>
  </si>
  <si>
    <t>En diciembre de 2018 se  aprobó el documento POSPR-G-002 Estrategia de seguimiento y monitoreo a la elaboración de los POSPR, de acuerdo a la actualización del Tablero de Control de la SPO. El documento se encuentra publicado en la Intranet.
Documento POSPR-G-002 Estrategia de seguimiento y monitoreo a la elaboración de los POSPR en versión preliminar. http://intranet.agenciadetierras.gov.co/wp-content/uploads/2018/12/POSPR-G-002-GUIA-DE-MONITOREO-Y-SEGUIMIENTO-POSPR..pdf</t>
  </si>
  <si>
    <t>Durante el período junio 2018-marzo 2019 se realizaron 10 reportes al Tablero de control, correspondientes a cada mes 
Reportes del Tablero de Control para los meses comprendidos entre junio 2018 a marzo 2019 (incluye variables para el monitoreo y seguimiento de las condiciones de seguridad) https://agenciadetierras-my.sharepoint.com/:f:/g/personal/luis_ortega_agenciadetierras_gov_co/EpbaOhj25uVJguhy6sA6zs0BTRMK9MUpq-q87J_q1Www8Q?e=uAOWRO</t>
  </si>
  <si>
    <t xml:space="preserve">Se dio cumplimiento a este compomiso  en el tercer trimestre del año 2018. La Oficina Juridica de la ANT, a solicitud de la DGOSP, expidió concepto sobre viabilidad de suspender cualquiera de la fases o etapas de los Planes de Ordenamiento Social de la Propiedad en aquellas zonas que no obstante haber sido focalizadas por los organismos competentes, presentan problemas de seguridad ocasionados por la presencia de grupos armados al margen de la ley. El dcoumenyo se encuentra radicado en Orfeo con el serial 2018 2100 125 14
Concepto Jurídico, radicado 2018 2100 125 14https://orfeo.agenciadetierras.gov.co/bodega/2018/210/20182100125141_44997.pdf
</t>
  </si>
  <si>
    <t>Durante el período junio 2018-marzo 2019 se realizaron 10 reportes al Tablero de control, correspondientes a cada mes 
Reportes del Tablero de Control para los meses comprendidos entre junio 2018 a marzo 2019 (incluye variables para el monitoreo y seguimiento de las condiciones de seguridad). https://agenciadetierras-my.sharepoint.com/:f:/g/personal/luis_ortega_agenciadetierras_gov_co/EpbaOhj25uVJguhy6sA6zs0BTRMK9MUpq-q87J_q1Www8Q?e=dNtL4O</t>
  </si>
  <si>
    <t>En el primer trimestre del año 2019 se realizaron quince comités (cuatro comités operativos y once comités técnicos) en el que se trataron temas contractuales, técnicos y financieros para seguimiento a la ejecución de los convenios suscritos (FAO, Fondo de Adaptación, IGAC, Valor +, PNUD y OIM) en el primer trimestre de la presente vigencia. En la actualización del mapa de riesgo se debe reconsiderar la cantidad asociada al cumplimiento del indicador.
Actas de Reunión y listado de Asistencia. https://agenciadetierras-my.sharepoint.com/:f:/g/personal/luis_ortega_agenciadetierras_gov_co/EguwCNRbYmBEhXYdiZMztlcBEgYgIUVU9vshmsrcHm0m6A?e=ieYAST</t>
  </si>
  <si>
    <t xml:space="preserve">Se realizaron 2 capacitaciones en 2019 dirigidas al equipo de trabajo integrante del equipo RESO. Listado de asistencia a capacitaciones. https://agenciadetierras-my.sharepoint.com/:f:/g/personal/luis_ortega_agenciadetierras_gov_co/Eo_J2D2eW1NGjDwuvJiSsewBbAVLGGB-cjtdDzwPCljMgg?e=qRwMlr </t>
  </si>
  <si>
    <t>Actualmente se tiene la hoja de vida con la actualización del Fireware 381 realizado el 04/04/2018 a 42 equipos - Antenas. Está por realizar mantenimiento a los MM50: 42 equipos.
Para los equipos ópticos (Estaciones totales) se cuenta con el certificado de calibración hasta Abril.
Se cuenta con el Soporte de la actualización del Fire Ware.</t>
  </si>
  <si>
    <t>Se realizó una retroalimentación en abril sobre los procedimientos, guías, manuales, formatos, implementados por el grupo de geografía y topografía</t>
  </si>
  <si>
    <t>Documentos piblicados:
INTI-P-002 PROCEDIMIENTO GESTIÓN DEL CONOCIMIENTO 
http://intranet.agenciadetierras.gov.co/wp-content/uploads/2018/09/INTI-P-002-GESTI%C3%93N-DEL-CONOCIMIENTO-V-2.pdf
INTI-G-001 GUIA GESTIÓN DEL CONOCIMIENTO
http://intranet.agenciadetierras.gov.co/wp-content/uploads/2018/09/INTI-G-001-GU%C3%8DA-DE-GESTI%C3%93N-DEL-CONOCIMIENTO.pdf
INTI-F-012-Forma RECOLECCIÓN DE BUENAS PRÁCTICAS Y LECCIONES APRENDIDAS
INTI-F-013-Forma MAPEO DEL CONOCIMIENTO
INTI-F-014-Forma NECESIDADES Y OPORTUNIDADES DE MEJORA
INTI-F-015-Forma BITÁCORA DE IDEAS
INTI-F-016-Forma MALLA RECEPTORA DE INFORMACIÓN
INTI-F-017-Forma PLANTEAMIENTO DE IMPLEMENTACIÓN
INTI-F-018-Forma REPORTE DE GESTIÓN DEL CONOCIMIENTO
http://intranet.agenciadetierras.gov.co/index.php/inteligencia-de-la-informacion/
INTI-P-006 PROCEDIMIENTO PRODUCCIÓN ESTADÍSTICA PARA EL OBSERVATORIO DE TIERRAS 
http://intranet.agenciadetierras.gov.co/wp-content/uploads/2018/09/INTI-P-006-PRODUCCI%C3%93N-ESTAD%C3%8DSTICA-PARA-EL-OBSERVATORIO-DE-TIERRAS.xlsx.pdf
DEST-F-002 FICHA TÉCNICA INDICADOR GESTIÓN DEL CONOCIMIENTO
http://intranet.agenciadetierras.gov.co/wp-content/uploads/2018/08/GESTI%C3%93N-DEL-CONOCIMIENTO.pdf</t>
  </si>
  <si>
    <t>La entidad cuenta con el banco diseñado en la 
INTI-G-001 GUIA GESTIÓN DEL CONOCIMIENTO
http://intranet.agenciadetierras.gov.co/wp-content/uploads/2018/09/INTI-G-001-GU%C3%8DA-DE-GESTI%C3%93N-DEL-CONOCIMIENTO.pdf
Por otra parte, em la página web se habilitó un espacio para consulta de estudios, investifaciones y otro tipo de publicaciones.
http://www.agenciadetierras.gov.co/transparencia-y-acceso-a-la-informacion-publica/informacion-de-interes/estudios-investigaciones-y-otras-publicaciones/</t>
  </si>
  <si>
    <t>SEYM FT 006 INFORME DE EJECUCIÓN PRESUPUESTAL, que fue aprobada y publicada en noviembre de 2018.
http://intranet.agenciadetierras.gov.co/wp-content/uploads/2018/12/SEYM-FT-006-INFORME-DE-EJECUCI%C3%93N-PRESUPUESTAL.pdf</t>
  </si>
  <si>
    <t>88 Fichas técnicas de salidas y productos aprobadas, publicadas y en implementación.</t>
  </si>
  <si>
    <t>Diseñar e implementar la estrategia de comunicaciones de la ANT 2'19 con e fin de posicionar a la entidad como los actores principales de la nueva política de tierras.</t>
  </si>
  <si>
    <t>Formulación de indicadores no pertinentes a las necesidades de la entidad</t>
  </si>
  <si>
    <t>Se cumple con el seguimiento a los procesos de compra y adjudicaciones especiales. Durante el ultimo trimestre de 2018  se adelataron las siguientes actividades :21  preidos para reallizar estudio jurídico preliminar, 16 Predios con levantamiento topográfico, 7 Predios con traslape según información geográfica, 36 Visita técnica de caracterización agronómica realizada y 1Resciliación al contrato de Compraventa  1. Respecto a primer trimestre de 2019 en soporte anexo se explican acciones adelantadas.</t>
  </si>
  <si>
    <t>Durante el primer trimestre de 2019 se realizaron varias socializaciones a nivel de estructura de la DAT, sistema integrado de gestión (hoy MIPG) con enfasis en  los  procesos y  procedimientos de la DAT, listado maestro de las tipologias documentales de la DAT y riesgos .Ejercicio del cual participo el equipo de compra directa y adjudicaciones especiales .
Durante marzo se socializo a los colaboradores de la DAT involucrados, via correo electrónico  la modificación efectuada a los formatos de gastos de viaje y viaticos, en cumplimiento con la tarea correspondiente a socializar los  ajustes a los documentos del sistema de gestión de calidad 
Evidencia: Acta de reunión, registro de asistencia y correo interno</t>
  </si>
  <si>
    <t>Dando cumplimiento al indicador (2 verificaciones) se tomaron  de 6 proyectos aleatoriamente, 3 por cada semestre, como soporte de la gestión realizada para verificar el cumplimiento del procedimiento. Donde se determino que dichos proyectos cumplieron  con los requisitos   establecidos en el   procedimiento y son coherentes frente al manejo de los mismos versus  el sistema o aplicativo utilizado. Por lo anterior se hace entrega  de los proyectos a los cuales se res realizó la verificación del cumplimiento de la lista de chequeo para ser adjudicatarios de un subsiodio. ( se anexan los proyectos)</t>
  </si>
  <si>
    <t xml:space="preserve">Se reviso aleatoriamente en el aplicativo "SIDRA" aquellos proyectos que contaban en fase de visita de seguimiento, seleccionando 4 de ellos (S-CAU-107, S-CAU-028, S-CAU-106 y S-CAU-102) los cuales cuentan con su respectivo informe en el que se evidencio en los 3 casos, cumplimiento por parte de los beneficiarios con la ejecución de dichos proyectos, de acuerdo al plan de inversión concertado. (Se anexan soportes del seguimiento a los proyectos productivos)
</t>
  </si>
  <si>
    <t>Durante el primer trimestre de 2019 se realizaron varias socializaciones a nivel de estructura de la DAT, sistema integrado de gestión (hoy MIPG) con enfasis en  los  procesos y  procedimientos de la DAT, listado maestro de las tipologias documentales de la DAT y riesgos .Ejercicio del cual participaron el total de colaboradores de la Subdirección de zonas focalizadas y adicional se remitio listado maestro con propuesta de ajuste de tipologias documentales de la subdirección a desarrollarse durante 2019.
Durante marzo se socializo a los colaboradores de la DAT involucrados, via correo electrónico  la modificación efectuada a los formatos de gastos de viaje y viaticos, en cumplimiento con la tarea correspondiente a socializar los  ajustes a los documentos del sistema de gestión de calidad 
Evidencia: Acta de reunión, registro de asistencia y correo interno</t>
  </si>
  <si>
    <t>Durante el ultimo trimestre de 2018, se  diseñaron las siguientes listas de chequeo: Lista documentos para expedientes con base a la Ley 160 de 1994  de los procedimientos de revocatoria y  Lista de Chequeo documentos para expedientes con base en el Decreto Ley 902 de 2017, para garantizar el cumplimiento de requisitos establecidos en la normativa vigente.  A la fecha esta en proceso de validación por la Subdirección de Demanda y Descongestión.
Soporte: 2 listas de chequeo</t>
  </si>
  <si>
    <t>Durante el primer trimestre de 2019 se realizaron varias socializaciones nivel de estructura de la DAT, sistema integrado de gestión (hoy MIPG) con enfasis en  los  procesos y  procedimientos de la DAT, listado maestro de las tipologias documentales de la DAT y riesgos .Ejercicio del cual participaron  colaboradores de la Subdirección de Demanda y descongestión 
Durante marzo se socializo a los colaboradores de la DAT involucrados, via correo electrónico  la modificación efectuada a los formatos de gastos de viaje y viaticos, en cumplimiento con la tarea correspondiente a socializar los  ajustes a los documentos del sistema de gestión de calidad 
Evidencia: Acta de reunión, registro de asistencia y correo interno</t>
  </si>
  <si>
    <t xml:space="preserve">Procedimiento publicado en segundo trimestre de 2019.
http://intranet.agenciadetierras.gov.co/wp-content/uploads/2019/05/DEST-P-007-GESTIO%CC%81N-DE-INDICADORES-ANT-V-2-1.pdf
</t>
  </si>
  <si>
    <t>Procedimiento "Control de la información documentada" actualizado ypublicado en mayo de 2019.
http://intranet.agenciadetierras.gov.co/wp-content/uploads/2019/05/INTI-P-001-CONTROL-DE-LA-INFORMACI%C3%93N-DOCUMENTADA-V-2-1.pdf</t>
  </si>
  <si>
    <t>Se mantiene el desarrollo de reuniones con el grupo de correspondencia frente al cumplimiento de oportunidad en  el trámite y gestión de las solicitudes  nuevas que ingresan  a la ANT a nivel general que ingresan a la DAT y subdirecciones adscritas. Se generan las alertas correspondientes por via de correo interno y enviando listados de solicitudes sin trámite de respuesta.
Evidencia: correos interno y bitacora de control de radicados</t>
  </si>
  <si>
    <t>Durante el primer trimestre de 2019 se realizaron varias socializaciones a nivel de estructura de la DAT, sistema integrado de gestión (hoy MIPG) con enfasis en  los  procesos y  procedimientos de la DAT, listado maestro de las tipologias documentales de la DAT y riesgos .Ejercicio del cual participaron  colaboradores de la Subdirección de Administración de  Tierras de la Naciónn
Durante marzo se socializo a los colaboradores de la DAT involucrados, via correo electrónico  la modificación efectuada a los formatos de gastos de viaje y viaticos, en cumplimiento con la tarea correspondiente a socializar los  ajustes a los documentos del sistema de gestión de calidad 
Evidencia: Acta de reunión, registro de asistencia y correo interno</t>
  </si>
  <si>
    <t>Durante el segundo semestre de 2018 se actualizó el procedimiento  ADMTI-P-007 ADMINISTRACIÓN DE PREDIOS BALDIO. 
El  procedimiento ADMTI-P-004 administración de predios fiscales patrimoniales sera actualizado en segundo semestre de 2019, con enfasis de inclusion de actividad de registro de novedades de los predios en el   FNT mediante certificación como filtro de control y se revisara neceidad de control asociado a segunda revisión por otro profesional.</t>
  </si>
  <si>
    <t>Se mantiene la aplicación de controles por parte de la SATN para verificar  que los expedintes cumplan con los  requisitos documentales  aplicables segun normativa vigente.</t>
  </si>
  <si>
    <t>Se realizó la revisión de la titularidad de derecho de dominio de la totalidad de los predios/parcelas del Fondo Nacional Agrario registrados en las 44 actas de transferencia del INCODER a la Agencia Nacional de Tierras, consultando el folio de matricula inmobiliaria de cada uno de ellos a través del aplicativo Ventanilla Única de Registro (VUR).
Los predios/parcelas fueron ingresados al aplicativo Share Point indicando en la columna denominada "Estado" la titularidad de cada uno de los predios. Se adjunta listado en formato excel descargado del aplicativo Share Ponint con el listado de predios transferidos y su estado.</t>
  </si>
  <si>
    <t>No se presenta avance ni evidencia</t>
  </si>
  <si>
    <t xml:space="preserve">
Falta de recursos para la implementación de la arquitectura.
Falta de recurso humano calificado e idóneo para el desarrollo de las fases y los componentes de arquitectura  empresarial.</t>
  </si>
  <si>
    <t>Actualizar el PETIC.</t>
  </si>
  <si>
    <t>PETIC reformulado</t>
  </si>
  <si>
    <t>Implementar MesaTécnica para la adquisición de bienes y servicios en materia deTI.</t>
  </si>
  <si>
    <t>Definir matriz de cumplimiento de politicas y lineamientos</t>
  </si>
  <si>
    <t>Memorando enviado a los directores</t>
  </si>
  <si>
    <t>Matriz de cumplimiento</t>
  </si>
  <si>
    <t>Deficiente implementación del Modelo de Seguridad y Privacidad  de la información de la estrategia de Gobierno Digital</t>
  </si>
  <si>
    <t>Inadecuada priorización de las tareas necesarias para planificar e implementar el componente de seguridad digital de la estrategia de gobierno digital. 
Ausencia de personal especializado para una implementación efectiva del modelo de seguridad digital.</t>
  </si>
  <si>
    <t xml:space="preserve">Incumplimiento de directrices de la estrategia de Gobierno Digital.
Bajas calificaciones en el autodiagnóstico FURAG.
Hallazgos de entes de control.
Incumplimiento de metas institucionales </t>
  </si>
  <si>
    <t>Definición del plan de implementación de la estrategia de seguridad digital.
Contratación de personal con experiencia en la implementación del Modelo de Seguridad y Privacidad de Seguridad de la Información.
Ajuste en las priordades de ejecución de acciones de implementación del Modelo de Seguridad y Privacidad de la Información.</t>
  </si>
  <si>
    <t xml:space="preserve">
Limitada capacidad técnica y operativa  que  afecte la  formulación  e implementación de los POSPR en  los municipios programados.</t>
  </si>
  <si>
    <t>Uso de Información secundarias desactualizada para formular e implementar los Planes de ordenamiento Social de la Propiedad Rural en los municipios programados.</t>
  </si>
  <si>
    <t>Falta de articulación y concurrencia interinstitucional y comunitaria en la intervención para la formulación e implementación de POSPR.</t>
  </si>
  <si>
    <t>Lineamientos técnicos debiles o insuficientes para la ejecución de la ruta de formulación e implementación de POSPR.</t>
  </si>
  <si>
    <t xml:space="preserve">Incumplimiento de la función misional de la ANT.
Reprocesos.
'Necesidad de recursos superiores a los presupuestados (humano, tiempo, económicos, entre otros).
Perdida de Imagen Institucional.
Demoras en la formulación e implementación de los POSPR.
</t>
  </si>
  <si>
    <t>Complementar la información disponible para la formulación e implementación de POSPR con recolección de información física, jurídica y social de tipo primaria recolectada en el territorio.</t>
  </si>
  <si>
    <t>Elaborar el diagnósticos de geodesia e insumos cartográficos de los municipios programados para la formulación e implementación de POSPR.</t>
  </si>
  <si>
    <t>Solicitar al Socio Estratégico la presentación del Plan de trabajo integral para la operación del proyecto que incluya : 1. Plan de compras, 2. El Plan de capacitaciones, 3. Plan de calidad, 4. Plan de Calidad.</t>
  </si>
  <si>
    <t>Ejecutar seguimiento y monitoreo de la operación en el marco de los Comités Técnicos Operativos de cada convenio suscrito por la ANT con socios estratégicos y/o operador.</t>
  </si>
  <si>
    <t>Suscribir Acuerdos de Apoyo Territorial con los municipios programados en el marco de la intervención por oferta. Y convenios con entidades del nivel Nacional.</t>
  </si>
  <si>
    <t>Elaborar el Mapa de Actores Institucionales y Comunitarios para el análisis de favorabilidad y pertinencia  de las entidades y organizaciones sociales presentes en el municipio programado.</t>
  </si>
  <si>
    <t>Realizar actividades de acercamiento institucional y comunitario en desarrollo de la formulación e implementación de PSOPR en los municipios programados</t>
  </si>
  <si>
    <t>Realizar seguimiento y monitoreo por cada escenario de operación en el marco de los Comités Técnicos Operativos de cada convenio suscrito por la ANT con socios estratégicos y/o operadores de catastro.</t>
  </si>
  <si>
    <t>Actualizar los  lineamientos técnicos asociados a la formulación e implementación de POSPR.</t>
  </si>
  <si>
    <t>Complementar la información secundaria disponible con la realización de actividades de participación comunitaria en los municipios programados</t>
  </si>
  <si>
    <t>Actualización de los POSPR formulados con la información física, Jurídica y social capturada durante el Barrido Predial Masivo.</t>
  </si>
  <si>
    <t>Incluir en los términos de referencia de los convenios o contratos a suscribir por la ANT y/o el socio estratégico para la formulación e implementación de POSPR, los productos geodésico e insumos cartográficos requeridos para la operación.</t>
  </si>
  <si>
    <t>Se elimina en atención a solicitud de actualización DGOSP (10 junio 2019)
Definir requisitos de temporalidad y+Q38:AA38 vigencia para las variables susceptibles de serlo el formato POSPR-F-007 ficha de Caracterización territorial.</t>
  </si>
  <si>
    <t>Desarrollar y/o Integrar los aplicativos requeridos para la formulación e implementación de POSPR con el Sistema de Información de Tierras de la ANT.</t>
  </si>
  <si>
    <t>Acuerdos de  Apoyo  Municipal Suscritos</t>
  </si>
  <si>
    <t>Mapa de Actores Institucionales elaborado para el municipio programado
Mapa de Actores Comunitarios elaborado  para el municipio programado</t>
  </si>
  <si>
    <t>Reuniones con actores institucionales realizadas en municipio programado.
Reuniones con actores Comunitarias realizadas en municipio programado</t>
  </si>
  <si>
    <t>Actualizar documentos tecnicos para la formulación e implementación de POSPR</t>
  </si>
  <si>
    <t>Se elimina en atención a solicitud de actualización DGOSP (10 junio 2019)</t>
  </si>
  <si>
    <t xml:space="preserve">En la pagina  Web de la ANT, link: http://www.agenciadetierras.gov.co/servicio-al-ciudadano/informes-de-solicitudes-peticiones-quejas-reclamos-y-denuncias  
Se encuentran publicados los informes trimestrales de Solicitudes, peticiones , quejas, reclamos y denuncias del primero, segundo y tercer trimestre del año 2018 y los 4 del año 2017. </t>
  </si>
  <si>
    <t>Se formalizó e implementó la Estrategia de servicio al ciudadano año 2018 en la Agencia Nacional de Tierras y se encuentra publicado en la pagina Web de la agencia en el LIK: http://www.agenciadetierras.gov.co/servicio-al-ciudadano/estrategia-servicio-al-ciudadano/
Se han realizado infomes mensuales de la implementación de la estrategia de intervención para la atención de peticiones, quejas, reclamos, sugerencias y denuncias - PQRSD. (Se anexa copia)</t>
  </si>
  <si>
    <t xml:space="preserve">Se anexan los informes correspondientes a los monitoreos en la calidad de la recepción de PQRSD, consolidados de septiembre, octubre y corte a 9 de noviembre.
- RG-ML-002 PLANILLA MONITOREO V3 OCTUBRE
- RG-ML-002 PLANILLA MONITOREO V3 NOVIEMBRE 9.
Se anexan los informes de gestión del servicio de centro de contacto, CONALCREDITOS - CONALCENTER BPO  de los meses de junio, Julio y Septiembre. </t>
  </si>
  <si>
    <t>Gerenciales</t>
  </si>
  <si>
    <t>Operativos</t>
  </si>
  <si>
    <t>Financieros</t>
  </si>
  <si>
    <t>Manual de Contratación
Procedimiento de liquidación Bilateral de Convenios y Contratos</t>
  </si>
  <si>
    <t>Personal idóneo para la clasificación.
Procedimiento Gestión de Peticiones, Quejas, Sugerencias, Reclamos, Denuncias y Felicitaciones; 
forma Conceptos para la Categorización y Direccionamiento de Correspondencia</t>
  </si>
  <si>
    <t>En coordinación con otras dependencias, se elaboró el instructivo "Protocolos de seguridad salidas a campo" identificado en el Sistema Integrado de Festión con el código GT-HU-I-002 y esta ubicado en la intanet em en el sitio: http://intranet.agenciadetierras.gov.co/wp-content/uploads/2018/08/GTHU-I-002-PROTOCOLO-DE-SEGURIDAD-SALIDAS-A-CAMPO-1.pdf. (Carpeta Evidencia R-56 Acción preventiva)</t>
  </si>
  <si>
    <t>El Comité Institucional de Coordinación de Control Interno en sesión del  23 y 28 de enero del 2019 aprobó el plan anual de auditorías para la actúa vigencia ,  el cual con corte al 31/07/2019 no ha presentado modificaciones.
Las evidencias se encuentran dispuestas en la herramienta "share point" establecida por la Oficina de Planeación para el monitoreo de plan acción institucional.</t>
  </si>
  <si>
    <t>Si bien la actividad esta para ejecución en el tercer y cuarto trimestre del 2019, esta se ha venido ejecutando , a través de la asignación de actividades al equipo de la Oficina de Control Interno, la cual se realiza al inicio de cada mes.
Los informes se encuentran dispuestos en la herramienta "share point" establecida por la Oficina de Planeación para el monitoreo de plan acción institucional.</t>
  </si>
  <si>
    <t>La actividad esta programada para ejecución en el segundo semestre del 2019, sin embargo, en la actualidad la totalidad de ejercicios realizados por la Oficina de Control Interno que comprendan acciones de verificación, cuentan con los correspondientes acuerdos de e acuerdos de confidencialidad y declaración de no conflicto de intereses, firmados  por quien hizo parte de la actividad.
Los soportes pueden ser consultado en los expedientes físicos del archivo de gestión de la Oficina de Control Interno.  Así como, los expedientes digitales del Sistema Orfeo.</t>
  </si>
  <si>
    <t>La actividad esta programada para ejecución en el segundo semestre del 2019, sin embargo, en la actualidad la totalidad de ejercicios realizados por la Oficina de Control Interno que comprendan acciones de verificación, cuentan con las cartas de representación firmadas por los responsables de entrega de información.
Los soportes pueden ser consultado en los expedientes físicos del archivo de gestión de la Oficina de Control Interno.  Así como, los expedientes digitales del Sistema Orfeo.</t>
  </si>
  <si>
    <t>Se han realizado 2 capacitaciones en la metodología para la formulación de planes de mejoramiento, así:
08/03/2019. Oficina Jurídica.
24/05/2019. Secretaría General.
Los informes se encuentran dispuestos en la herramienta "share point" establecida por la Oficina de Planeación para el monitoreo de plan acción institucional.</t>
  </si>
  <si>
    <t>Actividad programada para ejecución en el segundo semestre del 2019.</t>
  </si>
  <si>
    <t>La actividad se encuentra programada para el segundo semestre del 2019. No obstante,  la Oficina de Control Interno a través de los memorandos de comunicación de informes, de ser el caso, realiza la solicitud de formulación de planes de mejoramiento.
Los soportes pueden ser consultado en los expedientes físicos del archivo de gestión de la Oficina de Control Interno.  Así como, los expedientes digitales del Sistema Orfeo.</t>
  </si>
  <si>
    <t xml:space="preserve">Se enviaron memorandos a los supervisores informamando del compromiso de liquidar todos los contratos cuya ejecución haya terminado a la fecha. 
Se anexa como soporte los memorandos enviados en el mes de Abril y Mayo del presente año. </t>
  </si>
  <si>
    <t>El procedimiento GESTIÓN DE RIESGOS se encuentra publicado</t>
  </si>
  <si>
    <t>Circular comunicada a todas las dependencias</t>
  </si>
  <si>
    <t>Estrategia elaborada, aprobada y publicada</t>
  </si>
  <si>
    <t>Comunicación enviada</t>
  </si>
  <si>
    <t>Matriz de cumplimiento definida</t>
  </si>
  <si>
    <t>Diseño finalizado</t>
  </si>
  <si>
    <t>Se cuenta con la versión actualizadadel documento POSPR-G-002 Estrategia de seguimiento y monitoreo a la elaboración de los POSPR, de acuerdo a la actualización del Tablero de Control de la SPO.  
Documento POSPR-G-002 Estrategia de seguimiento y monitoreo a la elaboración de los POSPR . http://intranet.agenciadetierras.gov.co/wp-content/uploads/2018/12/POSPR-G-002-GUIA-DE-MONITOREO-Y-SEGUIMIENTO-POSPR..pdf</t>
  </si>
  <si>
    <t>Documento actualizado. http://intranet.agenciadetierras.gov.co/wp-content/uploads/2019/11/ADMBS-G-002-GESTI%C3%93N-DE-DOCUMENTOS-Y-EXPEDIENTES-ENTRE-OPERADORES-SOCIOS-ESTRAT%C3%89GICOS-Y-LA-AGENCIA-NACIONAL-DE-TIERRAS-V-2.pdf</t>
  </si>
  <si>
    <t xml:space="preserve">Actualizado y publicado ACCTI-P-005 EVOCATORIA DEL ACTO DE ADJUDICACIÓN DE BALDIOS A PERSONA NATURAL. </t>
  </si>
  <si>
    <t xml:space="preserve">Se cuenta con el cronograma en implementación y al día el cual es la hoja de ruta para el mantenimiento de los equipos. </t>
  </si>
  <si>
    <t xml:space="preserve">20 Sistemas de Información con  un modelo conceptual, un modelo lógico y un modelo físico </t>
  </si>
  <si>
    <t>20 Sistemas de Información con  un modelo conceptual</t>
  </si>
  <si>
    <t>Actualizar linea de servicio de Aranda que se encuentran catalogadas en el Proyecto de Sistemas de Informaciòn para optimizar los tiempos en la atenciòn de incidencias en los sitemas de información misionales</t>
  </si>
  <si>
    <t>linea de servicios actualizada</t>
  </si>
  <si>
    <t xml:space="preserve">Crear un plan de tratamiento de riesgos de seguridad  y de privacidad de la información </t>
  </si>
  <si>
    <t xml:space="preserve">
Realizar un reporte mensual sobre el cumplimiento de los ANS definidos en la Mesa de Servicios.</t>
  </si>
  <si>
    <t>Reporte cumplimiento ANS de la Mesa de Servicios</t>
  </si>
  <si>
    <t>Reportes elaborados</t>
  </si>
  <si>
    <t>Se realizón la formulación de los lineamientos internos ambientales para la contratación de bienes y servicios.</t>
  </si>
  <si>
    <t>Se ajustó el SGA com los  requisitos legales ambientales, y normatividad vigente.</t>
  </si>
  <si>
    <t>Se realizaron auditorias a una muestra del 5% de los pagos.
Se adjuntan como evidencia las auditorias mensuales .</t>
  </si>
  <si>
    <t>Se han realizado dos mesas de seguimiento. 
febrero 2019
marzo 2019, Abril 2019, mayo 2019, Junio 2019, Julio 2019, agosto 2019, septiembre 2019, octubre 2019, Noviembre 2019, Diciembre 2019</t>
  </si>
  <si>
    <t>En 2019 se realizaron once (11) mesas de seguimiento.
febrero 2019
marzo 2019
abril 2019
mayo 2019
junio 2019
julio 2019
agosto 2019
septiembre
octubre 2019
noviembre 2019
diciembre 2019</t>
  </si>
  <si>
    <t>Seguimiento a la Ejecución 2019</t>
  </si>
  <si>
    <t>Seguimiento a la Ejecución 2020</t>
  </si>
  <si>
    <t>Mapa de riesgos institucional ANT Versión 3</t>
  </si>
  <si>
    <t>Seguimiento 1er Trimestre 2020</t>
  </si>
  <si>
    <t>Seguimiento  2019</t>
  </si>
  <si>
    <t>En el primer trimestre del 2020 se revisó y se crearon todas las historias de usuarios en versión 0 y serán revisada por los Usurios (líderes) para crear la versión 1.
Cabe señalar que el indicador de esta acción preventiva quedó mal formulado; teniendo en cuenta que la operación del módulo es responsabilidad de la Subdirección de Sistemas de información; por lo tanto, se solicita que se modifique y se deje "envío de la base de datos depurada para la respectiva migración al SIT"; teniendo en cuenta que dicha actividad si es responsabilidad de la Subdirección de Procesos Agrarios y Gestión Jurídica.</t>
  </si>
  <si>
    <t>Para la vigencia 2020, por medio del convenio con FAO, se emiten unas órdenes de compra Nro. 2306927-1 para la divulgación de 235 edictos y se amplia el servicio para el mes de abril, con el fin de ampliar el servicio de divulgación y lectura de 320 casos más.</t>
  </si>
  <si>
    <t>Acción finalizada en 2019.</t>
  </si>
  <si>
    <t>En el primer Trimestre de año, se llevó a cabo el ejercicio de revisión y análisis de variables para la focalización de municipios y definición de variables para el nalisis de vibilidad de la implementación de POSPR. Esta propuesta fue presentada a la DGOSP para su validación y se encuentra en ajustes conforme las observaciones recibidas.
En este marco las acciones adelantadas los últimos meses han sido las siguientes:
-Revisión de bibliografía de referencia (documentos metodológicos y marco normativo como Resolución 130 de 2017 del MADR).
-Elaboración de diseño metodológico para la priorización de municipios: estructura conceptual y modelo matemático.
-Realización de talleres de socialización y retroalimentación de la propuesta metodológica y realización de ajustes sugeridos. 
-Aplicación del modelo de análisis para los municipios señalados como de interés por la DGOSP.  A saber: 21 municipios con POSPR que no han sido objeto de implementación por BPM; 14 municipios departamento del Cauca y 5 municipios priorizados USAID.
Se adjunta documento de metodología para priorización de municipios focalizados, presentación de la metodología y análisis realizados, los dos últimos en carpeta de anexos. Se podrá visualizar en el siguiente link https://agenciadetierras-my.sharepoint.com/:f:/g/personal/leidy_zuniga_agenciadetierras_gov_co/Eph22WN8jyRCpI4HVxGe2dkBt2EIssnVucWxO2BsSFotOQ?e=qCrBch</t>
  </si>
  <si>
    <t xml:space="preserve">El formato POSPR-F-007 Ficha de Caracterización Territorial fue actualizado en su versión 4 y socializado en el primer trimestre del año 2018. Esta versión incluyó una revisión de fuentes para la elaboración del documento. Este se encuentra disponible en la Intranet de la Entidad. Se informa que se está revisando el documento para determinar la necesidad de una nueva actualización. Enlace: http://intranet.agenciadetierras.gov.co/wp-content/uploads/2018/12/POSPR-F-011-Forma-FISO-PERSONA-NATURAL-V-3.pdf
http://intranet.agenciadetierras.gov.co/wp-content/uploads/2019/03/POSPR-F-007-Forma-FICHA-DE-CARACTERIZACIÓN-TERRITORIAL.docx 
</t>
  </si>
  <si>
    <t>20'</t>
  </si>
  <si>
    <t xml:space="preserve">En el año 2019 se realizaron doce (12) reportes al tablero de control. Ver en el siguiente link https://agenciadetierras-my.sharepoint.com/:f:/g/personal/leidy_zuniga_agenciadetierras_gov_co/Eorm7o2X9_FLtFX7XIIoneIBq_1LFQzpwERlsqoQ8GhhSw?e=SvEAUC.
En el primer trimestre del año 2020 se realizaron Informes de seguimiento y monitoreo mensual a la operación mediante la ejecución de las fases de formulación e implementación de los Planes de Ordenamiento Social de la Propiedad. Así como  Comités Operativos para cada uno de los convenios suscritos por la AN. Ver evidencias en el siguiente link https://agenciadetierras-my.sharepoint.com/:f:/g/personal/leidy_zuniga_agenciadetierras_gov_co/EqQjYS_4vXFBqXKQG9htjjkBPxwf9DrLq1jHSgKIOt3wzg?e=ZeymEm
</t>
  </si>
  <si>
    <t>En enero de 2020, se completó el proceso de aprobación y publicación en la Intranet de los documentos metodológicos de la Ruta de OSPR actualizados. En este sentido, fueron publicados las nuevas versiones los siguientes documentos:
1) POSPR-P-002 Formulación de POSPR; 2) POSPR-P-004 Implementación y Consolidación de POSPR, 3) POSPR-G-016 Análisis e Incorporación de Reglamentación de POT en los POSPR; 4) POSPR-F-003 Plan de Ordenamiento Social de la Propiedad Rural, 5) POSPR-F-007 Ficha e Caracterización de Territorial; 6) POSPR-F-009 Mapa de Actoes Territoriales. 
Como se indicó, estos documentos se encuentran disponibles en la Intranet de la Entidad.
De igual manera, se podrá visualizar estos documentos en el siguiente link https://agenciadetierras-my.sharepoint.com/:f:/g/personal/leidy_zuniga_agenciadetierras_gov_co/EokiHFWsq1hLgINbpR7oRhYBNUGJM6Uyk-Sf8gb3wG16WQ?e=yZ9Pxy</t>
  </si>
  <si>
    <t>36:55AE5552:55AE5552:5552:55</t>
  </si>
  <si>
    <t>Actualmente se avanza en la propuesta de actualización del documento POSPR-G-002 Guia de Monitoreo y Seguimiento a POSPR y POSPR-P-003 Monitoreo y seguimiento a la formulación e implementación de los POSPR. Esta actualización se realiza con el fin de ajustar los productos catastrales y especificaciones definidas por el IGAC y la normativa por la cual se reglamenta la función de Gestor Catrastral a la ANT.
Este compromiso se debe continuar para la próxima versión del mapa de riesgos de gestión.</t>
  </si>
  <si>
    <t xml:space="preserve">Se realizaron 2 capacitaciones en 2019 dirigidas al equipo de trabajo integrante del equipo RESO. Listado de asistencia a capacitaciones. https://agenciadetierras-my.sharepoint.com/:f:/g/personal/luis_ortega_agenciadetierras_gov_co/Eo_J2D2eW1NGjDwuvJiSsewBbAVLGGB-cjtdDzwPCljMgg?e=qRwMlr 
No se realizaron mas acciones para este riesgo.
</t>
  </si>
  <si>
    <t>*Se realizó el levantamiento y especificación, por medio de control de cambios para el módulo de Cruce de Capas del SIT. 
Modulo cruce de capas. URL en Azure DevOps: https://agenciatierras.visualstudio.com/SIT/_queries/query/?path=My%20Queries%2FSIT%20Cruce%20de%20Capas%20-%20Caracteristicas
*Se realizó la actualización del flujo del proceso de Restitución de Tierras Rurales, lo que generó diferentes controles de cambio en algunas de las etapas del proceso.
Módulo de Restitución de Tierras Rurales. URL en Azure DevOps: https://agenciatierras.visualstudio.com/SIT/_backlogs/backlog/SIT%20Transversal/Caracteristicas/?workitem=10570
*Frente a Barrido Predial Masivo - Planes de Ordenamiento Social de la Propiedad Rural - POSPR, se realizó el control de cambios por medio de especificación para los formularios que se nombran a continuación (6 módulos): Formulario de Conflictos y Enfoques Diferenciales - FCED, Formulario Único de Catastro Multipropósito - FUCM, Formulario de Inscripción de Sujetos de Ordenamiento - FISO, Formulario de Diagnostico Técnico Jurídico 1 y 2 - FDTJ1 y 2, Visor de Consolidación. 
Sistema para soportar la operación de los Planes de Ordenamiento Social de la Propiedad Rural - POSPR: URL en Azure DevOps: https://agenciatierras.visualstudio.com/SIT/_backlogs/backlog/SIT%20POSPR%20Implementaci%C3%B3n%20Req/Epicas?showParents=true
Los anexos a estas acciones se podrán visualizar en el siguiente link https://agenciadetierras-my.sharepoint.com/:f:/g/personal/leidy_zuniga_agenciadetierras_gov_co/EtZ6N4oruZtOlpCntQasbFIBLFRSYGNDGOzlVdV2PvhDgg?e=oq3Iej</t>
  </si>
  <si>
    <t>Se presenta una propuesta de ANS para servicios de ciclo de vida de software con ejemplos para su implementación. Próximos pasos: Revisar con las áreas involucradas.
Evidencia: ANS SSIT 20200407.xls o link https://agenciadetierras-my.sharepoint.com/:x:/g/personal/leidy_zuniga_agenciadetierras_gov_co/EcOb-XuJGW9Npzj5Lmkn7b0BnckpRXho7Av6lWgT91Dzhg?e=qqVFx0</t>
  </si>
  <si>
    <t>A. Plan de Continuidad Construcción de Software Requerimientos que se programan por sprint - Metodologia SCRUM https://dev.azure.com/agenciatierras
B. Plan de Fortalecimiento de Sistemas de Información Misionales - Cronograma Propuesto "Fortalecimiento SIT-RESO.xls" - Cronograma Propuesto "Fortalecimiento BPM-POSPR.xls"
En el siguiente link se podrá visualizar las evidencias https://agenciadetierras-my.sharepoint.com/:f:/g/personal/leidy_zuniga_agenciadetierras_gov_co/Ev3dKz_U-xJDhfUEME0k324BI4e5StMm7eiP0hSHFNzUWg?e=yIPWZi</t>
  </si>
  <si>
    <t>Se cuenta con el procedimiento de gestiòn de la informaciòn:</t>
  </si>
  <si>
    <t>Se creó el plan de recuperación ante desastres. Se podrá visualizar en el siguiente link https://agenciadetierras-my.sharepoint.com/:f:/g/personal/leidy_zuniga_agenciadetierras_gov_co/EqOjj_bR1MBMp0dFZK8IQgABZGBDDpDQFEi40x4WRikM5w?e=cxOcp9</t>
  </si>
  <si>
    <t>Se creó el Plan  de continuidad del negocio. Se podrá visualizar en el siguiente link https://agenciadetierras-my.sharepoint.com/:f:/g/personal/leidy_zuniga_agenciadetierras_gov_co/Em_2-LRRvBNLrC1M3Hj0CCoBvBFEoEkC9jmpXoktOAZLBA?e=chfYk3</t>
  </si>
  <si>
    <t>Se dio capacitación sobre los el plan de recuperación al equipo de infraestructura que estaba en 2019, hay que hacer otra capacitación para el nuevo personal.</t>
  </si>
  <si>
    <t>no se realizó la acción formulada.</t>
  </si>
  <si>
    <t>Se documenta guía de rutas misionales para la implementación y consolidación de POSPR. Ver evidencia en el siguiente link https://agenciadetierras-my.sharepoint.com/:f:/g/personal/leidy_zuniga_agenciadetierras_gov_co/Eogk3L7roAdLu3FdW_BgVWwBpSf3CJA5uGlKlgVW1z1BGA?e=ZrGHCH</t>
  </si>
  <si>
    <t>Se estan diligenciando las dos  listas de chequeo: ACCTI-F-120-LISTA-DE-CHEQUEO-REVOCATORIA-PROCEDIMIENTO-160  y ACCTI-F-121-LISTA-DE-CHEQUEO-PROCEDIMIENTO-014-REVOCATORIA.</t>
  </si>
  <si>
    <t>Se está dando cumplimiento a los procedimientos: ACCTI-P-005-REVOCATORIA-ACTO-DE-ADJUDICACIÓN y ACCTI-P-014-REVOCAT.-TITULACIÓN-DE-BALDÍOS-EN-EL-MARCO-DEL-PROCE.-ÚNICO-DE-OSPR</t>
  </si>
  <si>
    <t>Se realizó retroalimentación y socialización del MIPG, con énfasis en los proceso y procedimientos de  competencia de la Subdirección de Acceso a Tierras por Demanda y Descongestión.</t>
  </si>
  <si>
    <t>El Comité Institucional de Coordinación de Control Interno en sesión del 12 de febrero del 2020 aprobó el plan anual de auditorías para la actúa vigencia.</t>
  </si>
  <si>
    <t>Esta actividad se ha venido ejecutando , a través de la asignación de actividades al equipo de la Oficina de Control Interno, la cual se realiza al inicio de cada mes mediante un comité de la oficina de Control Interno. Los informes se encuentran dispuestos en la herramienta "share point" establecida por la Oficina de Planeación para el monitoreo de plan acción institucional.</t>
  </si>
  <si>
    <t>En la actualidad la totalidad de ejercicios realizados por la Oficina de Control Interno que comprendan acciones de verificación, cuentan con los correspondientes acuerdos de confidencialidad y declaración de no conflicto de intereses, firmados  por quien hizo parte de la actividad.
Los soportes pueden ser consultado en los expedientes físicos del archivo de gestión de la Oficina de Control Interno.  Así como, los expedientes digitales del Sistema Orfeo.</t>
  </si>
  <si>
    <t>En la actualidad la totalidad de ejercicios realizados por la Oficina de Control Interno que comprendan acciones de verificación, cuentan con las cartas de representación firmadas por los responsables de entrega de información.
Los soportes pueden ser consultado en los expedientes físicos del archivo de gestión de la Oficina de Control Interno.  Así como, los expedientes digitales del Sistema Orfeo.</t>
  </si>
  <si>
    <t>Se han realizado 3 asesorias en la metodología para la formulación de planes de mejoramiento, así:
20/01/2020 Mesa de trabajo formulación plan de mejoramiento auditoría comunidades indígenas.
24/01/2020 Mesa de trabajo formulación plan de mejoramiento auditoría comunidades indígenas.
27/01/2020 Mesa de trabajo formulación plan de mejoramiento auditoría comunidades indígenas.</t>
  </si>
  <si>
    <t>la Oficina de Control Interno a través de los memorandos de comunicación de informes, de ser el caso, realiza la solicitud de formulación de planes de mejoramiento.</t>
  </si>
  <si>
    <t>De acuerdo a la Matriz de plan de mejoramiento institucional de la Oficina de Control Interno, se evaluará la efectividad de las acciones que con corte a julio del 2019 presentaron cierre.</t>
  </si>
  <si>
    <t xml:space="preserve">Se han realizado cuatro reuniones para continuar con el diseño, creación y desarrollo del software disciplinario, de las cuales se adjuntan las actas pertinentes.
1. El 08 de julio de 2019
2. El 28 de agosto de 2019
3,  El 30 de agosto de 2019
4. El 4 de septiembre de 2019
Conforme a la reunión sostenida el pasado 4 de septiembre de 2019 con el área de soporte Tecnológico, fue radicado  9 de septiembre de 2019 requerimiento de creación Software Disciplinario.
A través de memorando 20196000205373 del 13 de noviembre de 2019 se solicitó al Ingeniero German Dario Mendez López de Infraestructura y Soporte Tecnológico informar la fecha de entrega del producto APLICATIVO SOFTWARE DISCIPLINARIO. 
La responsabilidad del diseño e implementación del Software se encuentra en cabeza de soporte Tecnológico
Para la vigencia 2020 se estudia la viabilidad en recursos, apoyo profesional y priorización para el desarrollo del mismo. </t>
  </si>
  <si>
    <t>Se han realizado cuatro reuniones para continuar con el diseño, creación y desarrollo del software disciplinario, de las cuales se adjuntan las actas pertinentes.
1. El 08 de julio de 2019
2. El 28 de agosto de 2019
3,  El 30 de agosto de 2019
4. El 4 de septiembre de 2019
Conforme a la reunión sostenida el pasado 4 de septiembre de 2019 con el área de soporte Tecnológico, fue radicado  9 de septiembre de 2019 requerimiento de creación Software Disciplinario.
A través de memorando 20196000205373 del 13 de noviembre de 2019 se solicitó al Ingeniero German Dario Mendez López de Infraestructura y Soporte Tecnológico informar la fecha de entrega del producto APLICATIVO SOFTWARE DISCIPLINARIO. 
La responsabilidad del diseño e implementación del Software se encuentra en cabeza de soporte Tecnológico
Para la vigencia 2020 se estudia la viabilidad en recursos, apoyo profesional y priorización para el desarrollo del mismo.</t>
  </si>
  <si>
    <t>1. La Agencia Nacional de Tierras por medio de la Subdirección de Talento Humano en desarrollo del Plan Institucional de Capacitación 2019, realizó en el mes de septiembre 2019 la Capacitación sobre Supervisión de Contratos la cual fue impartida por el Doctor Carlos Alberto Salinas Sastre - Secretario General de la ANT, en el horario de 3pm a 5pm en la sala Palma de Cera 2do piso sede CAN.
2. En desarrollo del Plan Institucional de Capacitación 2019, la Subdirección de Talento Humano desarrollo la capacitación sobre Supervisión de Contratos y Convenios, dirigido a todas las dependencias de la ANT.
Fecha: 30/10/2019
Hora: 2:30pm - 3:30pm
Lugar: Sala palma de cera
Se adjuntan las evidencias correspondientes.</t>
  </si>
  <si>
    <t xml:space="preserve">La Secretaría General adelantó una serie de comunicaciones con las dependencias para realizar la actualización del formato, sin embargo, no se contó con la respuesta por parte de los mismos. 
Para la vigencia 2020 se retoma la tarea con el fin de actualizar la forma y evitar la materialización del riesgo. 
Se adjunta como evidencia el correo electrónico remitido por parte de Secretaría General. </t>
  </si>
  <si>
    <t>Se encuentra publicado y actualizado el procedimiento de Préstamos y suministro de documentos ubicados en el archivo central y centralizado, información que se puede verificar a través del siguiente enlace:  
http://intranet.agenciadetierras.gov.co/wp-content/uploads/2019/05/ADMBS-P-010-PR%C3%89STAMO-Y-SUMINISTRO-DE-DOCUMENTOS-UBICADOS-EN-EL-ARCHIVO-CENTRALIZADO-V-2.pdf</t>
  </si>
  <si>
    <t xml:space="preserve">El Aplicativo ARANDA contempla dentro de sus funciones un módulo que permite realizar la solicitud de préstamos de documentos. </t>
  </si>
  <si>
    <t>Adjunto pantallazo por medio del cual se evidencia el módulo en funcionamiento, de igual manera el acceso al aplicativo y debido registro del caso se puede realizar a través del siguiente enlace:</t>
  </si>
  <si>
    <t>http://mesadeayuda.agenciadetierras.gov.co/usdkv8/#/home/case/new</t>
  </si>
  <si>
    <t>Se realiza seguimiento mensual del PAC, por medio de los indicadores formalizados junto con la oficina de planeación. 
Se anexan como evidencia los informes por parte del área financiera de la vigencia 2019 y 2020</t>
  </si>
  <si>
    <t>Adjunto Actas de conciliación con fondos de tierras (5) para un total acumulado de 40.</t>
  </si>
  <si>
    <t>Adjunto se encuentran las Actas de Conciliación entre Cartera y Tesorería correspondiente a los meses de Enero, Febrero, Marzo, Abril y Mayo.</t>
  </si>
  <si>
    <t>Adjunto se encuentran las Actas de Conciliación entre Cartera y Contabilidad correspondiente a los meses de Enero, Febrero, Marzo, Abril y Mayo.</t>
  </si>
  <si>
    <t>Acción sin registro ni evidencia de cumplimiento.</t>
  </si>
  <si>
    <t>Riesgos Gerenciales</t>
  </si>
  <si>
    <t>Riesgos de mayor criticidad
Mapa de Riesgos V3</t>
  </si>
  <si>
    <t>Resultados del Seguimiento 1trim 2020</t>
  </si>
  <si>
    <t>Acciones preventivas Marzo 2020</t>
  </si>
  <si>
    <t>Perdida de capacidad operativa para cumplir las obligaciones misionales
Aumento de quejas por parte del ciudadano
Perdida de confianza del ciudadano en la disponilidad de servicios institucionales
Requerimientos de planes de mejoramiento por entes de control
Incumplimiento de metas de e indicadores de prestación de servicios TIC</t>
  </si>
  <si>
    <t>Riesgo Tecnológico</t>
  </si>
  <si>
    <t>Tecnológicos</t>
  </si>
  <si>
    <t>Riesgo Gerencial</t>
  </si>
  <si>
    <t>Riesgos Estrategicos</t>
  </si>
  <si>
    <t>Estratégicos</t>
  </si>
  <si>
    <t>Riesgo de imagen</t>
  </si>
  <si>
    <t>Riesgo financiero</t>
  </si>
  <si>
    <r>
      <t>Para la medición de la gestión del riesgo de los procesos, la Oficina de planeación ha formulado un indicador global denominado “</t>
    </r>
    <r>
      <rPr>
        <b/>
        <sz val="18"/>
        <color theme="1"/>
        <rFont val="Calibri"/>
        <family val="2"/>
        <scheme val="minor"/>
      </rPr>
      <t>Índice de gestión del riesgo - IGR</t>
    </r>
    <r>
      <rPr>
        <sz val="18"/>
        <color theme="1"/>
        <rFont val="Calibri"/>
        <family val="2"/>
        <scheme val="minor"/>
      </rPr>
      <t xml:space="preserve">”, compuesto por tres indicadores específicos que permiten mantener un balance proporcional entre los tres estados: </t>
    </r>
    <r>
      <rPr>
        <b/>
        <sz val="18"/>
        <color theme="1"/>
        <rFont val="Calibri"/>
        <family val="2"/>
        <scheme val="minor"/>
      </rPr>
      <t>Identificación del riesgo, Reducción del riesgo y Preparación ante emergencias.</t>
    </r>
    <r>
      <rPr>
        <sz val="18"/>
        <color theme="1"/>
        <rFont val="Calibri"/>
        <family val="2"/>
        <scheme val="minor"/>
      </rPr>
      <t xml:space="preserve">
El indicador de </t>
    </r>
    <r>
      <rPr>
        <b/>
        <sz val="18"/>
        <color theme="1"/>
        <rFont val="Calibri"/>
        <family val="2"/>
        <scheme val="minor"/>
      </rPr>
      <t>Identificación del riesgo</t>
    </r>
    <r>
      <rPr>
        <sz val="18"/>
        <color theme="1"/>
        <rFont val="Calibri"/>
        <family val="2"/>
        <scheme val="minor"/>
      </rPr>
      <t xml:space="preserve"> mide el nivel de cobertura de la gestión del riesgo, en términos de cantidad de actividades de los procesos que han sido objeto de identificación de riesgos y establecimiento de controles. Se propone aumentar y mantener la cobertura hasta el 100% de las actividades de los procesos.
El indicador </t>
    </r>
    <r>
      <rPr>
        <b/>
        <sz val="18"/>
        <color theme="1"/>
        <rFont val="Calibri"/>
        <family val="2"/>
        <scheme val="minor"/>
      </rPr>
      <t xml:space="preserve">Reducción del riesgo </t>
    </r>
    <r>
      <rPr>
        <sz val="18"/>
        <color theme="1"/>
        <rFont val="Calibri"/>
        <family val="2"/>
        <scheme val="minor"/>
      </rPr>
      <t xml:space="preserve">mide el nivel de ejecución de las  acciones preventivas formuladas en cada proceso para reducir la probabilidad de materialización de los riesgos. Este indicador debe incrementarse en la medida que se finalizan y cierran las acciones preventivas, procurando llevarlo al 100%  y vuelve a tener lecturas en cero (0%), una vez se actualiza el Mapa de Riesgos y se reformulan las acciones preventivas con el correspondiente establecimiento de nuevos plazos de ejecución.
El indicador </t>
    </r>
    <r>
      <rPr>
        <b/>
        <sz val="18"/>
        <color theme="1"/>
        <rFont val="Calibri"/>
        <family val="2"/>
        <scheme val="minor"/>
      </rPr>
      <t>Preparación ante emergencias</t>
    </r>
    <r>
      <rPr>
        <sz val="18"/>
        <color theme="1"/>
        <rFont val="Calibri"/>
        <family val="2"/>
        <scheme val="minor"/>
      </rPr>
      <t xml:space="preserve"> mide el nivel de establecimiento e implementación de acciones de contingencia adecuadas para reaccionar ante una eventual materialización de un riesgo identificado.</t>
    </r>
  </si>
  <si>
    <r>
      <t xml:space="preserve">
</t>
    </r>
    <r>
      <rPr>
        <vertAlign val="subscript"/>
        <sz val="22"/>
        <rFont val="Arial Narrow"/>
        <family val="2"/>
      </rPr>
      <t>Aprobación del nuevo esquema de gobierno de TI</t>
    </r>
  </si>
  <si>
    <r>
      <rPr>
        <strike/>
        <sz val="14"/>
        <rFont val="Arial Narrow"/>
        <family val="2"/>
      </rPr>
      <t xml:space="preserve">
</t>
    </r>
    <r>
      <rPr>
        <sz val="14"/>
        <rFont val="Arial Narrow"/>
        <family val="2"/>
      </rPr>
      <t>Actualizar el plan maestro PETIC de conformidad con el proyecto de inversión</t>
    </r>
  </si>
  <si>
    <r>
      <rPr>
        <strike/>
        <sz val="14"/>
        <rFont val="Arial Narrow"/>
        <family val="2"/>
      </rPr>
      <t xml:space="preserve">
</t>
    </r>
    <r>
      <rPr>
        <sz val="14"/>
        <rFont val="Arial Narrow"/>
        <family val="2"/>
      </rPr>
      <t>Plan maestro PETIC</t>
    </r>
  </si>
  <si>
    <r>
      <t xml:space="preserve">En el trimestre del año 2020 se realizaron reportes mensuales por parte de los equipos municipales y regionales del Tablero de Control de las variables de contexto y orden Público. Las evidencias se visualizarán en el siguiente link: https://agenciadetierras-my.sharepoint.com/:f:/g/personal/leidy_zuniga_agenciadetierras_gov_co/ElRBg7jCmTFCl3rdA_tzQ5gBm4rzOTy3PPZNfTYR_ntX9w?e=t0ksR8
Para el mes de Enero de 2020 van a encontrar dos archivos: 1. El estado de asuntos de Seguridad municipal y 2. La matriz de seguimiento a eventos de seguridad en los municipios programados por oferta, ambos con corte enero 2020. 
Para el mes de Febrero de 2020 van a encontrar 4 archivos: 1. El estado de asuntos de Seguridad municipal y 2. La matriz de seguimiento a eventos de seguridad en los municipios programados por oferta, 3. El riesgo de seguridad territorial de PONAL y 4. El riesgo por presencia de Minas y Municiones sin explosionar, todos con corte Febrero de 2020.
Para el mes de Marzo de 2020 van a encontrar 4 archivos: 1. El estado de asuntos de Seguridad municipal y 2. La matriz de seguimiento a eventos de seguridad en los municipios programados por oferta, 3. El riesgo de seguridad territorial de PONAL y 4. El riesgo por presencia de Minas y Municiones sin explosionar, todos con corte marzo de 2020.
</t>
    </r>
    <r>
      <rPr>
        <b/>
        <sz val="14"/>
        <rFont val="Arial Narrow"/>
        <family val="2"/>
      </rPr>
      <t>NOTA:</t>
    </r>
    <r>
      <rPr>
        <sz val="14"/>
        <rFont val="Arial Narrow"/>
        <family val="2"/>
      </rPr>
      <t xml:space="preserve"> Esto son reporte mensual por parte de los equipos municipales y regionales del Tablero de Control de las variables de contexto y orden Público”, correspondía a una actividad acorde con el modelo de operación de 2018 cuando se encontraban conformados los EBM. </t>
    </r>
    <r>
      <rPr>
        <u/>
        <sz val="14"/>
        <rFont val="Arial Narrow"/>
        <family val="2"/>
      </rPr>
      <t xml:space="preserve">Durante 2019 el reporte se realizó con base en los informes producidos por la SPO, a continuación se asocia link en el cual podrán visualizar base de informes producidos durante el año 2019, de periodicidad mensual, el archivo está en excel y en la columna A se encuentran las fechas, iniciando desde enero 2019 hasta diciembre 2019, </t>
    </r>
    <r>
      <rPr>
        <sz val="14"/>
        <rFont val="Arial Narrow"/>
        <family val="2"/>
      </rPr>
      <t>https://agenciadetierras-my.sharepoint.com/:f:/g/personal/leidy_zuniga_agenciadetierras_gov_co/Eoap-AxvENRHgZWIG6CMiQgBR5Ss7p78ZMDfltiCTOrfFg?e=t5tdA5</t>
    </r>
  </si>
  <si>
    <r>
      <t>Se informa que se cuenta con  la matriz de control de compra de predios actualizada,  arrojando un dato consolidado de casos  recibidos</t>
    </r>
    <r>
      <rPr>
        <u/>
        <sz val="14"/>
        <rFont val="Arial Narrow"/>
        <family val="2"/>
      </rPr>
      <t xml:space="preserve"> 2,232</t>
    </r>
    <r>
      <rPr>
        <sz val="14"/>
        <rFont val="Arial Narrow"/>
        <family val="2"/>
      </rPr>
      <t xml:space="preserve"> casos  de los cuales se han atendidos </t>
    </r>
    <r>
      <rPr>
        <u/>
        <sz val="14"/>
        <rFont val="Arial Narrow"/>
        <family val="2"/>
      </rPr>
      <t xml:space="preserve">2,102  </t>
    </r>
    <r>
      <rPr>
        <sz val="14"/>
        <rFont val="Arial Narrow"/>
        <family val="2"/>
      </rPr>
      <t xml:space="preserve">casosy en  en tramite </t>
    </r>
    <r>
      <rPr>
        <u/>
        <sz val="14"/>
        <rFont val="Arial Narrow"/>
        <family val="2"/>
      </rPr>
      <t>130</t>
    </r>
    <r>
      <rPr>
        <sz val="14"/>
        <rFont val="Arial Narrow"/>
        <family val="2"/>
      </rPr>
      <t xml:space="preserve">.
Como evidencia se adjunta  imagen del pantallazo de la matriz de control de compras de predios con corte al 31 de octubre de 2018 con el reporte consolidada a la fecha del corte. 
</t>
    </r>
  </si>
  <si>
    <r>
      <t xml:space="preserve">Se anexan las siguientes actas de conciliación:
- </t>
    </r>
    <r>
      <rPr>
        <b/>
        <sz val="14"/>
        <rFont val="Arial Narrow"/>
        <family val="2"/>
      </rPr>
      <t xml:space="preserve">Iniciativas comunitarias: </t>
    </r>
    <r>
      <rPr>
        <sz val="14"/>
        <rFont val="Arial Narrow"/>
        <family val="2"/>
      </rPr>
      <t xml:space="preserve">Consolidado 2016, Consolidado 2017, Corte enero a junio 30 y septiembre de 2018. </t>
    </r>
    <r>
      <rPr>
        <b/>
        <sz val="14"/>
        <rFont val="Arial Narrow"/>
        <family val="2"/>
      </rPr>
      <t>(4)</t>
    </r>
    <r>
      <rPr>
        <sz val="14"/>
        <rFont val="Arial Narrow"/>
        <family val="2"/>
      </rPr>
      <t xml:space="preserve">
- </t>
    </r>
    <r>
      <rPr>
        <b/>
        <sz val="14"/>
        <rFont val="Arial Narrow"/>
        <family val="2"/>
      </rPr>
      <t xml:space="preserve">Litigios: </t>
    </r>
    <r>
      <rPr>
        <sz val="14"/>
        <rFont val="Arial Narrow"/>
        <family val="2"/>
      </rPr>
      <t xml:space="preserve">Acta conciliación con corte a agosto y acta conciliación septiembre. </t>
    </r>
    <r>
      <rPr>
        <b/>
        <sz val="14"/>
        <rFont val="Arial Narrow"/>
        <family val="2"/>
      </rPr>
      <t xml:space="preserve">(2)
- Propiedad planta y equipos e Intangibles: </t>
    </r>
    <r>
      <rPr>
        <sz val="14"/>
        <rFont val="Arial Narrow"/>
        <family val="2"/>
      </rPr>
      <t xml:space="preserve">Actas de conciliación enero a agosto </t>
    </r>
    <r>
      <rPr>
        <b/>
        <sz val="14"/>
        <rFont val="Arial Narrow"/>
        <family val="2"/>
      </rPr>
      <t xml:space="preserve">(8)
</t>
    </r>
    <r>
      <rPr>
        <sz val="14"/>
        <rFont val="Arial Narrow"/>
        <family val="2"/>
      </rPr>
      <t xml:space="preserve">- </t>
    </r>
    <r>
      <rPr>
        <b/>
        <sz val="14"/>
        <rFont val="Arial Narrow"/>
        <family val="2"/>
      </rPr>
      <t xml:space="preserve">Cartera: </t>
    </r>
    <r>
      <rPr>
        <sz val="14"/>
        <rFont val="Arial Narrow"/>
        <family val="2"/>
      </rPr>
      <t xml:space="preserve">Actas de conciliación enero, febrero, marzo, abril, mayo, junio, julio y septiembre </t>
    </r>
    <r>
      <rPr>
        <b/>
        <sz val="14"/>
        <rFont val="Arial Narrow"/>
        <family val="2"/>
      </rPr>
      <t xml:space="preserve">(8)
- Convenios: </t>
    </r>
    <r>
      <rPr>
        <sz val="14"/>
        <rFont val="Arial Narrow"/>
        <family val="2"/>
      </rPr>
      <t xml:space="preserve">Acta de conciliación septiembre. </t>
    </r>
    <r>
      <rPr>
        <b/>
        <sz val="14"/>
        <rFont val="Arial Narrow"/>
        <family val="2"/>
      </rPr>
      <t xml:space="preserve">(1)
- Cuentas reciprocas: </t>
    </r>
    <r>
      <rPr>
        <sz val="14"/>
        <rFont val="Arial Narrow"/>
        <family val="2"/>
      </rPr>
      <t xml:space="preserve">Acta de conciliación septiembre </t>
    </r>
    <r>
      <rPr>
        <b/>
        <sz val="14"/>
        <rFont val="Arial Narrow"/>
        <family val="2"/>
      </rPr>
      <t xml:space="preserve">(1)
- Fondo de tierras: </t>
    </r>
    <r>
      <rPr>
        <sz val="14"/>
        <rFont val="Arial Narrow"/>
        <family val="2"/>
      </rPr>
      <t xml:space="preserve">Actas de conciliación de enero a octubre. </t>
    </r>
    <r>
      <rPr>
        <b/>
        <sz val="14"/>
        <rFont val="Arial Narrow"/>
        <family val="2"/>
      </rPr>
      <t xml:space="preserve">(10)
- Nómina: </t>
    </r>
    <r>
      <rPr>
        <sz val="14"/>
        <rFont val="Arial Narrow"/>
        <family val="2"/>
      </rPr>
      <t xml:space="preserve">Acta de conciliación septiembre. </t>
    </r>
    <r>
      <rPr>
        <b/>
        <sz val="14"/>
        <rFont val="Arial Narrow"/>
        <family val="2"/>
      </rPr>
      <t>(1)</t>
    </r>
  </si>
  <si>
    <r>
      <rPr>
        <b/>
        <u/>
        <sz val="14"/>
        <rFont val="Arial Narrow"/>
        <family val="2"/>
      </rPr>
      <t>INFORMES DE LEY / OBLIGATORIOS</t>
    </r>
    <r>
      <rPr>
        <sz val="14"/>
        <rFont val="Arial Narrow"/>
        <family val="2"/>
      </rPr>
      <t xml:space="preserve">
1. Ejecutar de inmediato la actividad incumplida y comunicar sus resultados. 
2. Poner en conocimiento a las partes interesadas, las causales que conllevaron a la presentación extemporánea de la actividad programada. 
</t>
    </r>
    <r>
      <rPr>
        <b/>
        <u/>
        <sz val="14"/>
        <rFont val="Arial Narrow"/>
        <family val="2"/>
      </rPr>
      <t>DEMAS ACTIVIDADES PROGRAMADAS</t>
    </r>
    <r>
      <rPr>
        <b/>
        <sz val="14"/>
        <rFont val="Arial Narrow"/>
        <family val="2"/>
      </rPr>
      <t xml:space="preserve">
1. </t>
    </r>
    <r>
      <rPr>
        <sz val="14"/>
        <rFont val="Arial Narrow"/>
        <family val="2"/>
      </rPr>
      <t>Evaluar las causales que implicaron la ejecución inoportuna de la actividad y realizarla en el mismo mes de programación.
2. Evaluar las causales que no permiten la ejecución oportuna de la actividad, con el fin de reprogramar la fecha de ejecución y/o eliminación de la misma y  presentar para aprobación al Comité Institucional de Coordinación de Control Interno - CICCI la modificación del plan anual de auditoría.</t>
    </r>
    <r>
      <rPr>
        <b/>
        <sz val="14"/>
        <rFont val="Arial Narrow"/>
        <family val="2"/>
      </rPr>
      <t xml:space="preserve">
</t>
    </r>
    <r>
      <rPr>
        <sz val="14"/>
        <rFont val="Arial Narrow"/>
        <family val="2"/>
      </rPr>
      <t xml:space="preserve">
</t>
    </r>
  </si>
  <si>
    <r>
      <rPr>
        <b/>
        <u/>
        <sz val="14"/>
        <rFont val="Arial Narrow"/>
        <family val="2"/>
      </rPr>
      <t>INFORMES DE LEY / OBLIGATORIOS</t>
    </r>
    <r>
      <rPr>
        <sz val="14"/>
        <rFont val="Arial Narrow"/>
        <family val="2"/>
      </rPr>
      <t xml:space="preserve">
1. Comunicación del informe de resultados.
2. Comunicación de las causales de incumplimiento
</t>
    </r>
    <r>
      <rPr>
        <b/>
        <u/>
        <sz val="14"/>
        <rFont val="Arial Narrow"/>
        <family val="2"/>
      </rPr>
      <t>DEMAS ACTIVIDADES PROGRAMADAS</t>
    </r>
    <r>
      <rPr>
        <b/>
        <sz val="14"/>
        <rFont val="Arial Narrow"/>
        <family val="2"/>
      </rPr>
      <t xml:space="preserve">
</t>
    </r>
    <r>
      <rPr>
        <sz val="14"/>
        <rFont val="Arial Narrow"/>
        <family val="2"/>
      </rPr>
      <t>1. Comunicación de los resultados obtenidos.
2. Acta de Comité Institucional de Coordinación de Control Interno - CICCI</t>
    </r>
    <r>
      <rPr>
        <b/>
        <sz val="14"/>
        <rFont val="Arial Narrow"/>
        <family val="2"/>
      </rPr>
      <t xml:space="preserve">
</t>
    </r>
  </si>
  <si>
    <t xml:space="preserve">Según los análisis realizados por el personal responsable de procesos y actividades, la entidad actualmente se encuentra expuesta a ciento doce (112) Riesgos, de los tipos : 
   1. Estratégicos, 
   2. Gerenciales, 
   3. Operativos, 
   4. Financieros, 
   5. De cumplimiento, 
   6. Tecnológicos, 
   7. De imagen, 
   8. De seguridad de la información y 
   9. De corrupción.
Integrados bajo la misma política y metodología se gestionan en la ANT todos los tipos de riesgos. Sin embargo, para facilitar su administración con la especialidad técnica y experticia que lo requieren, se ha sistematizado la información en tres Mapas diferentes: 
Mapa de Riesgos de Corrupción, con información de treinta y siete (37) Riesgos de Corrupción administrados por la Oficina del Inspector de la Gestión de Tierras que, para Riesgos de corrupción, actúa como segunda línea de defensa.
Mapa de Riesgos de Seguridad de la Información, con información de cuatro Riesgos administrados por la Subdirección de Sistemas de Información de Tierras como segunda línea de defensa.
Mapa de Riesgos de Gestión, con información de 71 Riesgos correspondientes a los siete tipos restantes, administrados por la Oficina de Planeación como segunda línea de defensa.
</t>
  </si>
  <si>
    <t>Responsable</t>
  </si>
  <si>
    <t>Número del Riesgo</t>
  </si>
  <si>
    <t>Riesgo crítico</t>
  </si>
  <si>
    <t>Diferentes respuestas a los mismos requerimientos interpuestos en diferentes fechas.</t>
  </si>
  <si>
    <t>Respuestas con deficiente calidad a las PQRSD.</t>
  </si>
  <si>
    <t>Respuesta inoportuna a las PQRSD.</t>
  </si>
  <si>
    <t>Uso indebido de los recursos públicos destinados para las Iniciativas Comunitarias.</t>
  </si>
  <si>
    <t>Procesos de compra  de predios  sin la debida gestion.</t>
  </si>
  <si>
    <t>Incumplimir los compromiso adquisición de de predios por parte de la ANT.</t>
  </si>
  <si>
    <t>Materializar un subsidio que no cumpla con los requisitos establecidos.</t>
  </si>
  <si>
    <t>No subsanar a tiempo el error o la irregularidad cometida durante procedimiento de revocatoria.</t>
  </si>
  <si>
    <t>Información Topográfica inexacta.</t>
  </si>
  <si>
    <t>Retraso en la atención de solicitudes nuevas que ingresan a la ANT de: adjudicación de predios, adjudicación de baldíos y subsidios.</t>
  </si>
  <si>
    <t>Falta de disposición de los predios rurales para su adjudicación o aprovechamiento.</t>
  </si>
  <si>
    <t xml:space="preserve"> RIESGOS CRITICOS </t>
  </si>
  <si>
    <t>Perdida de información.</t>
  </si>
  <si>
    <t>Incumplimiento en la entrega de productos y servicios.</t>
  </si>
  <si>
    <t xml:space="preserve">Documentar en el marco del Sistema integrado de Gestión la Guía Herramienta de Planificación y de Especificacion de Productos  para Socios Estratégico y / o operadores.  </t>
  </si>
  <si>
    <t xml:space="preserve">Cronogramas establecidos.
</t>
  </si>
  <si>
    <t>Eficacia en la ejecución.</t>
  </si>
  <si>
    <t>Reducción del Riesgo</t>
  </si>
  <si>
    <t>Se consideran riesgos de gestión de mayor criticidad, aquellos que se pueden materializar en la prestación de los servicios a cargo de los procesos misionales de la entidad y cuya valoración de la probabilidad de ocurrencia e impacto de su materialización,  genera como resultado un nivel extremo de exposición de la entidad a los eventos identificados.
De un total de 71 Riesgos de Gestión identificados en todos los proceso de la entidad, se consideran de mayor criticidad 18 Riesgos. No se incluyen Riesgos de Corrupción, ni Riesgos de seguridad de la información.</t>
  </si>
  <si>
    <r>
      <rPr>
        <b/>
        <sz val="24"/>
        <color theme="1"/>
        <rFont val="Calibri"/>
        <family val="2"/>
        <scheme val="minor"/>
      </rPr>
      <t>NOTA:</t>
    </r>
    <r>
      <rPr>
        <sz val="24"/>
        <color theme="1"/>
        <rFont val="Calibri"/>
        <family val="2"/>
        <scheme val="minor"/>
      </rPr>
      <t xml:space="preserve"> A partir de este punto, el documento presentará únicamente los resultados del seguimiento al </t>
    </r>
    <r>
      <rPr>
        <b/>
        <sz val="24"/>
        <color theme="1"/>
        <rFont val="Calibri"/>
        <family val="2"/>
        <scheme val="minor"/>
      </rPr>
      <t>Mapa de Riesgos de Gestión</t>
    </r>
    <r>
      <rPr>
        <sz val="24"/>
        <color theme="1"/>
        <rFont val="Calibri"/>
        <family val="2"/>
        <scheme val="minor"/>
      </rPr>
      <t>, considerando que las tareas de monitoreo y administración del Mapa de Riesgos de Corrupción las adelanta la Oficina del Inspector de la Gestión de Tierras, en su rol como actor de segunda línea de defensa. Y, por otra parte, las tareas de monitoreo y administración del Mapa de Riesgos de Seguridad de la Información las adelanta la Subdirección de Sistemas de Información de Tierras, también, en su rol como actor de segunda línea de defensa.</t>
    </r>
  </si>
  <si>
    <t>Desconocimiento de las dependencias en metodologías para determinar el contexto interno y externo de la entidad.
Inexistencia de criterios explícitos para la identificación y análisis de Riesgos y oportunidades.
Falta definición de roles y responsabilidades entre las dependencias para la  identificación y análisis de Riesgos y oportunidades.</t>
  </si>
  <si>
    <t xml:space="preserve">Metodología implementada en la entidad para identificar, valorar y establecer acciones ante los Riesgos.
Participación de las dependencias en la identificación de riesgos.
Identificación de riesgos a nivel operativo, establecimiento y documentación de los correspondientes controles a nivel de procedimientos.
</t>
  </si>
  <si>
    <t>Establecimiento y documentación de un procedimiento con criterios explícitos, roles y responsabilidades para la  identificación y análisis de Riesgos y oportunidades..</t>
  </si>
  <si>
    <t xml:space="preserve">Desconocimiento de los resultados de los análisis y discusiones realizadas por la Dirección general y el Consejo Directivo de la ANT, que dieron origen al Mapa de Procesos y a las Caracterizaciones de Procesos de la entidad.
Revisiones y aprobaciones de Caracterizaciones de Procesos que no consideren como criterio la "pertinencia" de los documentos frente al diseño sistémico de la entidad.
Que no este definido el criterio "pertinencia" para la revisión y aprobación de documentos. </t>
  </si>
  <si>
    <t>Distorsión de la esencia del diseño sistémico de la entidad.
Perdida del enfoque de procesos en el esquema de operación de la entidad.
Planificación de Procesos y caracterizaciones no pertinentes a las necesidades de la entidad.</t>
  </si>
  <si>
    <t xml:space="preserve">
Establecimiento de criterios explícitos para hacer la verificación y aprobación de la Pertinencia de la información documentada que realiza la Oficina de Planeación, como parte del ciclo de elaboración, revisión y aprobación de los documentos del Sistema de Gestión de la entidad.
Actualizar el procedimiento INTI -P-001 CONTROL DE LA INFORMACIÓN DOCUMENTADA, incluyendo los criterios explícitos para hacer la verificación y aprobación de la Pertinencia de la información documentada.
</t>
  </si>
  <si>
    <t>Procedimiento "Control de la información documentada" actualizado y publicado en mayo de 2019.
http://intranet.agenciadetierras.gov.co/wp-content/uploads/2019/05/INTI-P-001-CONTROL-DE-LA-INFORMACI%C3%93N-DOCUMENTADA-V-2-1.pdf</t>
  </si>
  <si>
    <t xml:space="preserve">
La Oficina de Planeación comunicará a la dependencia(s) responsable(s) de la caracterización, la necesidad de someter a actualización o, si es el caso, eliminación el documento y se convocará a mesa de trabajo conjunta entre la Oficina de Planeación y las dependencias afectadas o que se perciben afectadas, desde sus roles, responsabilidades y autoridades.
Para proceder a la actualización o eliminación del documento, la Oficina de Planeación diligenciará el formato INTI-F-007 SOLICITUD ELABORACIÓN O MODIFICACIÓN DE DOCUMENTOS, sobre el cual presentará los argumentos de la no Pertinencia del documento, con base en los criterios explícitos que se definirán el  procedimiento INTI -P-001 CONTROL DE LA INFORMACIÓN DOCUMENTADA.</t>
  </si>
  <si>
    <t xml:space="preserve">Instrucciones precisas del Departamento Nacional de Planeación (DNP) y el Ministerio de Hacienda y Crédito Público, como líderes de políticas de Direccionamiento estratégico y Planeación nacional.
Instrucciones precisas del Ministerio de Agricultura como cabeza del sector y líder de política nacional en materia de Ordenamiento Social de la Propiedad Rural.
Concertación de acciones con las dependencias de la ANT.
Revisión de los Planes Institucionales y Estratégicos en Comités Directivos. 
Aprobación de los Planes Institucionales y Estratégicos por Consejo Directivo ANT. 
</t>
  </si>
  <si>
    <t>Comunicar el cronograma e instrucciones con la mayor anticipación posible a todas las dependencias.
Confirmar el recibo de la comunicación y el inicio del tramite correspondiente en todas las dependencias.
Brindar soporte técnico a todas las dependencias en el trámite a seguir y en el diligenciamiento de los formatos.</t>
  </si>
  <si>
    <t>Redistribuciones presupuestales justificadas y autorizadas.</t>
  </si>
  <si>
    <t>Instrucciones en tiempo del DNP y Minhacienda como líderes de políticas de Direccionamiento estratégico y Planeación nacional.
Instrucciones en tiempo del Minagricultura como cabeza del sector y líder de política nacional en materia de Ordenamiento Social de la Propiedad Rural.</t>
  </si>
  <si>
    <t>Unificar los cronogramas de Planificación del Plan de Acción Anual Institucional - PAAI y de los demás Planes Institucionales.</t>
  </si>
  <si>
    <t># Planes Institucionales y Estratégicos con cronogramas unificados.</t>
  </si>
  <si>
    <t>Fue unificada la fecha de publicación de los planes institucionales y estratégicos y aprobada su publicación por el Comité Instruccional de Gestión y Desempeño en sesión del 29 de enero de 2019.
http://www.agenciadetierras.gov.co/planeacion-control-y-gestion/planes-programas-y-proyectos/</t>
  </si>
  <si>
    <t>Desconocimiento de las dependencias en metodologías para la formulación de indicadores.
Inexistencia de criterios explícitos para la formulación de indicadores en la entidad.
Falta definición de roles y responsabilidades  entre las dependencias para la formulación de indicadores.</t>
  </si>
  <si>
    <t>Revisión por parte de los técnicos responsables de los procesos o planes que serán objeto de revisión.
Revisión por parte de los enlaces de la oficina de Planeación con las dependencias.
Revisión por parte de la Oficina de Planeación.</t>
  </si>
  <si>
    <t>Divulgar a través de las inducciones y reinducciones lideradas por la Subdirección de Talento Humano la Política de Comunicación Interna y Externa con el fin de que los funcionarios y contratistas de la ANT conozcan cuáles son los procesos de comunicación y sus estrategias para facilitar y agilizar el flujo de información en sus labores.</t>
  </si>
  <si>
    <t>La oficina de Talento Humano incorporó en las Inducciones y reinducciones un link de  la Política de Comunicaciones para que sean conocidas e informadas a todo el personal que llega a la entidad. Mediante correo electrónico se envió a la Oficina de Talento Humano presentación de la Política de Comunicaciones para que sea socializada atreves de las inducciones.</t>
  </si>
  <si>
    <t>Emitir nuevo mensaje con aclaraciones por parte del Director General o jefe de oficina correspondiente, a través de medios de comunicaciones.</t>
  </si>
  <si>
    <t>Se encuentra publicada la Política de Comunicaciones en la página de la Agencia Nacional de Tierras.
http://intranet.agenciadetierras.gov.co/wp-content/uploads/2018/05/COGGI-P-001-POLITICA-DE-COMUNICACI%C3%93N-INTERNA-Y-EXTERNA-1.pdf</t>
  </si>
  <si>
    <t xml:space="preserve">La oficina de Talento Humano incorporó en las Inducciones y reinducciones un link el Manual de Imagen Institucional para que sean conocidas e informadas a todo el personal que llega a la entidad.
Mediante correo electrónico se envió a la Oficina de Talento Humano presentación de la Política de Comunicaciones para que sea socializada atreves de las inducciones. </t>
  </si>
  <si>
    <t>Recuperar los, medios impresos con manejo inadecuado de la imagen institucional.</t>
  </si>
  <si>
    <t>Implementar el Manual de Imagen Institucional</t>
  </si>
  <si>
    <t>Quejas de los ciudadanos por desconocimiento de la Entidad.
Pérdida de imagen institucional.
Espacio a tramitadores para que se aprovechen de la  población objetivo de la Agencia.</t>
  </si>
  <si>
    <t>La Dirección de Acceso a Tierras debe emitir oficio a los registradores a nivel nacional.  
Explorar otros canales para llegar a la población rural como, la emisora de las fuerzas armadas la cual tiene cobertura sobre todo el territorio Nacional.  En esta se habla sobre la misionalidad, forma de acceder a los servicios de la ANT, agenda en el territorio e incentivo a la denuncia. Cabe mencionar que una vez a la semana se tiene un espacio para hablar de los temas mencionados, en donde todos los directivos ya han sido entrevistados</t>
  </si>
  <si>
    <t>*Falta de interacción con las dependencias.
*Falta de documentación
falta de interacción y conocimiento del público objetivo
*Desconocimiento del entorno institucional</t>
  </si>
  <si>
    <t>Mesas de trabajo ocasionales con las dependencias
Solicitud de información interna
Uso de herramientas como la caracterización ciudadana para la formulación de estrategias.
Acercamiento con las asociaciones, instituciones y comunidades relacionadas con las funciones de la Agencia.</t>
  </si>
  <si>
    <t>Oficina del Inspector de la Gestión de Tierras</t>
  </si>
  <si>
    <t>Se diseñó un instrumento "encuesta" con el objeto de recoger información cualitativa y descriptiva que permita identificar y valorar los impactos de las acciones comunicativas que realiza la Agencia Nacional de Tierras en el desarrollo de su misión y funciones. Se sugirió aplicarlo con los usuarios o población beneficiaria, y entre los grupos de interés de la Agencia, en particular Entidades e instituciones del Estado y organizaciones y asociaciones étnicas, campesinas y comunitarias, que participan directa o indirectamente en las actividades misionales de la Entidad (Carpeta Evidencias R-10 Acción preventiva)</t>
  </si>
  <si>
    <t>Riesgos Estratégicos</t>
  </si>
  <si>
    <t>Definición incorrecta de las líneas estratégicas en tecnologías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t>
  </si>
  <si>
    <t xml:space="preserve">
Tomar decisiones sobre TI en el comité institucional de gestión y desempeño.
Elaborar fichas técnicas  para adquisiones de bienes o servicios de TI (en los casos que aplique) con  el área de Soporte Tecnológico. 
Priorizar proyectos a ejecutar según lo establecido en el PETIC
Asignación de profesionales con conocimientos en arquitectura empresarial</t>
  </si>
  <si>
    <t xml:space="preserve">
Se relaciona los documentos del PETIC actualizados de acuerdo con la política de gobierno Digital.
URL: https://agenciadetierras-my.sharepoint.com/:f:/g/personal/erika_ladino_agenciadetierras_gov_co/Ei0TAjnWxYNOjcFHetRQlzoBWhk-7fcdzkqBBd5k6A4izg?e=FO1ZUa </t>
  </si>
  <si>
    <t>Priorización inadecuada de proyectos.
Adquisición de bienes y servicios  no priorizados en el  PETIC.
Falta de capacidad tecnológica para soportar la operación de los procesos de la Entidad.
Obsolescencia tecnológica.
Estimaciones imprecisas en cuanto a presupuesto, capacidad tecnológica, administrativa (recursos humanos),etc.
Descentralizaciòn de los sistemas de información.
Incumplimiento de objetivos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</si>
</sst>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C0A]d\-mmm\-yy;@"/>
    <numFmt numFmtId="165" formatCode="0.0"/>
    <numFmt numFmtId="166" formatCode="0.0%"/>
  </numFmts>
  <fonts count="58" x14ac:knownFonts="1">
    <font>
      <sz val="11"/>
      <color theme="1"/>
      <name val="Calibri"/>
      <family val="2"/>
      <scheme val="minor"/>
    </font>
    <font>
      <sz val="11"/>
      <color theme="1"/>
      <name val="Calibri"/>
      <family val="2"/>
      <scheme val="minor"/>
    </font>
    <font>
      <b/>
      <sz val="14"/>
      <color rgb="FF0070C0"/>
      <name val="Calibri"/>
      <family val="2"/>
      <scheme val="minor"/>
    </font>
    <font>
      <sz val="11"/>
      <color rgb="FF00B050"/>
      <name val="Calibri"/>
      <family val="2"/>
      <scheme val="minor"/>
    </font>
    <font>
      <sz val="11"/>
      <name val="Calibri"/>
      <family val="2"/>
      <scheme val="minor"/>
    </font>
    <font>
      <sz val="14"/>
      <name val="Arial Narrow"/>
      <family val="2"/>
    </font>
    <font>
      <b/>
      <sz val="14"/>
      <name val="Arial Narrow"/>
      <family val="2"/>
    </font>
    <font>
      <sz val="11"/>
      <color rgb="FFFF0000"/>
      <name val="Calibri"/>
      <family val="2"/>
      <scheme val="minor"/>
    </font>
    <font>
      <b/>
      <sz val="14"/>
      <color rgb="FF00B050"/>
      <name val="Calibri"/>
      <family val="2"/>
      <scheme val="minor"/>
    </font>
    <font>
      <sz val="14"/>
      <color theme="1"/>
      <name val="Calibri"/>
      <family val="2"/>
      <scheme val="minor"/>
    </font>
    <font>
      <sz val="24"/>
      <color theme="1"/>
      <name val="Calibri"/>
      <family val="2"/>
      <scheme val="minor"/>
    </font>
    <font>
      <sz val="24"/>
      <name val="Calibri"/>
      <family val="2"/>
      <scheme val="minor"/>
    </font>
    <font>
      <sz val="11"/>
      <color rgb="FF0070C0"/>
      <name val="Calibri"/>
      <family val="2"/>
      <scheme val="minor"/>
    </font>
    <font>
      <sz val="18"/>
      <name val="Arial Narrow"/>
      <family val="2"/>
    </font>
    <font>
      <sz val="16"/>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sz val="16"/>
      <color rgb="FF00B050"/>
      <name val="Calibri"/>
      <family val="2"/>
      <scheme val="minor"/>
    </font>
    <font>
      <b/>
      <sz val="16"/>
      <color rgb="FFFF0000"/>
      <name val="Calibri"/>
      <family val="2"/>
      <scheme val="minor"/>
    </font>
    <font>
      <sz val="16"/>
      <color rgb="FFFF0000"/>
      <name val="Calibri"/>
      <family val="2"/>
      <scheme val="minor"/>
    </font>
    <font>
      <b/>
      <sz val="11"/>
      <color theme="1"/>
      <name val="Calibri"/>
      <family val="2"/>
      <scheme val="minor"/>
    </font>
    <font>
      <sz val="12"/>
      <color rgb="FF002060"/>
      <name val="Arial"/>
      <family val="2"/>
    </font>
    <font>
      <sz val="24"/>
      <name val="Arial"/>
      <family val="2"/>
    </font>
    <font>
      <b/>
      <sz val="24"/>
      <name val="Calibri"/>
      <family val="2"/>
      <scheme val="minor"/>
    </font>
    <font>
      <b/>
      <sz val="20"/>
      <name val="Arial"/>
      <family val="2"/>
    </font>
    <font>
      <b/>
      <sz val="22"/>
      <color theme="1"/>
      <name val="Arial"/>
      <family val="2"/>
    </font>
    <font>
      <sz val="18"/>
      <color rgb="FF002060"/>
      <name val="Arial"/>
      <family val="2"/>
    </font>
    <font>
      <u/>
      <sz val="11"/>
      <color theme="10"/>
      <name val="Calibri"/>
      <family val="2"/>
      <scheme val="minor"/>
    </font>
    <font>
      <sz val="16"/>
      <color theme="1"/>
      <name val="Arial"/>
      <family val="2"/>
    </font>
    <font>
      <b/>
      <sz val="16"/>
      <color theme="1"/>
      <name val="Arial"/>
      <family val="2"/>
    </font>
    <font>
      <sz val="20"/>
      <name val="Arial Narrow"/>
      <family val="2"/>
    </font>
    <font>
      <sz val="22"/>
      <name val="Arial Narrow"/>
      <family val="2"/>
    </font>
    <font>
      <b/>
      <sz val="20"/>
      <name val="Arial Narrow"/>
      <family val="2"/>
    </font>
    <font>
      <b/>
      <sz val="18"/>
      <name val="Arial Narrow"/>
      <family val="2"/>
    </font>
    <font>
      <u/>
      <sz val="20"/>
      <name val="Calibri"/>
      <family val="2"/>
      <scheme val="minor"/>
    </font>
    <font>
      <sz val="24"/>
      <name val="Arial Narrow"/>
      <family val="2"/>
    </font>
    <font>
      <sz val="8"/>
      <name val="Calibri"/>
      <family val="2"/>
      <scheme val="minor"/>
    </font>
    <font>
      <sz val="18"/>
      <color theme="1"/>
      <name val="Calibri"/>
      <family val="2"/>
      <scheme val="minor"/>
    </font>
    <font>
      <b/>
      <sz val="18"/>
      <color theme="1"/>
      <name val="Calibri"/>
      <family val="2"/>
      <scheme val="minor"/>
    </font>
    <font>
      <b/>
      <sz val="18"/>
      <color rgb="FF002060"/>
      <name val="Calibri"/>
      <family val="2"/>
      <scheme val="minor"/>
    </font>
    <font>
      <sz val="72"/>
      <name val="Arial Narrow"/>
      <family val="2"/>
    </font>
    <font>
      <strike/>
      <sz val="14"/>
      <name val="Arial Narrow"/>
      <family val="2"/>
    </font>
    <font>
      <vertAlign val="subscript"/>
      <sz val="22"/>
      <name val="Arial Narrow"/>
      <family val="2"/>
    </font>
    <font>
      <u/>
      <sz val="18"/>
      <name val="Arial Narrow"/>
      <family val="2"/>
    </font>
    <font>
      <u/>
      <sz val="14"/>
      <name val="Arial Narrow"/>
      <family val="2"/>
    </font>
    <font>
      <b/>
      <u/>
      <sz val="14"/>
      <name val="Arial Narrow"/>
      <family val="2"/>
    </font>
    <font>
      <sz val="10"/>
      <color theme="1"/>
      <name val="Calibri"/>
      <family val="2"/>
      <scheme val="minor"/>
    </font>
    <font>
      <sz val="10"/>
      <color theme="1"/>
      <name val="Arial"/>
      <family val="2"/>
    </font>
    <font>
      <sz val="10"/>
      <name val="Arial"/>
      <family val="2"/>
    </font>
    <font>
      <sz val="11"/>
      <name val="Arial Narrow"/>
      <family val="2"/>
    </font>
    <font>
      <b/>
      <sz val="11"/>
      <name val="Arial Narrow"/>
      <family val="2"/>
    </font>
    <font>
      <b/>
      <sz val="20"/>
      <color rgb="FF002060"/>
      <name val="Calibri"/>
      <family val="2"/>
      <scheme val="minor"/>
    </font>
    <font>
      <b/>
      <sz val="20"/>
      <color rgb="FF006600"/>
      <name val="Calibri"/>
      <family val="2"/>
      <scheme val="minor"/>
    </font>
    <font>
      <b/>
      <sz val="16"/>
      <color theme="1"/>
      <name val="Calibri"/>
      <family val="2"/>
      <scheme val="minor"/>
    </font>
    <font>
      <sz val="26"/>
      <name val="Arial Narrow"/>
      <family val="2"/>
    </font>
    <font>
      <sz val="24"/>
      <color theme="0"/>
      <name val="Arial"/>
      <family val="2"/>
    </font>
    <font>
      <b/>
      <sz val="24"/>
      <color theme="1"/>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996633"/>
        <bgColor indexed="64"/>
      </patternFill>
    </fill>
    <fill>
      <patternFill patternType="solid">
        <fgColor rgb="FFFF5050"/>
        <bgColor indexed="64"/>
      </patternFill>
    </fill>
    <fill>
      <patternFill patternType="solid">
        <fgColor theme="0"/>
        <bgColor indexed="64"/>
      </patternFill>
    </fill>
    <fill>
      <patternFill patternType="solid">
        <fgColor theme="8" tint="-0.249977111117893"/>
        <bgColor indexed="64"/>
      </patternFill>
    </fill>
    <fill>
      <patternFill patternType="solid">
        <fgColor rgb="FFD29B00"/>
        <bgColor indexed="64"/>
      </patternFill>
    </fill>
    <fill>
      <patternFill patternType="solid">
        <fgColor rgb="FFCBCA96"/>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00FF00"/>
        <bgColor indexed="64"/>
      </patternFill>
    </fill>
    <fill>
      <patternFill patternType="solid">
        <fgColor theme="7" tint="0.59999389629810485"/>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8" fillId="0" borderId="0" applyNumberFormat="0" applyFill="0" applyBorder="0" applyAlignment="0" applyProtection="0"/>
  </cellStyleXfs>
  <cellXfs count="493">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12" borderId="1" xfId="0" applyFill="1" applyBorder="1" applyAlignment="1">
      <alignment horizontal="center" wrapText="1"/>
    </xf>
    <xf numFmtId="0" fontId="0" fillId="10" borderId="1" xfId="0" applyFill="1" applyBorder="1" applyAlignment="1">
      <alignment horizontal="center" wrapText="1"/>
    </xf>
    <xf numFmtId="0" fontId="0" fillId="5" borderId="1" xfId="0" applyFill="1" applyBorder="1" applyAlignment="1">
      <alignment horizontal="center" wrapText="1"/>
    </xf>
    <xf numFmtId="0" fontId="0" fillId="11" borderId="1" xfId="0" applyFill="1" applyBorder="1" applyAlignment="1">
      <alignment horizont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12"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0" borderId="0" xfId="0" applyAlignment="1">
      <alignment horizontal="center" vertical="center"/>
    </xf>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0" xfId="0" applyFont="1" applyProtection="1">
      <protection locked="0"/>
    </xf>
    <xf numFmtId="0" fontId="5" fillId="0" borderId="0" xfId="0" applyFont="1" applyProtection="1"/>
    <xf numFmtId="0" fontId="6" fillId="0" borderId="0" xfId="0" applyFont="1" applyAlignment="1" applyProtection="1">
      <alignment vertical="center" wrapText="1"/>
    </xf>
    <xf numFmtId="0" fontId="5" fillId="8" borderId="0"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protection locked="0"/>
    </xf>
    <xf numFmtId="0" fontId="5" fillId="8" borderId="0" xfId="0" applyFont="1" applyFill="1" applyBorder="1" applyAlignment="1" applyProtection="1">
      <alignment horizontal="center" vertical="center" wrapText="1"/>
    </xf>
    <xf numFmtId="0" fontId="5" fillId="8" borderId="0" xfId="0" applyFont="1" applyFill="1" applyProtection="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3" fillId="8" borderId="1" xfId="0" applyFont="1" applyFill="1" applyBorder="1" applyAlignment="1">
      <alignment horizontal="center" vertical="center"/>
    </xf>
    <xf numFmtId="0" fontId="3" fillId="8" borderId="0" xfId="0" applyFont="1" applyFill="1"/>
    <xf numFmtId="0" fontId="0" fillId="0" borderId="0" xfId="0" applyAlignment="1">
      <alignment horizontal="center" vertical="center" wrapText="1"/>
    </xf>
    <xf numFmtId="0" fontId="0" fillId="0" borderId="1" xfId="0" applyBorder="1" applyAlignment="1">
      <alignment horizontal="center"/>
    </xf>
    <xf numFmtId="0" fontId="9" fillId="0" borderId="0" xfId="0" applyFont="1" applyAlignment="1">
      <alignment horizontal="center" vertical="center" wrapText="1"/>
    </xf>
    <xf numFmtId="0" fontId="9" fillId="0" borderId="0" xfId="0" applyFont="1"/>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10"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10" fillId="0" borderId="0" xfId="0" applyFont="1" applyAlignment="1">
      <alignment horizontal="center" vertical="center"/>
    </xf>
    <xf numFmtId="0" fontId="10" fillId="12"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xf>
    <xf numFmtId="0" fontId="4" fillId="0" borderId="1" xfId="0" applyFont="1" applyBorder="1" applyAlignment="1">
      <alignment horizontal="center"/>
    </xf>
    <xf numFmtId="0" fontId="0" fillId="0" borderId="0" xfId="0" applyAlignment="1">
      <alignment horizontal="center"/>
    </xf>
    <xf numFmtId="0" fontId="5" fillId="8"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9" fontId="5" fillId="8"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xf>
    <xf numFmtId="0" fontId="7" fillId="0" borderId="0" xfId="0" applyFont="1" applyAlignment="1">
      <alignment horizontal="center"/>
    </xf>
    <xf numFmtId="0" fontId="0" fillId="0" borderId="1" xfId="0" applyFont="1" applyBorder="1" applyAlignment="1">
      <alignment horizontal="center" vertical="center" wrapText="1"/>
    </xf>
    <xf numFmtId="41" fontId="3" fillId="0" borderId="1" xfId="9" applyFont="1" applyBorder="1" applyAlignment="1">
      <alignment horizontal="center" vertical="center"/>
    </xf>
    <xf numFmtId="10"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9" fontId="3" fillId="0" borderId="1" xfId="9" applyNumberFormat="1"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xf numFmtId="0" fontId="6" fillId="8" borderId="0" xfId="0" applyFont="1" applyFill="1" applyBorder="1" applyAlignment="1" applyProtection="1">
      <alignment horizontal="center" vertical="center"/>
    </xf>
    <xf numFmtId="164" fontId="5" fillId="8" borderId="0" xfId="0" applyNumberFormat="1" applyFont="1" applyFill="1" applyBorder="1" applyAlignment="1" applyProtection="1">
      <alignment horizontal="center" vertical="center"/>
    </xf>
    <xf numFmtId="0" fontId="5" fillId="8" borderId="0" xfId="0" applyFont="1" applyFill="1" applyBorder="1" applyProtection="1"/>
    <xf numFmtId="0" fontId="6" fillId="8" borderId="0" xfId="0" applyFont="1" applyFill="1" applyBorder="1" applyAlignment="1" applyProtection="1">
      <alignment vertical="center" wrapText="1"/>
    </xf>
    <xf numFmtId="0" fontId="5" fillId="8" borderId="0" xfId="0" applyFont="1" applyFill="1" applyBorder="1" applyAlignment="1" applyProtection="1">
      <alignment horizontal="center"/>
    </xf>
    <xf numFmtId="0" fontId="5" fillId="8" borderId="0" xfId="0" applyFont="1" applyFill="1" applyBorder="1" applyAlignment="1" applyProtection="1">
      <alignment horizontal="center" vertical="center"/>
    </xf>
    <xf numFmtId="0" fontId="5" fillId="0" borderId="1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13" fillId="0" borderId="0" xfId="0" applyFont="1" applyProtection="1"/>
    <xf numFmtId="0" fontId="5" fillId="0" borderId="0" xfId="0" applyFont="1" applyAlignment="1" applyProtection="1">
      <alignment horizontal="justify"/>
      <protection locked="0"/>
    </xf>
    <xf numFmtId="0" fontId="5" fillId="8" borderId="0" xfId="0" applyFont="1" applyFill="1" applyBorder="1" applyAlignment="1" applyProtection="1">
      <alignment horizontal="justify" vertical="center"/>
    </xf>
    <xf numFmtId="0" fontId="5" fillId="0" borderId="1" xfId="0" applyFont="1" applyBorder="1" applyAlignment="1" applyProtection="1">
      <alignment horizontal="justify" vertical="center" wrapText="1"/>
      <protection locked="0"/>
    </xf>
    <xf numFmtId="0" fontId="5" fillId="8" borderId="0" xfId="0" applyFont="1" applyFill="1" applyBorder="1" applyAlignment="1" applyProtection="1">
      <alignment horizontal="justify" vertical="center"/>
      <protection locked="0"/>
    </xf>
    <xf numFmtId="0" fontId="5" fillId="0" borderId="0" xfId="0" applyFont="1" applyAlignment="1" applyProtection="1">
      <alignment horizontal="justify" vertical="center"/>
      <protection locked="0"/>
    </xf>
    <xf numFmtId="164" fontId="5" fillId="8" borderId="0" xfId="0" applyNumberFormat="1" applyFont="1" applyFill="1" applyBorder="1" applyAlignment="1" applyProtection="1">
      <alignment horizontal="justify" vertical="center"/>
    </xf>
    <xf numFmtId="0" fontId="5" fillId="8" borderId="0" xfId="0" applyFont="1" applyFill="1" applyBorder="1" applyAlignment="1" applyProtection="1">
      <alignment horizontal="justify"/>
    </xf>
    <xf numFmtId="0" fontId="6" fillId="8" borderId="0" xfId="0" applyFont="1" applyFill="1" applyBorder="1" applyAlignment="1" applyProtection="1">
      <alignment horizontal="justify" vertical="center"/>
    </xf>
    <xf numFmtId="0" fontId="5" fillId="8" borderId="0" xfId="0" applyFont="1" applyFill="1" applyBorder="1" applyAlignment="1" applyProtection="1">
      <alignment horizontal="justify" vertical="center" wrapText="1"/>
      <protection locked="0"/>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1" fontId="18" fillId="0" borderId="0" xfId="0" applyNumberFormat="1" applyFont="1" applyBorder="1" applyAlignment="1">
      <alignment horizontal="center" vertical="center"/>
    </xf>
    <xf numFmtId="1" fontId="19" fillId="0" borderId="0" xfId="0" applyNumberFormat="1" applyFont="1" applyBorder="1" applyAlignment="1">
      <alignment horizontal="center" vertical="center" wrapText="1"/>
    </xf>
    <xf numFmtId="1" fontId="20" fillId="0" borderId="0" xfId="0" applyNumberFormat="1" applyFont="1" applyBorder="1" applyAlignment="1">
      <alignment horizontal="center" vertical="center"/>
    </xf>
    <xf numFmtId="0" fontId="15" fillId="0" borderId="0" xfId="0" applyFont="1" applyAlignment="1">
      <alignment horizontal="center" wrapText="1"/>
    </xf>
    <xf numFmtId="0" fontId="15" fillId="0" borderId="0" xfId="0" applyFont="1"/>
    <xf numFmtId="0" fontId="15" fillId="8" borderId="0" xfId="0" applyFont="1" applyFill="1" applyBorder="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21" fillId="0" borderId="1" xfId="0" applyFont="1" applyBorder="1" applyAlignment="1">
      <alignment horizontal="center" vertical="center" wrapText="1"/>
    </xf>
    <xf numFmtId="0" fontId="22" fillId="8" borderId="0" xfId="0" applyFont="1" applyFill="1" applyBorder="1"/>
    <xf numFmtId="0" fontId="23" fillId="19" borderId="1" xfId="0" applyFont="1" applyFill="1" applyBorder="1" applyAlignment="1">
      <alignment horizontal="center" vertical="center"/>
    </xf>
    <xf numFmtId="0" fontId="23" fillId="8" borderId="0" xfId="0" applyFont="1" applyFill="1" applyBorder="1"/>
    <xf numFmtId="0" fontId="23" fillId="2" borderId="1" xfId="0" applyFont="1" applyFill="1" applyBorder="1" applyAlignment="1">
      <alignment horizontal="center" vertical="center"/>
    </xf>
    <xf numFmtId="0" fontId="23" fillId="20" borderId="1" xfId="0" applyFont="1" applyFill="1" applyBorder="1" applyAlignment="1">
      <alignment horizontal="center" vertical="center"/>
    </xf>
    <xf numFmtId="1" fontId="24" fillId="0" borderId="0" xfId="0" applyNumberFormat="1" applyFont="1" applyBorder="1" applyAlignment="1">
      <alignment horizontal="center" vertical="center"/>
    </xf>
    <xf numFmtId="0" fontId="26" fillId="8" borderId="0" xfId="0" applyFont="1" applyFill="1" applyBorder="1" applyAlignment="1">
      <alignment horizontal="center" vertical="center"/>
    </xf>
    <xf numFmtId="0" fontId="26" fillId="13" borderId="13" xfId="0" applyFont="1" applyFill="1" applyBorder="1" applyAlignment="1">
      <alignment horizontal="center" vertical="center" wrapText="1"/>
    </xf>
    <xf numFmtId="0" fontId="26" fillId="13" borderId="14" xfId="0" applyFont="1" applyFill="1" applyBorder="1" applyAlignment="1">
      <alignment horizontal="center" vertical="center" wrapText="1"/>
    </xf>
    <xf numFmtId="0" fontId="26" fillId="13" borderId="10" xfId="0" applyFont="1" applyFill="1" applyBorder="1" applyAlignment="1">
      <alignment horizontal="center" vertical="center" wrapText="1"/>
    </xf>
    <xf numFmtId="0" fontId="25" fillId="19" borderId="24" xfId="0" applyFont="1" applyFill="1" applyBorder="1" applyAlignment="1">
      <alignment horizontal="center" vertical="center" wrapText="1"/>
    </xf>
    <xf numFmtId="0" fontId="23" fillId="19" borderId="16" xfId="0" applyFont="1" applyFill="1" applyBorder="1" applyAlignment="1">
      <alignment horizontal="center" vertical="center"/>
    </xf>
    <xf numFmtId="0" fontId="25" fillId="19" borderId="1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3" fillId="2" borderId="16" xfId="0" applyFont="1" applyFill="1" applyBorder="1" applyAlignment="1">
      <alignment horizontal="center" vertical="center"/>
    </xf>
    <xf numFmtId="0" fontId="25" fillId="20" borderId="15" xfId="0" applyFont="1" applyFill="1" applyBorder="1" applyAlignment="1">
      <alignment horizontal="center" vertical="center" wrapText="1"/>
    </xf>
    <xf numFmtId="0" fontId="23" fillId="20" borderId="16" xfId="0" applyFont="1" applyFill="1" applyBorder="1" applyAlignment="1">
      <alignment horizontal="center" vertical="center"/>
    </xf>
    <xf numFmtId="0" fontId="14" fillId="0" borderId="0" xfId="0" applyFont="1" applyBorder="1" applyAlignment="1">
      <alignment horizontal="center" vertical="center" wrapText="1"/>
    </xf>
    <xf numFmtId="0" fontId="25" fillId="3" borderId="17" xfId="0" applyFont="1" applyFill="1" applyBorder="1" applyAlignment="1">
      <alignment horizontal="center" vertical="center" wrapText="1"/>
    </xf>
    <xf numFmtId="0" fontId="27" fillId="0" borderId="7" xfId="0" applyFont="1" applyBorder="1" applyAlignment="1">
      <alignment horizontal="center" vertical="center" wrapText="1"/>
    </xf>
    <xf numFmtId="0" fontId="29" fillId="0" borderId="0" xfId="0" applyFont="1" applyAlignment="1">
      <alignment horizontal="center" vertical="center" wrapText="1"/>
    </xf>
    <xf numFmtId="0" fontId="30" fillId="13" borderId="1" xfId="0" applyFont="1" applyFill="1" applyBorder="1" applyAlignment="1">
      <alignment horizontal="center" vertical="center" wrapText="1"/>
    </xf>
    <xf numFmtId="0" fontId="30" fillId="8" borderId="0" xfId="0" applyFont="1" applyFill="1" applyBorder="1" applyAlignment="1">
      <alignment horizontal="center" vertical="center"/>
    </xf>
    <xf numFmtId="0" fontId="14" fillId="0" borderId="0" xfId="0" applyFont="1" applyAlignment="1">
      <alignment horizontal="center" vertical="center" wrapText="1"/>
    </xf>
    <xf numFmtId="0" fontId="26" fillId="13" borderId="31" xfId="0" applyFont="1" applyFill="1" applyBorder="1" applyAlignment="1">
      <alignment horizontal="center" vertical="center" wrapText="1"/>
    </xf>
    <xf numFmtId="1" fontId="23" fillId="19" borderId="32" xfId="0" applyNumberFormat="1" applyFont="1" applyFill="1" applyBorder="1" applyAlignment="1">
      <alignment horizontal="center" vertical="center"/>
    </xf>
    <xf numFmtId="1" fontId="23" fillId="2" borderId="32" xfId="0" applyNumberFormat="1" applyFont="1" applyFill="1" applyBorder="1" applyAlignment="1">
      <alignment horizontal="center" vertical="center"/>
    </xf>
    <xf numFmtId="1" fontId="23" fillId="20" borderId="32" xfId="0" applyNumberFormat="1" applyFont="1" applyFill="1" applyBorder="1" applyAlignment="1">
      <alignment horizontal="center" vertical="center"/>
    </xf>
    <xf numFmtId="1" fontId="23" fillId="3" borderId="32" xfId="0" applyNumberFormat="1" applyFont="1" applyFill="1" applyBorder="1" applyAlignment="1">
      <alignment horizontal="center" vertical="center"/>
    </xf>
    <xf numFmtId="1" fontId="24" fillId="21" borderId="33" xfId="0" applyNumberFormat="1" applyFont="1" applyFill="1" applyBorder="1" applyAlignment="1">
      <alignment horizontal="center" vertical="center"/>
    </xf>
    <xf numFmtId="1" fontId="24" fillId="21" borderId="34" xfId="0" applyNumberFormat="1" applyFont="1" applyFill="1" applyBorder="1" applyAlignment="1">
      <alignment horizontal="center" vertical="center"/>
    </xf>
    <xf numFmtId="1" fontId="24" fillId="21" borderId="30" xfId="0" applyNumberFormat="1" applyFont="1" applyFill="1" applyBorder="1" applyAlignment="1">
      <alignment horizontal="center" vertical="center"/>
    </xf>
    <xf numFmtId="0" fontId="23" fillId="3" borderId="11" xfId="0" applyFont="1" applyFill="1" applyBorder="1" applyAlignment="1">
      <alignment horizontal="center" vertical="center"/>
    </xf>
    <xf numFmtId="0" fontId="23" fillId="3" borderId="21" xfId="0" applyFont="1" applyFill="1" applyBorder="1" applyAlignment="1">
      <alignment horizontal="center" vertical="center"/>
    </xf>
    <xf numFmtId="0" fontId="5" fillId="8" borderId="1" xfId="0" applyFont="1" applyFill="1" applyBorder="1" applyAlignment="1" applyProtection="1">
      <alignment horizontal="justify" vertical="center"/>
      <protection locked="0"/>
    </xf>
    <xf numFmtId="0" fontId="5" fillId="2" borderId="1" xfId="0" applyFont="1" applyFill="1" applyBorder="1" applyAlignment="1" applyProtection="1">
      <alignment horizontal="center" vertical="center"/>
      <protection locked="0"/>
    </xf>
    <xf numFmtId="9" fontId="31" fillId="0" borderId="0" xfId="0" applyNumberFormat="1" applyFont="1" applyProtection="1">
      <protection locked="0"/>
    </xf>
    <xf numFmtId="9" fontId="32" fillId="0" borderId="0" xfId="0" applyNumberFormat="1" applyFont="1" applyProtection="1">
      <protection locked="0"/>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textRotation="90" wrapText="1"/>
    </xf>
    <xf numFmtId="0" fontId="5" fillId="8" borderId="1" xfId="0" applyFont="1" applyFill="1" applyBorder="1" applyAlignment="1" applyProtection="1">
      <alignment horizontal="justify" vertical="top" wrapText="1"/>
      <protection locked="0"/>
    </xf>
    <xf numFmtId="1"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8" borderId="1" xfId="0" applyFont="1" applyFill="1" applyBorder="1" applyAlignment="1" applyProtection="1">
      <alignment vertical="center" wrapText="1"/>
      <protection locked="0"/>
    </xf>
    <xf numFmtId="1" fontId="5" fillId="8"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35" fillId="8" borderId="1" xfId="10" applyFont="1" applyFill="1" applyBorder="1" applyAlignment="1" applyProtection="1">
      <alignment horizontal="left" vertical="center" wrapText="1"/>
      <protection locked="0"/>
    </xf>
    <xf numFmtId="9" fontId="5" fillId="8"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1" fontId="5" fillId="8" borderId="1" xfId="0" applyNumberFormat="1" applyFont="1" applyFill="1" applyBorder="1" applyAlignment="1" applyProtection="1">
      <alignment horizontal="center" vertical="center"/>
      <protection locked="0"/>
    </xf>
    <xf numFmtId="0" fontId="5" fillId="10" borderId="3" xfId="0" applyFont="1" applyFill="1" applyBorder="1" applyAlignment="1" applyProtection="1">
      <alignment horizontal="center" vertical="center" wrapText="1"/>
    </xf>
    <xf numFmtId="0" fontId="5" fillId="0" borderId="1" xfId="0" applyFont="1" applyFill="1" applyBorder="1" applyAlignment="1" applyProtection="1">
      <alignment vertical="top" wrapText="1"/>
      <protection locked="0"/>
    </xf>
    <xf numFmtId="0" fontId="6" fillId="2" borderId="3" xfId="0" applyFont="1" applyFill="1" applyBorder="1" applyAlignment="1" applyProtection="1">
      <alignment horizontal="center" vertical="center" wrapText="1"/>
    </xf>
    <xf numFmtId="0" fontId="5" fillId="8" borderId="1" xfId="0" applyFont="1" applyFill="1" applyBorder="1" applyAlignment="1" applyProtection="1">
      <alignment horizontal="left" vertical="center" wrapText="1"/>
      <protection locked="0"/>
    </xf>
    <xf numFmtId="9" fontId="5" fillId="8" borderId="1" xfId="1" applyFont="1" applyFill="1" applyBorder="1" applyAlignment="1" applyProtection="1">
      <alignment horizontal="center" vertical="center" wrapText="1"/>
    </xf>
    <xf numFmtId="1" fontId="5" fillId="8" borderId="3" xfId="0" applyNumberFormat="1" applyFont="1" applyFill="1" applyBorder="1" applyAlignment="1" applyProtection="1">
      <alignment horizontal="center" vertical="center" wrapText="1"/>
      <protection locked="0"/>
    </xf>
    <xf numFmtId="0" fontId="6" fillId="18" borderId="17" xfId="0" applyFont="1" applyFill="1" applyBorder="1" applyAlignment="1" applyProtection="1">
      <alignment horizontal="center" vertical="center" textRotation="90" wrapText="1"/>
    </xf>
    <xf numFmtId="0" fontId="6" fillId="18" borderId="11" xfId="0" applyFont="1" applyFill="1" applyBorder="1" applyAlignment="1" applyProtection="1">
      <alignment horizontal="center" vertical="center" textRotation="90" wrapText="1"/>
    </xf>
    <xf numFmtId="0" fontId="5" fillId="8" borderId="3" xfId="0" applyFont="1" applyFill="1" applyBorder="1" applyAlignment="1" applyProtection="1">
      <alignment horizontal="center" vertical="center"/>
      <protection locked="0"/>
    </xf>
    <xf numFmtId="1" fontId="5" fillId="0" borderId="3" xfId="0" applyNumberFormat="1" applyFont="1" applyFill="1" applyBorder="1" applyAlignment="1" applyProtection="1">
      <alignment horizontal="center" vertical="center" wrapText="1"/>
      <protection locked="0"/>
    </xf>
    <xf numFmtId="1" fontId="5" fillId="8" borderId="3" xfId="0" applyNumberFormat="1" applyFont="1" applyFill="1" applyBorder="1" applyAlignment="1" applyProtection="1">
      <alignment horizontal="center" vertical="center"/>
      <protection locked="0"/>
    </xf>
    <xf numFmtId="9" fontId="5" fillId="8" borderId="3"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1" fontId="5" fillId="8" borderId="15" xfId="0" applyNumberFormat="1"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protection locked="0"/>
    </xf>
    <xf numFmtId="9" fontId="5" fillId="8" borderId="15" xfId="1" applyFont="1" applyFill="1" applyBorder="1" applyAlignment="1" applyProtection="1">
      <alignment horizontal="center" vertical="center" wrapText="1"/>
      <protection locked="0"/>
    </xf>
    <xf numFmtId="10" fontId="5" fillId="8" borderId="15" xfId="1" applyNumberFormat="1" applyFont="1" applyFill="1" applyBorder="1" applyAlignment="1" applyProtection="1">
      <alignment horizontal="center" vertical="center" wrapText="1"/>
      <protection locked="0"/>
    </xf>
    <xf numFmtId="0" fontId="6" fillId="15" borderId="17" xfId="0" applyFont="1" applyFill="1" applyBorder="1" applyAlignment="1" applyProtection="1">
      <alignment horizontal="center" vertical="center" textRotation="90" wrapText="1"/>
    </xf>
    <xf numFmtId="0" fontId="6" fillId="15" borderId="11" xfId="0" applyFont="1" applyFill="1" applyBorder="1" applyAlignment="1" applyProtection="1">
      <alignment horizontal="center" vertical="center" textRotation="90" wrapText="1"/>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protection locked="0"/>
    </xf>
    <xf numFmtId="0" fontId="32" fillId="8" borderId="16"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justify" vertical="center" wrapText="1"/>
      <protection locked="0"/>
    </xf>
    <xf numFmtId="0" fontId="5" fillId="8" borderId="1"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justify" vertical="center" wrapText="1"/>
      <protection locked="0"/>
    </xf>
    <xf numFmtId="0" fontId="5" fillId="8" borderId="16"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protection locked="0"/>
    </xf>
    <xf numFmtId="0" fontId="5" fillId="8" borderId="1" xfId="0" applyFont="1" applyFill="1" applyBorder="1" applyAlignment="1" applyProtection="1">
      <alignment horizontal="justify" vertical="center" wrapText="1"/>
      <protection locked="0"/>
    </xf>
    <xf numFmtId="0" fontId="5" fillId="8" borderId="1" xfId="0" applyFont="1" applyFill="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5" fillId="8"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vertical="top" wrapText="1"/>
      <protection locked="0"/>
    </xf>
    <xf numFmtId="0" fontId="5" fillId="0" borderId="1" xfId="0" applyFont="1" applyBorder="1" applyAlignment="1" applyProtection="1">
      <alignment horizontal="justify" vertical="top" wrapText="1"/>
      <protection locked="0"/>
    </xf>
    <xf numFmtId="0" fontId="0" fillId="0" borderId="1" xfId="0" applyFill="1" applyBorder="1" applyAlignment="1">
      <alignment horizontal="center"/>
    </xf>
    <xf numFmtId="0" fontId="7" fillId="0" borderId="1" xfId="0" applyFont="1" applyBorder="1" applyAlignment="1">
      <alignment horizontal="center"/>
    </xf>
    <xf numFmtId="0" fontId="34" fillId="15" borderId="1" xfId="0" applyFont="1" applyFill="1" applyBorder="1" applyAlignment="1" applyProtection="1">
      <alignment horizontal="center" vertical="center" wrapText="1"/>
    </xf>
    <xf numFmtId="0" fontId="6" fillId="15" borderId="1" xfId="0" applyFont="1" applyFill="1" applyBorder="1" applyAlignment="1" applyProtection="1">
      <alignment horizontal="center" vertical="center"/>
    </xf>
    <xf numFmtId="0" fontId="5" fillId="0" borderId="0" xfId="0" applyFont="1" applyAlignment="1" applyProtection="1">
      <alignment horizontal="center" vertical="center" wrapText="1"/>
      <protection locked="0"/>
    </xf>
    <xf numFmtId="1" fontId="5" fillId="8" borderId="25" xfId="0" applyNumberFormat="1" applyFont="1" applyFill="1" applyBorder="1" applyAlignment="1" applyProtection="1">
      <alignment horizontal="center" vertical="center" wrapText="1"/>
      <protection locked="0"/>
    </xf>
    <xf numFmtId="9" fontId="5" fillId="8" borderId="2" xfId="1" applyFont="1" applyFill="1" applyBorder="1" applyAlignment="1" applyProtection="1">
      <alignment horizontal="center" vertical="center" wrapText="1"/>
    </xf>
    <xf numFmtId="0" fontId="5" fillId="8" borderId="2" xfId="0" applyFont="1" applyFill="1" applyBorder="1" applyAlignment="1" applyProtection="1">
      <alignment horizontal="left" vertical="center" wrapText="1"/>
      <protection locked="0"/>
    </xf>
    <xf numFmtId="0" fontId="32" fillId="8" borderId="27" xfId="0" applyFont="1" applyFill="1" applyBorder="1" applyAlignment="1" applyProtection="1">
      <alignment horizontal="center" vertical="center" wrapText="1"/>
      <protection locked="0"/>
    </xf>
    <xf numFmtId="9" fontId="36" fillId="0" borderId="0" xfId="0" applyNumberFormat="1" applyFont="1" applyProtection="1">
      <protection locked="0"/>
    </xf>
    <xf numFmtId="0" fontId="5" fillId="5" borderId="3" xfId="0" applyFont="1" applyFill="1" applyBorder="1" applyAlignment="1" applyProtection="1">
      <alignment horizontal="center" vertical="center" wrapText="1"/>
    </xf>
    <xf numFmtId="165" fontId="5" fillId="8" borderId="15" xfId="0" applyNumberFormat="1" applyFont="1" applyFill="1" applyBorder="1" applyAlignment="1" applyProtection="1">
      <alignment horizontal="center" vertical="center" wrapText="1"/>
      <protection locked="0"/>
    </xf>
    <xf numFmtId="2" fontId="5" fillId="8" borderId="15" xfId="0" applyNumberFormat="1" applyFont="1" applyFill="1" applyBorder="1" applyAlignment="1" applyProtection="1">
      <alignment horizontal="center" vertical="center" wrapText="1"/>
      <protection locked="0"/>
    </xf>
    <xf numFmtId="9" fontId="5" fillId="8" borderId="1" xfId="1" applyFont="1" applyFill="1" applyBorder="1" applyAlignment="1" applyProtection="1">
      <alignment horizontal="center" vertical="center" wrapText="1"/>
      <protection locked="0"/>
    </xf>
    <xf numFmtId="9" fontId="5" fillId="8" borderId="3" xfId="1"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42" fillId="8" borderId="1" xfId="0" applyFont="1" applyFill="1" applyBorder="1" applyAlignment="1" applyProtection="1">
      <alignment horizontal="justify" vertical="center" wrapText="1"/>
      <protection locked="0"/>
    </xf>
    <xf numFmtId="9" fontId="5" fillId="8" borderId="1" xfId="1" applyNumberFormat="1" applyFont="1" applyFill="1" applyBorder="1" applyAlignment="1" applyProtection="1">
      <alignment horizontal="center" vertical="center" wrapText="1"/>
    </xf>
    <xf numFmtId="166" fontId="5" fillId="8" borderId="1" xfId="1" applyNumberFormat="1" applyFont="1" applyFill="1" applyBorder="1" applyAlignment="1" applyProtection="1">
      <alignment horizontal="center" vertical="center" wrapText="1"/>
    </xf>
    <xf numFmtId="1" fontId="5" fillId="8" borderId="1" xfId="0" applyNumberFormat="1" applyFont="1" applyFill="1" applyBorder="1" applyAlignment="1" applyProtection="1">
      <alignment horizontal="center" vertical="center" wrapText="1"/>
      <protection locked="0"/>
    </xf>
    <xf numFmtId="1" fontId="5" fillId="8" borderId="3" xfId="0" applyNumberFormat="1" applyFont="1" applyFill="1" applyBorder="1" applyAlignment="1" applyProtection="1">
      <alignment horizontal="center" vertical="center" wrapText="1"/>
      <protection locked="0"/>
    </xf>
    <xf numFmtId="1" fontId="5" fillId="8" borderId="15" xfId="0" applyNumberFormat="1" applyFont="1" applyFill="1" applyBorder="1" applyAlignment="1" applyProtection="1">
      <alignment horizontal="center" vertical="center" wrapText="1"/>
      <protection locked="0"/>
    </xf>
    <xf numFmtId="9" fontId="5" fillId="8" borderId="1" xfId="1" applyFont="1" applyFill="1" applyBorder="1" applyAlignment="1" applyProtection="1">
      <alignment horizontal="center" vertical="center" wrapText="1"/>
    </xf>
    <xf numFmtId="1" fontId="5"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horizontal="left" vertical="center" wrapText="1"/>
      <protection locked="0"/>
    </xf>
    <xf numFmtId="9" fontId="5" fillId="8" borderId="3" xfId="0" applyNumberFormat="1" applyFont="1" applyFill="1" applyBorder="1" applyAlignment="1" applyProtection="1">
      <alignment horizontal="center" vertical="center" wrapText="1"/>
      <protection locked="0"/>
    </xf>
    <xf numFmtId="9" fontId="5" fillId="8" borderId="15" xfId="0" applyNumberFormat="1" applyFont="1" applyFill="1" applyBorder="1" applyAlignment="1" applyProtection="1">
      <alignment horizontal="center" vertical="center" wrapText="1"/>
      <protection locked="0"/>
    </xf>
    <xf numFmtId="0" fontId="5" fillId="8" borderId="15" xfId="0" applyFont="1" applyFill="1" applyBorder="1" applyAlignment="1" applyProtection="1">
      <alignment vertical="center" wrapText="1"/>
      <protection locked="0"/>
    </xf>
    <xf numFmtId="43" fontId="5" fillId="2" borderId="1" xfId="2" applyFont="1" applyFill="1" applyBorder="1" applyAlignment="1" applyProtection="1">
      <alignment horizontal="center" vertical="center" wrapText="1"/>
      <protection locked="0"/>
    </xf>
    <xf numFmtId="43" fontId="5" fillId="8" borderId="1" xfId="3" applyFont="1" applyFill="1" applyBorder="1" applyAlignment="1" applyProtection="1">
      <alignment horizontal="center" vertical="center" wrapText="1"/>
      <protection locked="0"/>
    </xf>
    <xf numFmtId="43" fontId="5" fillId="8" borderId="1" xfId="4" applyFont="1" applyFill="1" applyBorder="1" applyAlignment="1" applyProtection="1">
      <alignment horizontal="center" vertical="center" wrapText="1"/>
      <protection locked="0"/>
    </xf>
    <xf numFmtId="43" fontId="5" fillId="8" borderId="1" xfId="5" applyFont="1" applyFill="1" applyBorder="1" applyAlignment="1" applyProtection="1">
      <alignment horizontal="justify" vertical="center" wrapText="1"/>
      <protection locked="0"/>
    </xf>
    <xf numFmtId="43" fontId="5" fillId="8" borderId="15" xfId="6" applyFont="1" applyFill="1" applyBorder="1" applyAlignment="1" applyProtection="1">
      <alignment horizontal="center" vertical="center" wrapText="1"/>
      <protection locked="0"/>
    </xf>
    <xf numFmtId="43" fontId="5" fillId="8" borderId="1" xfId="7" applyFont="1" applyFill="1" applyBorder="1" applyAlignment="1" applyProtection="1">
      <alignment horizontal="justify" vertical="center" wrapText="1"/>
      <protection locked="0"/>
    </xf>
    <xf numFmtId="43" fontId="5" fillId="8" borderId="1" xfId="7" applyFont="1" applyFill="1" applyBorder="1" applyAlignment="1" applyProtection="1">
      <alignment horizontal="center" vertical="center" wrapText="1"/>
      <protection locked="0"/>
    </xf>
    <xf numFmtId="41" fontId="5" fillId="8" borderId="1" xfId="8" applyNumberFormat="1" applyFont="1" applyFill="1" applyBorder="1" applyAlignment="1" applyProtection="1">
      <alignment vertical="center" wrapText="1"/>
      <protection locked="0"/>
    </xf>
    <xf numFmtId="41" fontId="5" fillId="8" borderId="3" xfId="8" applyNumberFormat="1" applyFont="1" applyFill="1" applyBorder="1" applyAlignment="1" applyProtection="1">
      <alignment vertical="center" wrapText="1"/>
      <protection locked="0"/>
    </xf>
    <xf numFmtId="43" fontId="5" fillId="8" borderId="5" xfId="7" applyFont="1" applyFill="1" applyBorder="1" applyAlignment="1" applyProtection="1">
      <alignment horizontal="justify" vertical="center" wrapText="1"/>
      <protection locked="0"/>
    </xf>
    <xf numFmtId="43" fontId="5" fillId="8" borderId="16" xfId="7" applyFont="1" applyFill="1" applyBorder="1" applyAlignment="1" applyProtection="1">
      <alignment horizontal="center" vertical="center" wrapText="1"/>
      <protection locked="0"/>
    </xf>
    <xf numFmtId="0" fontId="5" fillId="8" borderId="1" xfId="0" applyNumberFormat="1" applyFont="1" applyFill="1" applyBorder="1" applyAlignment="1" applyProtection="1">
      <alignment horizontal="center" vertical="center" wrapText="1"/>
      <protection locked="0"/>
    </xf>
    <xf numFmtId="0" fontId="5" fillId="8" borderId="1" xfId="1" applyNumberFormat="1" applyFont="1" applyFill="1" applyBorder="1" applyAlignment="1" applyProtection="1">
      <alignment horizontal="center" vertical="center" wrapText="1"/>
      <protection locked="0"/>
    </xf>
    <xf numFmtId="0" fontId="5" fillId="8" borderId="3" xfId="1" applyNumberFormat="1" applyFont="1" applyFill="1" applyBorder="1" applyAlignment="1" applyProtection="1">
      <alignment horizontal="center" vertical="center" wrapText="1"/>
      <protection locked="0"/>
    </xf>
    <xf numFmtId="0" fontId="5" fillId="8" borderId="15" xfId="1" applyNumberFormat="1" applyFont="1" applyFill="1" applyBorder="1" applyAlignment="1" applyProtection="1">
      <alignment horizontal="center" vertical="center" wrapText="1"/>
      <protection locked="0"/>
    </xf>
    <xf numFmtId="0" fontId="5" fillId="8" borderId="1" xfId="0" applyNumberFormat="1" applyFont="1" applyFill="1" applyBorder="1" applyAlignment="1" applyProtection="1">
      <alignment horizontal="center" vertical="center"/>
      <protection locked="0"/>
    </xf>
    <xf numFmtId="9" fontId="5" fillId="0" borderId="1" xfId="1" applyFont="1" applyFill="1" applyBorder="1" applyAlignment="1" applyProtection="1">
      <alignment horizontal="center" vertical="center" wrapText="1"/>
    </xf>
    <xf numFmtId="1" fontId="5" fillId="0" borderId="15" xfId="0" applyNumberFormat="1" applyFont="1" applyFill="1" applyBorder="1" applyAlignment="1" applyProtection="1">
      <alignment horizontal="center" vertical="center" wrapText="1"/>
      <protection locked="0"/>
    </xf>
    <xf numFmtId="0" fontId="5" fillId="8" borderId="1" xfId="0" applyFont="1" applyFill="1" applyBorder="1" applyAlignment="1" applyProtection="1">
      <alignment horizontal="left" vertical="center" wrapText="1"/>
    </xf>
    <xf numFmtId="0" fontId="5" fillId="8" borderId="15"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0" borderId="0" xfId="0" applyFont="1"/>
    <xf numFmtId="0" fontId="5" fillId="0" borderId="1" xfId="0" applyFont="1" applyBorder="1" applyAlignment="1">
      <alignment horizontal="justify" vertical="center" wrapText="1"/>
    </xf>
    <xf numFmtId="0" fontId="5" fillId="18" borderId="3" xfId="0" applyFont="1" applyFill="1" applyBorder="1" applyAlignment="1" applyProtection="1">
      <alignment horizontal="center" vertical="center" wrapText="1"/>
    </xf>
    <xf numFmtId="0" fontId="5" fillId="8" borderId="1" xfId="0" applyFont="1" applyFill="1" applyBorder="1" applyAlignment="1" applyProtection="1">
      <alignment wrapText="1"/>
      <protection locked="0"/>
    </xf>
    <xf numFmtId="0" fontId="5" fillId="8" borderId="0" xfId="0" applyFont="1" applyFill="1" applyBorder="1" applyAlignment="1" applyProtection="1">
      <alignment wrapText="1"/>
      <protection locked="0"/>
    </xf>
    <xf numFmtId="9" fontId="41" fillId="0" borderId="1" xfId="0" applyNumberFormat="1" applyFont="1" applyBorder="1" applyAlignment="1" applyProtection="1">
      <alignment horizontal="center" vertical="center"/>
      <protection locked="0"/>
    </xf>
    <xf numFmtId="9" fontId="5" fillId="0" borderId="1" xfId="0" applyNumberFormat="1" applyFont="1" applyFill="1" applyBorder="1" applyAlignment="1" applyProtection="1">
      <alignment horizontal="center" vertical="center"/>
      <protection locked="0"/>
    </xf>
    <xf numFmtId="166" fontId="5" fillId="0" borderId="1" xfId="0" applyNumberFormat="1"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wrapText="1"/>
    </xf>
    <xf numFmtId="166" fontId="5" fillId="0" borderId="1" xfId="1" applyNumberFormat="1" applyFont="1" applyFill="1" applyBorder="1" applyAlignment="1" applyProtection="1">
      <alignment horizontal="center" vertical="center" wrapText="1"/>
    </xf>
    <xf numFmtId="0" fontId="5" fillId="8" borderId="0" xfId="0" applyFont="1" applyFill="1" applyBorder="1" applyAlignment="1" applyProtection="1">
      <alignment vertical="center"/>
      <protection locked="0"/>
    </xf>
    <xf numFmtId="9" fontId="5" fillId="0" borderId="1" xfId="0" applyNumberFormat="1" applyFont="1" applyBorder="1" applyAlignment="1" applyProtection="1">
      <alignment horizontal="center" vertical="center" wrapText="1"/>
      <protection locked="0"/>
    </xf>
    <xf numFmtId="0" fontId="5" fillId="0" borderId="0" xfId="0" applyFont="1" applyFill="1" applyAlignment="1" applyProtection="1">
      <alignment vertical="center"/>
      <protection locked="0"/>
    </xf>
    <xf numFmtId="0" fontId="5" fillId="8" borderId="17"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justify" vertical="center" wrapText="1"/>
      <protection locked="0"/>
    </xf>
    <xf numFmtId="0" fontId="5" fillId="8" borderId="11"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wrapText="1"/>
    </xf>
    <xf numFmtId="0" fontId="5" fillId="0" borderId="17" xfId="0" applyFont="1" applyBorder="1" applyAlignment="1" applyProtection="1">
      <alignment horizontal="center" vertical="center" wrapText="1"/>
      <protection locked="0"/>
    </xf>
    <xf numFmtId="0" fontId="5" fillId="0" borderId="11" xfId="0" applyFont="1" applyBorder="1" applyAlignment="1" applyProtection="1">
      <alignment horizontal="justify" vertical="center"/>
      <protection locked="0"/>
    </xf>
    <xf numFmtId="0" fontId="5" fillId="0" borderId="11" xfId="0" applyFont="1" applyBorder="1" applyAlignment="1" applyProtection="1">
      <alignment horizontal="center" vertical="center"/>
      <protection locked="0"/>
    </xf>
    <xf numFmtId="0" fontId="5" fillId="8" borderId="17"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0" fontId="5" fillId="8" borderId="11" xfId="0" applyFont="1" applyFill="1" applyBorder="1" applyAlignment="1" applyProtection="1">
      <alignment horizontal="left" vertical="center" wrapText="1"/>
      <protection locked="0"/>
    </xf>
    <xf numFmtId="0" fontId="32" fillId="8" borderId="21" xfId="0" applyFont="1" applyFill="1" applyBorder="1" applyAlignment="1" applyProtection="1">
      <alignment horizontal="center" vertical="center" wrapText="1"/>
      <protection locked="0"/>
    </xf>
    <xf numFmtId="0" fontId="5" fillId="8" borderId="36" xfId="0" applyFont="1" applyFill="1" applyBorder="1" applyAlignment="1" applyProtection="1">
      <alignment horizontal="justify" vertical="center" wrapText="1"/>
      <protection locked="0"/>
    </xf>
    <xf numFmtId="0" fontId="5" fillId="8" borderId="21" xfId="0" applyFont="1" applyFill="1" applyBorder="1" applyAlignment="1" applyProtection="1">
      <alignment horizontal="center" vertical="center" wrapText="1"/>
      <protection locked="0"/>
    </xf>
    <xf numFmtId="9" fontId="5" fillId="8" borderId="7" xfId="1"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47" fillId="8" borderId="0" xfId="0" applyFont="1" applyFill="1" applyAlignment="1">
      <alignment horizontal="center" vertical="center" wrapText="1"/>
    </xf>
    <xf numFmtId="0" fontId="48" fillId="8" borderId="0" xfId="0" applyFont="1" applyFill="1" applyBorder="1" applyAlignment="1">
      <alignment horizontal="center" vertical="center" wrapText="1"/>
    </xf>
    <xf numFmtId="0" fontId="49" fillId="8" borderId="0" xfId="0" applyFont="1" applyFill="1" applyBorder="1" applyAlignment="1">
      <alignment horizontal="center" vertical="center" wrapText="1"/>
    </xf>
    <xf numFmtId="1" fontId="49" fillId="8" borderId="0" xfId="0" applyNumberFormat="1" applyFont="1" applyFill="1" applyBorder="1" applyAlignment="1">
      <alignment horizontal="center" vertical="center"/>
    </xf>
    <xf numFmtId="0" fontId="47" fillId="8" borderId="0" xfId="0" applyFont="1" applyFill="1" applyBorder="1" applyAlignment="1">
      <alignment horizontal="center" vertical="center" wrapText="1"/>
    </xf>
    <xf numFmtId="0" fontId="50" fillId="0" borderId="0" xfId="0" applyFont="1" applyProtection="1">
      <protection locked="0"/>
    </xf>
    <xf numFmtId="0" fontId="50" fillId="0" borderId="0" xfId="0" applyFont="1" applyProtection="1"/>
    <xf numFmtId="0" fontId="50" fillId="8" borderId="0" xfId="0" applyFont="1" applyFill="1" applyBorder="1" applyProtection="1"/>
    <xf numFmtId="0" fontId="50" fillId="12" borderId="1" xfId="0" applyFont="1" applyFill="1" applyBorder="1" applyAlignment="1" applyProtection="1">
      <alignment horizontal="center" vertical="center" wrapText="1"/>
    </xf>
    <xf numFmtId="0" fontId="50" fillId="14" borderId="1" xfId="0" applyFont="1" applyFill="1" applyBorder="1" applyAlignment="1" applyProtection="1">
      <alignment horizontal="center" vertical="center" wrapText="1"/>
    </xf>
    <xf numFmtId="0" fontId="50" fillId="15" borderId="1" xfId="0" applyFont="1" applyFill="1" applyBorder="1" applyAlignment="1" applyProtection="1">
      <alignment horizontal="center" vertical="center" wrapText="1"/>
    </xf>
    <xf numFmtId="0" fontId="50" fillId="13" borderId="1" xfId="0" applyFont="1" applyFill="1" applyBorder="1" applyAlignment="1" applyProtection="1">
      <alignment horizontal="center" vertical="center" wrapText="1"/>
    </xf>
    <xf numFmtId="9" fontId="50" fillId="17" borderId="1" xfId="0" applyNumberFormat="1" applyFont="1" applyFill="1" applyBorder="1" applyAlignment="1" applyProtection="1">
      <alignment horizontal="center" vertical="center" wrapText="1"/>
    </xf>
    <xf numFmtId="0" fontId="50" fillId="16" borderId="1" xfId="0" applyFont="1" applyFill="1" applyBorder="1" applyAlignment="1" applyProtection="1">
      <alignment horizontal="center" vertical="center"/>
    </xf>
    <xf numFmtId="0" fontId="50" fillId="0" borderId="1" xfId="0" applyFont="1" applyBorder="1" applyAlignment="1" applyProtection="1">
      <alignment horizontal="center" vertical="center"/>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16" borderId="1" xfId="0" applyFont="1" applyFill="1" applyBorder="1" applyAlignment="1" applyProtection="1">
      <alignment horizontal="center" vertical="center"/>
      <protection locked="0"/>
    </xf>
    <xf numFmtId="0" fontId="50" fillId="0" borderId="1"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16" borderId="0" xfId="0" applyFont="1" applyFill="1" applyBorder="1" applyAlignment="1" applyProtection="1">
      <alignment horizontal="center" vertical="center"/>
      <protection locked="0"/>
    </xf>
    <xf numFmtId="0" fontId="50" fillId="0" borderId="0" xfId="0" applyFont="1" applyBorder="1" applyProtection="1">
      <protection locked="0"/>
    </xf>
    <xf numFmtId="0" fontId="50" fillId="8" borderId="0" xfId="0" applyFont="1" applyFill="1" applyProtection="1">
      <protection locked="0"/>
    </xf>
    <xf numFmtId="0" fontId="50" fillId="0" borderId="0" xfId="0" applyFont="1" applyFill="1" applyBorder="1" applyAlignment="1" applyProtection="1">
      <alignment vertical="center"/>
      <protection locked="0"/>
    </xf>
    <xf numFmtId="0" fontId="50" fillId="0" borderId="0" xfId="0" applyFont="1"/>
    <xf numFmtId="0" fontId="50" fillId="8" borderId="0" xfId="0" applyFont="1" applyFill="1" applyBorder="1" applyAlignment="1" applyProtection="1">
      <alignment wrapText="1"/>
      <protection locked="0"/>
    </xf>
    <xf numFmtId="0" fontId="50" fillId="8" borderId="0" xfId="0" applyFont="1" applyFill="1" applyBorder="1" applyAlignment="1" applyProtection="1">
      <alignment vertical="center"/>
      <protection locked="0"/>
    </xf>
    <xf numFmtId="0" fontId="50" fillId="0" borderId="0" xfId="0" applyFont="1" applyFill="1" applyAlignment="1" applyProtection="1">
      <alignment vertical="center"/>
      <protection locked="0"/>
    </xf>
    <xf numFmtId="0" fontId="0" fillId="0" borderId="1" xfId="0" applyFill="1" applyBorder="1" applyAlignment="1">
      <alignment horizontal="center" vertical="center" wrapText="1"/>
    </xf>
    <xf numFmtId="0" fontId="3" fillId="0" borderId="0" xfId="0" applyFont="1" applyAlignment="1">
      <alignment horizontal="center"/>
    </xf>
    <xf numFmtId="0" fontId="0" fillId="0" borderId="0" xfId="0" applyBorder="1" applyAlignment="1">
      <alignment vertical="center" wrapText="1"/>
    </xf>
    <xf numFmtId="0" fontId="0" fillId="0" borderId="0" xfId="0" applyBorder="1" applyAlignment="1">
      <alignment wrapText="1"/>
    </xf>
    <xf numFmtId="0" fontId="0" fillId="0" borderId="0" xfId="0"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4" fillId="8"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9" fontId="55" fillId="21" borderId="1" xfId="0" applyNumberFormat="1" applyFont="1" applyFill="1" applyBorder="1" applyAlignment="1" applyProtection="1">
      <alignment horizontal="center" vertical="center"/>
      <protection locked="0"/>
    </xf>
    <xf numFmtId="0" fontId="56" fillId="8" borderId="0" xfId="0" applyFont="1" applyFill="1" applyBorder="1" applyAlignment="1" applyProtection="1">
      <alignment horizontal="justify" vertical="center" wrapText="1"/>
      <protection locked="0"/>
    </xf>
    <xf numFmtId="0" fontId="54" fillId="14" borderId="13" xfId="0" applyFont="1" applyFill="1" applyBorder="1" applyAlignment="1">
      <alignment horizontal="center" vertical="center" wrapText="1"/>
    </xf>
    <xf numFmtId="0" fontId="54" fillId="14" borderId="10" xfId="0" applyFont="1" applyFill="1" applyBorder="1" applyAlignment="1">
      <alignment horizontal="center" vertical="center" wrapText="1"/>
    </xf>
    <xf numFmtId="0" fontId="14" fillId="0" borderId="11" xfId="0" applyFont="1" applyBorder="1" applyAlignment="1">
      <alignment horizontal="center" vertical="center"/>
    </xf>
    <xf numFmtId="0" fontId="32" fillId="8" borderId="16" xfId="0" applyFont="1" applyFill="1" applyBorder="1" applyAlignment="1" applyProtection="1">
      <alignment horizontal="center" vertical="center" wrapText="1"/>
      <protection locked="0"/>
    </xf>
    <xf numFmtId="1" fontId="5" fillId="8" borderId="24" xfId="0" applyNumberFormat="1" applyFont="1" applyFill="1" applyBorder="1" applyAlignment="1" applyProtection="1">
      <alignment horizontal="center" vertical="center" wrapText="1"/>
      <protection locked="0"/>
    </xf>
    <xf numFmtId="1" fontId="5" fillId="8" borderId="25" xfId="0" applyNumberFormat="1" applyFont="1" applyFill="1" applyBorder="1" applyAlignment="1" applyProtection="1">
      <alignment horizontal="center" vertical="center" wrapText="1"/>
      <protection locked="0"/>
    </xf>
    <xf numFmtId="9" fontId="5" fillId="8" borderId="7" xfId="0" applyNumberFormat="1" applyFont="1" applyFill="1" applyBorder="1" applyAlignment="1" applyProtection="1">
      <alignment horizontal="center" vertical="center" wrapText="1"/>
      <protection locked="0"/>
    </xf>
    <xf numFmtId="9" fontId="5" fillId="8" borderId="2" xfId="0" applyNumberFormat="1" applyFont="1" applyFill="1" applyBorder="1" applyAlignment="1" applyProtection="1">
      <alignment horizontal="center" vertical="center" wrapText="1"/>
      <protection locked="0"/>
    </xf>
    <xf numFmtId="1" fontId="5" fillId="8" borderId="7" xfId="0" applyNumberFormat="1" applyFont="1" applyFill="1" applyBorder="1" applyAlignment="1" applyProtection="1">
      <alignment horizontal="left" vertical="center" wrapText="1"/>
      <protection locked="0"/>
    </xf>
    <xf numFmtId="1" fontId="5" fillId="8" borderId="2" xfId="0" applyNumberFormat="1" applyFont="1" applyFill="1" applyBorder="1" applyAlignment="1" applyProtection="1">
      <alignment horizontal="left" vertical="center" wrapText="1"/>
      <protection locked="0"/>
    </xf>
    <xf numFmtId="0" fontId="32" fillId="8" borderId="27" xfId="0" applyFont="1" applyFill="1" applyBorder="1" applyAlignment="1" applyProtection="1">
      <alignment horizontal="center" vertical="center" wrapText="1"/>
      <protection locked="0"/>
    </xf>
    <xf numFmtId="0" fontId="32" fillId="8" borderId="26" xfId="0" applyFont="1" applyFill="1" applyBorder="1" applyAlignment="1" applyProtection="1">
      <alignment horizontal="center" vertical="center" wrapText="1"/>
      <protection locked="0"/>
    </xf>
    <xf numFmtId="0" fontId="33" fillId="15" borderId="13" xfId="0" applyFont="1" applyFill="1" applyBorder="1" applyAlignment="1" applyProtection="1">
      <alignment horizontal="center" vertical="center"/>
    </xf>
    <xf numFmtId="0" fontId="33" fillId="15" borderId="10" xfId="0" applyFont="1" applyFill="1" applyBorder="1" applyAlignment="1" applyProtection="1">
      <alignment horizontal="center" vertical="center"/>
    </xf>
    <xf numFmtId="0" fontId="33" fillId="15" borderId="14" xfId="0" applyFont="1" applyFill="1" applyBorder="1" applyAlignment="1" applyProtection="1">
      <alignment horizontal="center" vertical="center"/>
    </xf>
    <xf numFmtId="0" fontId="33" fillId="18" borderId="13" xfId="0" applyFont="1" applyFill="1" applyBorder="1" applyAlignment="1" applyProtection="1">
      <alignment horizontal="center" vertical="center"/>
    </xf>
    <xf numFmtId="0" fontId="33" fillId="18" borderId="10" xfId="0" applyFont="1" applyFill="1" applyBorder="1" applyAlignment="1" applyProtection="1">
      <alignment horizontal="center" vertical="center"/>
    </xf>
    <xf numFmtId="0" fontId="33" fillId="18" borderId="14" xfId="0" applyFont="1" applyFill="1" applyBorder="1" applyAlignment="1" applyProtection="1">
      <alignment horizontal="center" vertical="center"/>
    </xf>
    <xf numFmtId="0" fontId="32" fillId="8" borderId="29"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justify" vertical="center" wrapText="1"/>
      <protection locked="0"/>
    </xf>
    <xf numFmtId="0" fontId="5" fillId="8" borderId="16" xfId="0" applyFont="1" applyFill="1" applyBorder="1" applyAlignment="1" applyProtection="1">
      <alignment horizontal="center" vertical="center" wrapText="1"/>
    </xf>
    <xf numFmtId="0" fontId="5" fillId="8" borderId="24"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justify" vertical="center" wrapText="1"/>
      <protection locked="0"/>
    </xf>
    <xf numFmtId="0" fontId="5" fillId="8" borderId="37" xfId="0" applyFont="1" applyFill="1" applyBorder="1" applyAlignment="1" applyProtection="1">
      <alignment horizontal="justify" vertical="center" wrapText="1"/>
      <protection locked="0"/>
    </xf>
    <xf numFmtId="0" fontId="5" fillId="8" borderId="26" xfId="0" applyFont="1" applyFill="1" applyBorder="1" applyAlignment="1" applyProtection="1">
      <alignment horizontal="center" vertical="center" wrapText="1"/>
      <protection locked="0"/>
    </xf>
    <xf numFmtId="0" fontId="5" fillId="8" borderId="27"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justify" vertical="center" wrapText="1"/>
      <protection locked="0"/>
    </xf>
    <xf numFmtId="0" fontId="5" fillId="8" borderId="38"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8" borderId="7" xfId="0" applyFont="1" applyFill="1" applyBorder="1" applyAlignment="1" applyProtection="1">
      <alignment horizontal="justify" vertical="center" wrapText="1"/>
      <protection locked="0"/>
    </xf>
    <xf numFmtId="0" fontId="5" fillId="8" borderId="2" xfId="0" applyFont="1" applyFill="1" applyBorder="1" applyAlignment="1" applyProtection="1">
      <alignment horizontal="justify" vertical="center" wrapText="1"/>
      <protection locked="0"/>
    </xf>
    <xf numFmtId="0" fontId="5" fillId="8" borderId="3" xfId="0" applyFont="1" applyFill="1" applyBorder="1" applyAlignment="1" applyProtection="1">
      <alignment horizontal="center" vertical="center" wrapText="1"/>
    </xf>
    <xf numFmtId="0" fontId="5" fillId="0" borderId="1" xfId="0" applyFont="1" applyBorder="1" applyAlignment="1" applyProtection="1">
      <alignment horizontal="justify" vertical="center" wrapText="1"/>
      <protection locked="0"/>
    </xf>
    <xf numFmtId="0" fontId="5" fillId="8" borderId="24" xfId="0" applyFont="1" applyFill="1" applyBorder="1" applyAlignment="1" applyProtection="1">
      <alignment horizontal="center" vertical="center"/>
      <protection locked="0"/>
    </xf>
    <xf numFmtId="0" fontId="5" fillId="8" borderId="28" xfId="0" applyFont="1" applyFill="1" applyBorder="1" applyAlignment="1" applyProtection="1">
      <alignment horizontal="center" vertical="center"/>
      <protection locked="0"/>
    </xf>
    <xf numFmtId="0" fontId="5" fillId="8" borderId="2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wrapText="1"/>
      <protection locked="0"/>
    </xf>
    <xf numFmtId="0" fontId="5" fillId="18" borderId="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 xfId="0" applyFont="1" applyFill="1" applyBorder="1" applyAlignment="1" applyProtection="1">
      <alignment horizontal="justify" vertical="center" wrapText="1"/>
    </xf>
    <xf numFmtId="0" fontId="51" fillId="0" borderId="3" xfId="0" applyFont="1" applyBorder="1" applyAlignment="1" applyProtection="1">
      <alignment horizontal="center" vertical="center" wrapText="1"/>
    </xf>
    <xf numFmtId="0" fontId="51" fillId="0" borderId="5" xfId="0" applyFont="1" applyBorder="1" applyAlignment="1" applyProtection="1">
      <alignment horizontal="center" vertical="center" wrapText="1"/>
    </xf>
    <xf numFmtId="0" fontId="6" fillId="2" borderId="35" xfId="0" applyFont="1" applyFill="1" applyBorder="1" applyAlignment="1" applyProtection="1">
      <alignment horizontal="right" vertical="center" wrapText="1"/>
    </xf>
    <xf numFmtId="0" fontId="6" fillId="2" borderId="5" xfId="0" applyFont="1" applyFill="1" applyBorder="1" applyAlignment="1" applyProtection="1">
      <alignment horizontal="right"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15" borderId="1" xfId="0" applyFont="1" applyFill="1" applyBorder="1" applyAlignment="1" applyProtection="1">
      <alignment horizontal="center" vertical="center" wrapText="1"/>
    </xf>
    <xf numFmtId="0" fontId="6" fillId="15" borderId="11" xfId="0" applyFont="1" applyFill="1" applyBorder="1" applyAlignment="1" applyProtection="1">
      <alignment horizontal="center" vertical="center" wrapText="1"/>
    </xf>
    <xf numFmtId="0" fontId="6" fillId="18" borderId="15" xfId="0" applyFont="1" applyFill="1" applyBorder="1" applyAlignment="1" applyProtection="1">
      <alignment horizontal="center" vertical="center" wrapText="1"/>
    </xf>
    <xf numFmtId="0" fontId="6" fillId="18" borderId="1"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1" fontId="5" fillId="8" borderId="1" xfId="0" applyNumberFormat="1" applyFont="1" applyFill="1" applyBorder="1" applyAlignment="1" applyProtection="1">
      <alignment horizontal="center" vertical="center" wrapText="1"/>
      <protection locked="0"/>
    </xf>
    <xf numFmtId="1" fontId="5" fillId="8" borderId="3" xfId="0" applyNumberFormat="1" applyFont="1" applyFill="1" applyBorder="1" applyAlignment="1" applyProtection="1">
      <alignment horizontal="center" vertical="center" wrapText="1"/>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6" fillId="18" borderId="11" xfId="0" applyFont="1" applyFill="1" applyBorder="1" applyAlignment="1" applyProtection="1">
      <alignment horizontal="center" vertical="center" wrapText="1"/>
    </xf>
    <xf numFmtId="0" fontId="51" fillId="0" borderId="1" xfId="0" applyFont="1" applyBorder="1" applyAlignment="1" applyProtection="1">
      <alignment horizontal="center" vertical="center"/>
    </xf>
    <xf numFmtId="0" fontId="50" fillId="0" borderId="0" xfId="0" applyFont="1" applyBorder="1" applyAlignment="1" applyProtection="1">
      <alignment horizontal="center" vertical="center"/>
      <protection locked="0"/>
    </xf>
    <xf numFmtId="0" fontId="5" fillId="0" borderId="5" xfId="0" applyFont="1" applyFill="1" applyBorder="1" applyAlignment="1" applyProtection="1">
      <alignment horizontal="justify" vertical="center" wrapText="1"/>
      <protection locked="0"/>
    </xf>
    <xf numFmtId="0" fontId="32" fillId="0" borderId="16" xfId="0" applyFont="1" applyFill="1" applyBorder="1" applyAlignment="1" applyProtection="1">
      <alignment horizontal="center" vertical="center" wrapText="1"/>
      <protection locked="0"/>
    </xf>
    <xf numFmtId="0" fontId="32" fillId="0" borderId="26"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9" fontId="5" fillId="8" borderId="1" xfId="1" applyFont="1" applyFill="1" applyBorder="1" applyAlignment="1" applyProtection="1">
      <alignment horizontal="center" vertical="center" wrapText="1"/>
    </xf>
    <xf numFmtId="1" fontId="5" fillId="8" borderId="15"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xf>
    <xf numFmtId="164" fontId="5" fillId="0" borderId="7" xfId="0" applyNumberFormat="1" applyFont="1" applyBorder="1" applyAlignment="1" applyProtection="1">
      <alignment horizontal="center" vertical="center"/>
    </xf>
    <xf numFmtId="0" fontId="6" fillId="9" borderId="3" xfId="0" applyFont="1" applyFill="1" applyBorder="1" applyAlignment="1" applyProtection="1">
      <alignment horizontal="center" vertical="center"/>
    </xf>
    <xf numFmtId="0" fontId="6" fillId="9" borderId="4" xfId="0" applyFont="1" applyFill="1" applyBorder="1" applyAlignment="1" applyProtection="1">
      <alignment horizontal="center" vertical="center"/>
    </xf>
    <xf numFmtId="0" fontId="6" fillId="9" borderId="5" xfId="0" applyFont="1" applyFill="1" applyBorder="1" applyAlignment="1" applyProtection="1">
      <alignment horizontal="center" vertical="center"/>
    </xf>
    <xf numFmtId="0" fontId="6" fillId="9" borderId="9" xfId="0" applyFont="1" applyFill="1" applyBorder="1" applyAlignment="1" applyProtection="1">
      <alignment horizontal="center" vertical="center"/>
    </xf>
    <xf numFmtId="0" fontId="6" fillId="9" borderId="6" xfId="0" applyFont="1" applyFill="1" applyBorder="1" applyAlignment="1" applyProtection="1">
      <alignment horizontal="center" vertical="center"/>
    </xf>
    <xf numFmtId="0" fontId="6" fillId="9" borderId="12" xfId="0" applyFont="1" applyFill="1" applyBorder="1" applyAlignment="1" applyProtection="1">
      <alignment horizontal="center" vertical="center"/>
    </xf>
    <xf numFmtId="0" fontId="6" fillId="2" borderId="10" xfId="0" applyFont="1" applyFill="1" applyBorder="1" applyAlignment="1" applyProtection="1">
      <alignment horizontal="center" vertical="center" wrapText="1"/>
    </xf>
    <xf numFmtId="0" fontId="5" fillId="0" borderId="7" xfId="0" applyFont="1" applyBorder="1" applyAlignment="1" applyProtection="1">
      <alignment horizontal="center" vertical="center"/>
    </xf>
    <xf numFmtId="0" fontId="6" fillId="9" borderId="1" xfId="0" applyFont="1" applyFill="1" applyBorder="1" applyAlignment="1" applyProtection="1">
      <alignment horizontal="center" vertical="center"/>
    </xf>
    <xf numFmtId="0" fontId="6" fillId="9" borderId="7" xfId="0" applyFont="1" applyFill="1" applyBorder="1" applyAlignment="1" applyProtection="1">
      <alignment horizontal="center" vertical="center"/>
    </xf>
    <xf numFmtId="0" fontId="6" fillId="2" borderId="1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textRotation="90" wrapText="1"/>
    </xf>
    <xf numFmtId="0" fontId="6" fillId="2" borderId="3" xfId="0" applyNumberFormat="1" applyFont="1" applyFill="1" applyBorder="1" applyAlignment="1" applyProtection="1">
      <alignment horizontal="center" vertical="center" textRotation="90" wrapText="1"/>
    </xf>
    <xf numFmtId="0" fontId="5" fillId="0" borderId="1" xfId="0" applyFont="1" applyBorder="1" applyAlignment="1" applyProtection="1">
      <alignment horizontal="center"/>
    </xf>
    <xf numFmtId="0" fontId="5" fillId="0" borderId="7" xfId="0" applyFont="1" applyBorder="1" applyAlignment="1" applyProtection="1">
      <alignment horizontal="center"/>
    </xf>
    <xf numFmtId="0" fontId="6" fillId="3" borderId="1" xfId="0" applyFont="1" applyFill="1" applyBorder="1" applyAlignment="1" applyProtection="1">
      <alignment horizontal="center" vertical="center" wrapText="1"/>
    </xf>
    <xf numFmtId="0" fontId="34" fillId="3" borderId="18" xfId="0" applyFont="1" applyFill="1" applyBorder="1" applyAlignment="1" applyProtection="1">
      <alignment horizontal="center" vertical="center"/>
    </xf>
    <xf numFmtId="0" fontId="34" fillId="3" borderId="19" xfId="0" applyFont="1" applyFill="1" applyBorder="1" applyAlignment="1" applyProtection="1">
      <alignment horizontal="center" vertical="center"/>
    </xf>
    <xf numFmtId="0" fontId="5" fillId="11"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textRotation="90" wrapText="1"/>
    </xf>
    <xf numFmtId="0" fontId="6" fillId="2" borderId="3" xfId="0" applyFont="1" applyFill="1" applyBorder="1" applyAlignment="1" applyProtection="1">
      <alignment horizontal="center" vertical="center" textRotation="90" wrapText="1"/>
    </xf>
    <xf numFmtId="0" fontId="6" fillId="15" borderId="16" xfId="0" applyFont="1" applyFill="1" applyBorder="1" applyAlignment="1" applyProtection="1">
      <alignment horizontal="center" vertical="center" wrapText="1"/>
    </xf>
    <xf numFmtId="0" fontId="6" fillId="15" borderId="21" xfId="0" applyFont="1" applyFill="1" applyBorder="1" applyAlignment="1" applyProtection="1">
      <alignment horizontal="center" vertical="center" wrapText="1"/>
    </xf>
    <xf numFmtId="0" fontId="6" fillId="15" borderId="15" xfId="0" applyFont="1" applyFill="1" applyBorder="1" applyAlignment="1" applyProtection="1">
      <alignment horizontal="center" vertical="center" wrapText="1"/>
    </xf>
    <xf numFmtId="0" fontId="6" fillId="18" borderId="16" xfId="0" applyFont="1" applyFill="1" applyBorder="1" applyAlignment="1" applyProtection="1">
      <alignment horizontal="center" vertical="center" wrapText="1"/>
    </xf>
    <xf numFmtId="0" fontId="6" fillId="18" borderId="21" xfId="0" applyFont="1" applyFill="1" applyBorder="1" applyAlignment="1" applyProtection="1">
      <alignment horizontal="center" vertical="center" wrapText="1"/>
    </xf>
    <xf numFmtId="0" fontId="33" fillId="2" borderId="20" xfId="0" applyFont="1" applyFill="1" applyBorder="1" applyAlignment="1" applyProtection="1">
      <alignment horizontal="center" vertical="center"/>
    </xf>
    <xf numFmtId="0" fontId="33" fillId="2" borderId="18" xfId="0" applyFont="1" applyFill="1" applyBorder="1" applyAlignment="1" applyProtection="1">
      <alignment horizontal="center" vertical="center"/>
    </xf>
    <xf numFmtId="0" fontId="5" fillId="8" borderId="1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8" borderId="1" xfId="0" applyFont="1" applyFill="1" applyBorder="1" applyAlignment="1" applyProtection="1">
      <alignment horizontal="justify" vertical="top" wrapText="1"/>
      <protection locked="0"/>
    </xf>
    <xf numFmtId="9" fontId="41" fillId="0" borderId="7" xfId="0" applyNumberFormat="1"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9" fontId="41" fillId="0" borderId="38" xfId="0" applyNumberFormat="1" applyFont="1" applyBorder="1" applyAlignment="1" applyProtection="1">
      <alignment horizontal="center" vertical="center"/>
      <protection locked="0"/>
    </xf>
    <xf numFmtId="9" fontId="41" fillId="0" borderId="2" xfId="0" applyNumberFormat="1" applyFont="1" applyBorder="1" applyAlignment="1" applyProtection="1">
      <alignment horizontal="center" vertical="center"/>
      <protection locked="0"/>
    </xf>
    <xf numFmtId="9" fontId="41" fillId="8" borderId="7" xfId="0" applyNumberFormat="1" applyFont="1" applyFill="1" applyBorder="1" applyAlignment="1" applyProtection="1">
      <alignment horizontal="center" vertical="center"/>
      <protection locked="0"/>
    </xf>
    <xf numFmtId="9" fontId="41" fillId="8" borderId="38" xfId="0" applyNumberFormat="1" applyFont="1" applyFill="1" applyBorder="1" applyAlignment="1" applyProtection="1">
      <alignment horizontal="center" vertical="center"/>
      <protection locked="0"/>
    </xf>
    <xf numFmtId="9" fontId="41" fillId="8" borderId="2" xfId="0" applyNumberFormat="1" applyFont="1" applyFill="1" applyBorder="1" applyAlignment="1" applyProtection="1">
      <alignment horizontal="center" vertical="center"/>
      <protection locked="0"/>
    </xf>
    <xf numFmtId="9" fontId="41" fillId="0" borderId="7" xfId="0" applyNumberFormat="1" applyFont="1" applyBorder="1" applyAlignment="1" applyProtection="1">
      <alignment horizontal="center" vertical="center"/>
    </xf>
    <xf numFmtId="9" fontId="41" fillId="0" borderId="38" xfId="0" applyNumberFormat="1" applyFont="1" applyBorder="1" applyAlignment="1" applyProtection="1">
      <alignment horizontal="center" vertical="center"/>
    </xf>
    <xf numFmtId="9" fontId="41" fillId="0" borderId="2" xfId="0" applyNumberFormat="1" applyFont="1" applyBorder="1" applyAlignment="1" applyProtection="1">
      <alignment horizontal="center" vertical="center"/>
    </xf>
    <xf numFmtId="9" fontId="41" fillId="0" borderId="7" xfId="0" applyNumberFormat="1" applyFont="1" applyBorder="1" applyAlignment="1">
      <alignment horizontal="center" vertical="center"/>
    </xf>
    <xf numFmtId="9" fontId="41" fillId="0" borderId="38" xfId="0" applyNumberFormat="1" applyFont="1" applyBorder="1" applyAlignment="1">
      <alignment horizontal="center" vertical="center"/>
    </xf>
    <xf numFmtId="0" fontId="5" fillId="0" borderId="0" xfId="0" applyFont="1" applyAlignment="1" applyProtection="1">
      <alignment horizontal="center" vertical="center" wrapText="1"/>
      <protection locked="0"/>
    </xf>
    <xf numFmtId="9" fontId="41" fillId="0" borderId="7" xfId="0" applyNumberFormat="1" applyFont="1" applyFill="1" applyBorder="1" applyAlignment="1" applyProtection="1">
      <alignment horizontal="center" vertical="center"/>
      <protection locked="0"/>
    </xf>
    <xf numFmtId="9" fontId="41" fillId="0" borderId="38" xfId="0" applyNumberFormat="1" applyFont="1" applyFill="1" applyBorder="1" applyAlignment="1" applyProtection="1">
      <alignment horizontal="center" vertical="center"/>
      <protection locked="0"/>
    </xf>
    <xf numFmtId="9" fontId="41" fillId="0" borderId="2"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38" fillId="0" borderId="0" xfId="0" applyFont="1" applyAlignment="1">
      <alignment horizontal="left" vertical="center" wrapText="1"/>
    </xf>
    <xf numFmtId="0" fontId="40" fillId="0" borderId="0" xfId="0" applyFont="1" applyAlignment="1">
      <alignment horizontal="center" vertical="center"/>
    </xf>
    <xf numFmtId="0" fontId="10" fillId="22" borderId="1" xfId="0" applyFont="1" applyFill="1" applyBorder="1" applyAlignment="1">
      <alignment horizontal="center" vertical="center" wrapText="1"/>
    </xf>
    <xf numFmtId="0" fontId="14" fillId="23" borderId="24" xfId="0" applyFont="1" applyFill="1" applyBorder="1" applyAlignment="1">
      <alignment horizontal="center" vertical="center" wrapText="1"/>
    </xf>
    <xf numFmtId="0" fontId="14" fillId="23" borderId="25"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vertical="center"/>
    </xf>
    <xf numFmtId="0" fontId="14" fillId="0" borderId="16" xfId="0" applyFont="1" applyBorder="1" applyAlignment="1">
      <alignment vertical="center"/>
    </xf>
    <xf numFmtId="0" fontId="14" fillId="0" borderId="11" xfId="0" applyFont="1" applyBorder="1" applyAlignment="1">
      <alignment vertical="center"/>
    </xf>
    <xf numFmtId="0" fontId="14" fillId="0" borderId="21" xfId="0" applyFont="1" applyBorder="1" applyAlignment="1">
      <alignment vertical="center"/>
    </xf>
    <xf numFmtId="0" fontId="0" fillId="0" borderId="0" xfId="0" applyBorder="1" applyAlignment="1">
      <alignment vertical="center"/>
    </xf>
    <xf numFmtId="0" fontId="14" fillId="23" borderId="15" xfId="0" applyFont="1" applyFill="1" applyBorder="1" applyAlignment="1">
      <alignment horizontal="center" vertical="center" wrapText="1"/>
    </xf>
    <xf numFmtId="0" fontId="14" fillId="23" borderId="17"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vertical="center"/>
    </xf>
    <xf numFmtId="0" fontId="14" fillId="0" borderId="4" xfId="0" applyFont="1" applyBorder="1" applyAlignment="1">
      <alignment vertical="center"/>
    </xf>
    <xf numFmtId="0" fontId="14" fillId="0" borderId="41" xfId="0" applyFont="1" applyBorder="1" applyAlignment="1">
      <alignment vertical="center"/>
    </xf>
    <xf numFmtId="0" fontId="14" fillId="0" borderId="3" xfId="0" applyFont="1" applyBorder="1" applyAlignment="1">
      <alignment vertical="center" wrapText="1"/>
    </xf>
    <xf numFmtId="0" fontId="14" fillId="0" borderId="38" xfId="0" applyFont="1" applyBorder="1" applyAlignment="1">
      <alignment horizontal="center" vertical="center" wrapText="1"/>
    </xf>
    <xf numFmtId="0" fontId="14" fillId="23" borderId="28"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52" fillId="0" borderId="0" xfId="0" applyFont="1" applyAlignment="1">
      <alignment horizontal="center" vertical="center" wrapText="1"/>
    </xf>
    <xf numFmtId="0" fontId="53" fillId="0" borderId="0" xfId="0" applyFont="1" applyAlignment="1">
      <alignment horizontal="center" vertical="center"/>
    </xf>
    <xf numFmtId="0" fontId="54" fillId="14" borderId="22" xfId="0" applyFont="1" applyFill="1" applyBorder="1" applyAlignment="1">
      <alignment horizontal="center" vertical="center" wrapText="1"/>
    </xf>
    <xf numFmtId="0" fontId="54" fillId="14" borderId="39" xfId="0" applyFont="1" applyFill="1" applyBorder="1" applyAlignment="1">
      <alignment horizontal="center" vertical="center" wrapText="1"/>
    </xf>
    <xf numFmtId="0" fontId="54" fillId="14" borderId="40"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xf>
  </cellXfs>
  <cellStyles count="11">
    <cellStyle name="Hipervínculo" xfId="10" builtinId="8"/>
    <cellStyle name="Millares [0]" xfId="9" builtinId="6"/>
    <cellStyle name="Millares [0] 2 2" xfId="8" xr:uid="{00000000-0005-0000-0000-000002000000}"/>
    <cellStyle name="Millares 10" xfId="7" xr:uid="{00000000-0005-0000-0000-000003000000}"/>
    <cellStyle name="Millares 2" xfId="2" xr:uid="{00000000-0005-0000-0000-000004000000}"/>
    <cellStyle name="Millares 3" xfId="3" xr:uid="{00000000-0005-0000-0000-000005000000}"/>
    <cellStyle name="Millares 4" xfId="4" xr:uid="{00000000-0005-0000-0000-000006000000}"/>
    <cellStyle name="Millares 6" xfId="5" xr:uid="{00000000-0005-0000-0000-000007000000}"/>
    <cellStyle name="Millares 9" xfId="6" xr:uid="{00000000-0005-0000-0000-000008000000}"/>
    <cellStyle name="Normal" xfId="0" builtinId="0"/>
    <cellStyle name="Porcentaje" xfId="1" builtinId="5"/>
  </cellStyles>
  <dxfs count="228">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00FF00"/>
      <color rgb="FFFF3300"/>
      <color rgb="FFFF4747"/>
      <color rgb="FF006600"/>
      <color rgb="FFCC0000"/>
      <color rgb="FFFF9900"/>
      <color rgb="FF92D050"/>
      <color rgb="FFFFFFCC"/>
      <color rgb="FFFF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s-CO"/>
              <a:t>112 Riesgos distribuidos en</a:t>
            </a:r>
            <a:r>
              <a:rPr lang="es-CO" baseline="0"/>
              <a:t> 9</a:t>
            </a:r>
            <a:r>
              <a:rPr lang="es-CO"/>
              <a:t> tipos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2561835024277774"/>
          <c:y val="8.9102393358100287E-2"/>
          <c:w val="0.67384549904234947"/>
          <c:h val="0.8237052148850118"/>
        </c:manualLayout>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C-1C5B-4E82-AB43-ED63CB246932}"/>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D-1B09-4052-AFF2-99432BB41BE3}"/>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1C5B-4E82-AB43-ED63CB246932}"/>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8-1C5B-4E82-AB43-ED63CB246932}"/>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C5B-4E82-AB43-ED63CB246932}"/>
              </c:ext>
            </c:extLst>
          </c:dPt>
          <c:dPt>
            <c:idx val="5"/>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C5B-4E82-AB43-ED63CB246932}"/>
              </c:ext>
            </c:extLst>
          </c:dPt>
          <c:dPt>
            <c:idx val="6"/>
            <c:bubble3D val="0"/>
            <c:spPr>
              <a:solidFill>
                <a:schemeClr val="accent1">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1C5B-4E82-AB43-ED63CB246932}"/>
              </c:ext>
            </c:extLst>
          </c:dPt>
          <c:dPt>
            <c:idx val="7"/>
            <c:bubble3D val="0"/>
            <c:spPr>
              <a:solidFill>
                <a:schemeClr val="accent2">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F-9DD4-4476-BFCE-154110CB6E87}"/>
              </c:ext>
            </c:extLst>
          </c:dPt>
          <c:dPt>
            <c:idx val="8"/>
            <c:bubble3D val="0"/>
            <c:spPr>
              <a:solidFill>
                <a:schemeClr val="accent3">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C-1B09-4052-AFF2-99432BB41BE3}"/>
              </c:ext>
            </c:extLst>
          </c:dPt>
          <c:dLbls>
            <c:dLbl>
              <c:idx val="1"/>
              <c:layout>
                <c:manualLayout>
                  <c:x val="-1.2447600832165241E-3"/>
                  <c:y val="-0.16278978480805625"/>
                </c:manualLayout>
              </c:layout>
              <c:dLblPos val="bestFit"/>
              <c:showLegendKey val="1"/>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09-4052-AFF2-99432BB41BE3}"/>
                </c:ext>
              </c:extLst>
            </c:dLbl>
            <c:dLbl>
              <c:idx val="2"/>
              <c:layout>
                <c:manualLayout>
                  <c:x val="-8.0017665129844359E-2"/>
                  <c:y val="-0.12080064175954273"/>
                </c:manualLayout>
              </c:layout>
              <c:dLblPos val="bestFit"/>
              <c:showLegendKey val="1"/>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5B-4E82-AB43-ED63CB246932}"/>
                </c:ext>
              </c:extLst>
            </c:dLbl>
            <c:dLbl>
              <c:idx val="3"/>
              <c:layout>
                <c:manualLayout>
                  <c:x val="-2.0874947094161662E-2"/>
                  <c:y val="-9.2043739339704195E-2"/>
                </c:manualLayout>
              </c:layout>
              <c:dLblPos val="bestFit"/>
              <c:showLegendKey val="1"/>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5B-4E82-AB43-ED63CB246932}"/>
                </c:ext>
              </c:extLst>
            </c:dLbl>
            <c:dLbl>
              <c:idx val="8"/>
              <c:layout>
                <c:manualLayout>
                  <c:x val="2.6913753821239065E-2"/>
                  <c:y val="3.7111458990474857E-3"/>
                </c:manualLayout>
              </c:layout>
              <c:dLblPos val="bestFit"/>
              <c:showLegendKey val="1"/>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09-4052-AFF2-99432BB41BE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1"/>
            <c:showVal val="1"/>
            <c:showCatName val="1"/>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'Tipos de Riesgos V3'!$B$10:$B$18</c:f>
              <c:strCache>
                <c:ptCount val="9"/>
                <c:pt idx="0">
                  <c:v>De corrupción</c:v>
                </c:pt>
                <c:pt idx="1">
                  <c:v>De seguridad de la Información</c:v>
                </c:pt>
                <c:pt idx="2">
                  <c:v>De imagen</c:v>
                </c:pt>
                <c:pt idx="3">
                  <c:v>Tecnológicos</c:v>
                </c:pt>
                <c:pt idx="4">
                  <c:v>De cumplimiento</c:v>
                </c:pt>
                <c:pt idx="5">
                  <c:v>Financieros</c:v>
                </c:pt>
                <c:pt idx="6">
                  <c:v>Operativos</c:v>
                </c:pt>
                <c:pt idx="7">
                  <c:v>Gerenciales</c:v>
                </c:pt>
                <c:pt idx="8">
                  <c:v>Estratégicos</c:v>
                </c:pt>
              </c:strCache>
            </c:strRef>
          </c:cat>
          <c:val>
            <c:numRef>
              <c:f>'Tipos de Riesgos V3'!$C$10:$C$18</c:f>
              <c:numCache>
                <c:formatCode>General</c:formatCode>
                <c:ptCount val="9"/>
                <c:pt idx="0">
                  <c:v>37</c:v>
                </c:pt>
                <c:pt idx="1">
                  <c:v>4</c:v>
                </c:pt>
                <c:pt idx="2">
                  <c:v>4</c:v>
                </c:pt>
                <c:pt idx="3">
                  <c:v>1</c:v>
                </c:pt>
                <c:pt idx="4">
                  <c:v>19</c:v>
                </c:pt>
                <c:pt idx="5">
                  <c:v>7</c:v>
                </c:pt>
                <c:pt idx="6">
                  <c:v>25</c:v>
                </c:pt>
                <c:pt idx="7">
                  <c:v>11</c:v>
                </c:pt>
                <c:pt idx="8">
                  <c:v>4</c:v>
                </c:pt>
              </c:numCache>
            </c:numRef>
          </c:val>
          <c:extLst>
            <c:ext xmlns:c16="http://schemas.microsoft.com/office/drawing/2014/chart" uri="{C3380CC4-5D6E-409C-BE32-E72D297353CC}">
              <c16:uniqueId val="{00000000-1C5B-4E82-AB43-ED63CB246932}"/>
            </c:ext>
          </c:extLst>
        </c:ser>
        <c:dLbls>
          <c:dLblPos val="bestFit"/>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2.8743777377887674E-2"/>
          <c:y val="0.35074074939445626"/>
          <c:w val="0.19460087081360461"/>
          <c:h val="0.30044720671043712"/>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solidFill>
                  <a:srgbClr val="002060"/>
                </a:solidFill>
              </a:rPr>
              <a:t>Comparativo por tipo de riesgo </a:t>
            </a:r>
          </a:p>
          <a:p>
            <a:pPr>
              <a:defRPr/>
            </a:pPr>
            <a:r>
              <a:rPr lang="es-CO" sz="1800" b="1">
                <a:solidFill>
                  <a:srgbClr val="002060"/>
                </a:solidFill>
              </a:rPr>
              <a:t>2016, 2017,</a:t>
            </a:r>
            <a:r>
              <a:rPr lang="es-CO" sz="1800" b="1" baseline="0">
                <a:solidFill>
                  <a:srgbClr val="002060"/>
                </a:solidFill>
              </a:rPr>
              <a:t> </a:t>
            </a:r>
            <a:r>
              <a:rPr lang="es-CO" sz="1800" b="1">
                <a:solidFill>
                  <a:srgbClr val="002060"/>
                </a:solidFill>
              </a:rPr>
              <a:t>2018 y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4.7364370949908113E-2"/>
          <c:y val="9.6301116911051213E-2"/>
          <c:w val="0.95124129349983821"/>
          <c:h val="0.76981139078854877"/>
        </c:manualLayout>
      </c:layout>
      <c:barChart>
        <c:barDir val="col"/>
        <c:grouping val="clustered"/>
        <c:varyColors val="0"/>
        <c:ser>
          <c:idx val="0"/>
          <c:order val="0"/>
          <c:tx>
            <c:strRef>
              <c:f>'Comparativo por tipo 2016-2019'!$C$19</c:f>
              <c:strCache>
                <c:ptCount val="1"/>
                <c:pt idx="0">
                  <c:v>2016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'Comparativo por tipo 2016-2019'!$B$20:$B$28</c:f>
              <c:strCache>
                <c:ptCount val="9"/>
                <c:pt idx="0">
                  <c:v>Riesgo de corrupción</c:v>
                </c:pt>
                <c:pt idx="1">
                  <c:v>Riesgo de seguridad de la Información</c:v>
                </c:pt>
                <c:pt idx="2">
                  <c:v>Riesgo de imagen</c:v>
                </c:pt>
                <c:pt idx="3">
                  <c:v>Riesgo Tecnológico</c:v>
                </c:pt>
                <c:pt idx="4">
                  <c:v>Riesgo de cumplimiento</c:v>
                </c:pt>
                <c:pt idx="5">
                  <c:v>Riesgo financiero</c:v>
                </c:pt>
                <c:pt idx="6">
                  <c:v>Riesgo operativo</c:v>
                </c:pt>
                <c:pt idx="7">
                  <c:v>Riesgo Gerencial</c:v>
                </c:pt>
                <c:pt idx="8">
                  <c:v>Riesgo Estratégico</c:v>
                </c:pt>
              </c:strCache>
            </c:strRef>
          </c:cat>
          <c:val>
            <c:numRef>
              <c:f>'Comparativo por tipo 2016-2019'!$C$20:$C$28</c:f>
              <c:numCache>
                <c:formatCode>General</c:formatCode>
                <c:ptCount val="9"/>
                <c:pt idx="0">
                  <c:v>0</c:v>
                </c:pt>
                <c:pt idx="1">
                  <c:v>1</c:v>
                </c:pt>
                <c:pt idx="2">
                  <c:v>0</c:v>
                </c:pt>
                <c:pt idx="3">
                  <c:v>0</c:v>
                </c:pt>
                <c:pt idx="4">
                  <c:v>0</c:v>
                </c:pt>
                <c:pt idx="5">
                  <c:v>5</c:v>
                </c:pt>
                <c:pt idx="6">
                  <c:v>3</c:v>
                </c:pt>
                <c:pt idx="7">
                  <c:v>2</c:v>
                </c:pt>
                <c:pt idx="8">
                  <c:v>3</c:v>
                </c:pt>
              </c:numCache>
            </c:numRef>
          </c:val>
          <c:extLst>
            <c:ext xmlns:c16="http://schemas.microsoft.com/office/drawing/2014/chart" uri="{C3380CC4-5D6E-409C-BE32-E72D297353CC}">
              <c16:uniqueId val="{00000000-FECA-4929-BB63-C9B7E738CC1D}"/>
            </c:ext>
          </c:extLst>
        </c:ser>
        <c:ser>
          <c:idx val="1"/>
          <c:order val="1"/>
          <c:tx>
            <c:strRef>
              <c:f>'Comparativo por tipo 2016-2019'!$D$19</c:f>
              <c:strCache>
                <c:ptCount val="1"/>
                <c:pt idx="0">
                  <c:v>2017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'Comparativo por tipo 2016-2019'!$B$20:$B$28</c:f>
              <c:strCache>
                <c:ptCount val="9"/>
                <c:pt idx="0">
                  <c:v>Riesgo de corrupción</c:v>
                </c:pt>
                <c:pt idx="1">
                  <c:v>Riesgo de seguridad de la Información</c:v>
                </c:pt>
                <c:pt idx="2">
                  <c:v>Riesgo de imagen</c:v>
                </c:pt>
                <c:pt idx="3">
                  <c:v>Riesgo Tecnológico</c:v>
                </c:pt>
                <c:pt idx="4">
                  <c:v>Riesgo de cumplimiento</c:v>
                </c:pt>
                <c:pt idx="5">
                  <c:v>Riesgo financiero</c:v>
                </c:pt>
                <c:pt idx="6">
                  <c:v>Riesgo operativo</c:v>
                </c:pt>
                <c:pt idx="7">
                  <c:v>Riesgo Gerencial</c:v>
                </c:pt>
                <c:pt idx="8">
                  <c:v>Riesgo Estratégico</c:v>
                </c:pt>
              </c:strCache>
            </c:strRef>
          </c:cat>
          <c:val>
            <c:numRef>
              <c:f>'Comparativo por tipo 2016-2019'!$D$20:$D$28</c:f>
              <c:numCache>
                <c:formatCode>General</c:formatCode>
                <c:ptCount val="9"/>
                <c:pt idx="0">
                  <c:v>18</c:v>
                </c:pt>
                <c:pt idx="1">
                  <c:v>2</c:v>
                </c:pt>
                <c:pt idx="2">
                  <c:v>5</c:v>
                </c:pt>
                <c:pt idx="3">
                  <c:v>0</c:v>
                </c:pt>
                <c:pt idx="4">
                  <c:v>15</c:v>
                </c:pt>
                <c:pt idx="5">
                  <c:v>6</c:v>
                </c:pt>
                <c:pt idx="6">
                  <c:v>31</c:v>
                </c:pt>
                <c:pt idx="7">
                  <c:v>9</c:v>
                </c:pt>
                <c:pt idx="8">
                  <c:v>31</c:v>
                </c:pt>
              </c:numCache>
            </c:numRef>
          </c:val>
          <c:extLst>
            <c:ext xmlns:c16="http://schemas.microsoft.com/office/drawing/2014/chart" uri="{C3380CC4-5D6E-409C-BE32-E72D297353CC}">
              <c16:uniqueId val="{00000001-FECA-4929-BB63-C9B7E738CC1D}"/>
            </c:ext>
          </c:extLst>
        </c:ser>
        <c:ser>
          <c:idx val="2"/>
          <c:order val="2"/>
          <c:tx>
            <c:strRef>
              <c:f>'Comparativo por tipo 2016-2019'!$E$19</c:f>
              <c:strCache>
                <c:ptCount val="1"/>
                <c:pt idx="0">
                  <c:v>2018</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'Comparativo por tipo 2016-2019'!$B$20:$B$28</c:f>
              <c:strCache>
                <c:ptCount val="9"/>
                <c:pt idx="0">
                  <c:v>Riesgo de corrupción</c:v>
                </c:pt>
                <c:pt idx="1">
                  <c:v>Riesgo de seguridad de la Información</c:v>
                </c:pt>
                <c:pt idx="2">
                  <c:v>Riesgo de imagen</c:v>
                </c:pt>
                <c:pt idx="3">
                  <c:v>Riesgo Tecnológico</c:v>
                </c:pt>
                <c:pt idx="4">
                  <c:v>Riesgo de cumplimiento</c:v>
                </c:pt>
                <c:pt idx="5">
                  <c:v>Riesgo financiero</c:v>
                </c:pt>
                <c:pt idx="6">
                  <c:v>Riesgo operativo</c:v>
                </c:pt>
                <c:pt idx="7">
                  <c:v>Riesgo Gerencial</c:v>
                </c:pt>
                <c:pt idx="8">
                  <c:v>Riesgo Estratégico</c:v>
                </c:pt>
              </c:strCache>
            </c:strRef>
          </c:cat>
          <c:val>
            <c:numRef>
              <c:f>'Comparativo por tipo 2016-2019'!$E$20:$E$28</c:f>
              <c:numCache>
                <c:formatCode>General</c:formatCode>
                <c:ptCount val="9"/>
                <c:pt idx="0">
                  <c:v>35</c:v>
                </c:pt>
                <c:pt idx="1">
                  <c:v>4</c:v>
                </c:pt>
                <c:pt idx="2">
                  <c:v>5</c:v>
                </c:pt>
                <c:pt idx="3">
                  <c:v>0</c:v>
                </c:pt>
                <c:pt idx="4">
                  <c:v>18</c:v>
                </c:pt>
                <c:pt idx="5">
                  <c:v>7</c:v>
                </c:pt>
                <c:pt idx="6">
                  <c:v>27</c:v>
                </c:pt>
                <c:pt idx="7">
                  <c:v>13</c:v>
                </c:pt>
                <c:pt idx="8">
                  <c:v>27</c:v>
                </c:pt>
              </c:numCache>
            </c:numRef>
          </c:val>
          <c:extLst>
            <c:ext xmlns:c16="http://schemas.microsoft.com/office/drawing/2014/chart" uri="{C3380CC4-5D6E-409C-BE32-E72D297353CC}">
              <c16:uniqueId val="{00000002-FECA-4929-BB63-C9B7E738CC1D}"/>
            </c:ext>
          </c:extLst>
        </c:ser>
        <c:ser>
          <c:idx val="3"/>
          <c:order val="3"/>
          <c:tx>
            <c:strRef>
              <c:f>'Comparativo por tipo 2016-2019'!$F$19</c:f>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'Comparativo por tipo 2016-2019'!$B$20:$B$28</c:f>
              <c:strCache>
                <c:ptCount val="9"/>
                <c:pt idx="0">
                  <c:v>Riesgo de corrupción</c:v>
                </c:pt>
                <c:pt idx="1">
                  <c:v>Riesgo de seguridad de la Información</c:v>
                </c:pt>
                <c:pt idx="2">
                  <c:v>Riesgo de imagen</c:v>
                </c:pt>
                <c:pt idx="3">
                  <c:v>Riesgo Tecnológico</c:v>
                </c:pt>
                <c:pt idx="4">
                  <c:v>Riesgo de cumplimiento</c:v>
                </c:pt>
                <c:pt idx="5">
                  <c:v>Riesgo financiero</c:v>
                </c:pt>
                <c:pt idx="6">
                  <c:v>Riesgo operativo</c:v>
                </c:pt>
                <c:pt idx="7">
                  <c:v>Riesgo Gerencial</c:v>
                </c:pt>
                <c:pt idx="8">
                  <c:v>Riesgo Estratégico</c:v>
                </c:pt>
              </c:strCache>
            </c:strRef>
          </c:cat>
          <c:val>
            <c:numRef>
              <c:f>'Comparativo por tipo 2016-2019'!$F$20:$F$28</c:f>
              <c:numCache>
                <c:formatCode>General</c:formatCode>
                <c:ptCount val="9"/>
                <c:pt idx="0">
                  <c:v>37</c:v>
                </c:pt>
                <c:pt idx="1">
                  <c:v>4</c:v>
                </c:pt>
                <c:pt idx="2">
                  <c:v>5</c:v>
                </c:pt>
                <c:pt idx="3">
                  <c:v>1</c:v>
                </c:pt>
                <c:pt idx="4">
                  <c:v>18</c:v>
                </c:pt>
                <c:pt idx="5">
                  <c:v>7</c:v>
                </c:pt>
                <c:pt idx="6">
                  <c:v>27</c:v>
                </c:pt>
                <c:pt idx="7">
                  <c:v>13</c:v>
                </c:pt>
                <c:pt idx="8">
                  <c:v>27</c:v>
                </c:pt>
              </c:numCache>
            </c:numRef>
          </c:val>
          <c:extLst>
            <c:ext xmlns:c16="http://schemas.microsoft.com/office/drawing/2014/chart" uri="{C3380CC4-5D6E-409C-BE32-E72D297353CC}">
              <c16:uniqueId val="{00000000-A090-4FD0-87B2-619411E5D578}"/>
            </c:ext>
          </c:extLst>
        </c:ser>
        <c:dLbls>
          <c:dLblPos val="outEnd"/>
          <c:showLegendKey val="0"/>
          <c:showVal val="1"/>
          <c:showCatName val="0"/>
          <c:showSerName val="0"/>
          <c:showPercent val="0"/>
          <c:showBubbleSize val="0"/>
        </c:dLbls>
        <c:gapWidth val="219"/>
        <c:overlap val="-27"/>
        <c:axId val="1816732991"/>
        <c:axId val="1816731743"/>
      </c:barChart>
      <c:catAx>
        <c:axId val="18167329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2060"/>
                </a:solidFill>
                <a:latin typeface="+mn-lt"/>
                <a:ea typeface="+mn-ea"/>
                <a:cs typeface="+mn-cs"/>
              </a:defRPr>
            </a:pPr>
            <a:endParaRPr lang="es-CO"/>
          </a:p>
        </c:txPr>
        <c:crossAx val="1816731743"/>
        <c:crosses val="autoZero"/>
        <c:auto val="1"/>
        <c:lblAlgn val="ctr"/>
        <c:lblOffset val="100"/>
        <c:noMultiLvlLbl val="0"/>
      </c:catAx>
      <c:valAx>
        <c:axId val="18167317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6732991"/>
        <c:crosses val="autoZero"/>
        <c:crossBetween val="between"/>
      </c:valAx>
      <c:spPr>
        <a:noFill/>
        <a:ln>
          <a:noFill/>
        </a:ln>
        <a:effectLst/>
      </c:spPr>
    </c:plotArea>
    <c:legend>
      <c:legendPos val="r"/>
      <c:layout>
        <c:manualLayout>
          <c:xMode val="edge"/>
          <c:yMode val="edge"/>
          <c:x val="0.84895645187208735"/>
          <c:y val="3.2861537931794214E-2"/>
          <c:w val="7.6213616155123468E-2"/>
          <c:h val="0.16037760889321878"/>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 </a:t>
            </a:r>
            <a:r>
              <a:rPr lang="en-US" b="1"/>
              <a:t>RIESGOS CRITICOS POR PROCESO ANT </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9374736464130905"/>
          <c:y val="6.975287393224805E-2"/>
          <c:w val="0.58267613942394003"/>
          <c:h val="0.88812931162255815"/>
        </c:manualLayout>
      </c:layout>
      <c:barChart>
        <c:barDir val="bar"/>
        <c:grouping val="clustered"/>
        <c:varyColors val="0"/>
        <c:ser>
          <c:idx val="0"/>
          <c:order val="0"/>
          <c:tx>
            <c:strRef>
              <c:f>'Más críticos V3'!$C$5</c:f>
              <c:strCache>
                <c:ptCount val="1"/>
                <c:pt idx="0">
                  <c:v> RIESGOS CRITICOS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'Más críticos V3'!$B$6:$B$11</c:f>
              <c:strCache>
                <c:ptCount val="6"/>
                <c:pt idx="0">
                  <c:v>Gestión del Modelo de atención</c:v>
                </c:pt>
                <c:pt idx="1">
                  <c:v>Seguridad jurídica sobre la propiedad</c:v>
                </c:pt>
                <c:pt idx="2">
                  <c:v>Acceso a la propiedad de la tierra</c:v>
                </c:pt>
                <c:pt idx="3">
                  <c:v>Administración de tierras</c:v>
                </c:pt>
                <c:pt idx="4">
                  <c:v>Gestión de la información</c:v>
                </c:pt>
                <c:pt idx="5">
                  <c:v>Total</c:v>
                </c:pt>
              </c:strCache>
            </c:strRef>
          </c:cat>
          <c:val>
            <c:numRef>
              <c:f>'Más críticos V3'!$C$6:$C$11</c:f>
              <c:numCache>
                <c:formatCode>General</c:formatCode>
                <c:ptCount val="6"/>
                <c:pt idx="0">
                  <c:v>3</c:v>
                </c:pt>
                <c:pt idx="1">
                  <c:v>2</c:v>
                </c:pt>
                <c:pt idx="2">
                  <c:v>7</c:v>
                </c:pt>
                <c:pt idx="3">
                  <c:v>2</c:v>
                </c:pt>
                <c:pt idx="4">
                  <c:v>4</c:v>
                </c:pt>
                <c:pt idx="5">
                  <c:v>18</c:v>
                </c:pt>
              </c:numCache>
            </c:numRef>
          </c:val>
          <c:extLst>
            <c:ext xmlns:c16="http://schemas.microsoft.com/office/drawing/2014/chart" uri="{C3380CC4-5D6E-409C-BE32-E72D297353CC}">
              <c16:uniqueId val="{00000000-19A8-4AE7-8C29-7F64EB3F4244}"/>
            </c:ext>
          </c:extLst>
        </c:ser>
        <c:dLbls>
          <c:dLblPos val="outEnd"/>
          <c:showLegendKey val="0"/>
          <c:showVal val="1"/>
          <c:showCatName val="0"/>
          <c:showSerName val="0"/>
          <c:showPercent val="0"/>
          <c:showBubbleSize val="0"/>
        </c:dLbls>
        <c:gapWidth val="182"/>
        <c:axId val="424012816"/>
        <c:axId val="424016752"/>
      </c:barChart>
      <c:catAx>
        <c:axId val="424012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s-CO"/>
          </a:p>
        </c:txPr>
        <c:crossAx val="424016752"/>
        <c:crosses val="autoZero"/>
        <c:auto val="1"/>
        <c:lblAlgn val="ctr"/>
        <c:lblOffset val="100"/>
        <c:noMultiLvlLbl val="0"/>
      </c:catAx>
      <c:valAx>
        <c:axId val="424016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24012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baseline="0">
                <a:solidFill>
                  <a:srgbClr val="006600"/>
                </a:solidFill>
                <a:latin typeface="+mn-lt"/>
                <a:ea typeface="+mn-ea"/>
                <a:cs typeface="+mn-cs"/>
              </a:defRPr>
            </a:pPr>
            <a:r>
              <a:rPr lang="en-US" sz="2000">
                <a:solidFill>
                  <a:srgbClr val="002060"/>
                </a:solidFill>
              </a:rPr>
              <a:t>Dinamica global del análisis de riesgos V3</a:t>
            </a:r>
          </a:p>
        </c:rich>
      </c:tx>
      <c:overlay val="0"/>
      <c:spPr>
        <a:noFill/>
        <a:ln>
          <a:noFill/>
        </a:ln>
        <a:effectLst/>
      </c:spPr>
      <c:txPr>
        <a:bodyPr rot="0" spcFirstLastPara="1" vertOverflow="ellipsis" vert="horz" wrap="square" anchor="ctr" anchorCtr="1"/>
        <a:lstStyle/>
        <a:p>
          <a:pPr>
            <a:defRPr sz="3200" b="1" i="0" u="none" strike="noStrike" kern="1200" baseline="0">
              <a:solidFill>
                <a:srgbClr val="0066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644695941758603E-2"/>
          <c:y val="1.1118687931446691E-2"/>
          <c:w val="0.78425115008549762"/>
          <c:h val="0.79956423700139467"/>
        </c:manualLayout>
      </c:layout>
      <c:bar3DChart>
        <c:barDir val="col"/>
        <c:grouping val="standard"/>
        <c:varyColors val="0"/>
        <c:ser>
          <c:idx val="0"/>
          <c:order val="0"/>
          <c:tx>
            <c:strRef>
              <c:f>'Análisis global ANT V3'!$D$4</c:f>
              <c:strCache>
                <c:ptCount val="1"/>
                <c:pt idx="0">
                  <c:v>Extremo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0"/>
            <c:invertIfNegative val="0"/>
            <c:bubble3D val="0"/>
            <c:spPr>
              <a:solidFill>
                <a:srgbClr val="CC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E-FCCE-4B2D-A2B7-3F5B53434962}"/>
              </c:ext>
            </c:extLst>
          </c:dPt>
          <c:dPt>
            <c:idx val="1"/>
            <c:invertIfNegative val="0"/>
            <c:bubble3D val="0"/>
            <c:spPr>
              <a:solidFill>
                <a:srgbClr val="C0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FCCE-4B2D-A2B7-3F5B53434962}"/>
              </c:ext>
            </c:extLst>
          </c:dPt>
          <c:dLbls>
            <c:dLbl>
              <c:idx val="0"/>
              <c:layout>
                <c:manualLayout>
                  <c:x val="1.4321516465909841E-3"/>
                  <c:y val="4.1297935103244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CE-4B2D-A2B7-3F5B53434962}"/>
                </c:ext>
              </c:extLst>
            </c:dLbl>
            <c:dLbl>
              <c:idx val="1"/>
              <c:layout>
                <c:manualLayout>
                  <c:x val="0"/>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CE-4B2D-A2B7-3F5B5343496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V3'!$C$5:$C$6</c:f>
              <c:strCache>
                <c:ptCount val="2"/>
                <c:pt idx="0">
                  <c:v>Riesgo Inherente</c:v>
                </c:pt>
                <c:pt idx="1">
                  <c:v>Riesgo Residual</c:v>
                </c:pt>
              </c:strCache>
            </c:strRef>
          </c:cat>
          <c:val>
            <c:numRef>
              <c:f>'Análisis global ANT V3'!$D$5:$D$6</c:f>
              <c:numCache>
                <c:formatCode>General</c:formatCode>
                <c:ptCount val="2"/>
                <c:pt idx="0">
                  <c:v>46</c:v>
                </c:pt>
                <c:pt idx="1">
                  <c:v>36</c:v>
                </c:pt>
              </c:numCache>
            </c:numRef>
          </c:val>
          <c:extLst>
            <c:ext xmlns:c16="http://schemas.microsoft.com/office/drawing/2014/chart" uri="{C3380CC4-5D6E-409C-BE32-E72D297353CC}">
              <c16:uniqueId val="{00000000-FCCE-4B2D-A2B7-3F5B53434962}"/>
            </c:ext>
          </c:extLst>
        </c:ser>
        <c:ser>
          <c:idx val="1"/>
          <c:order val="1"/>
          <c:tx>
            <c:strRef>
              <c:f>'Análisis global ANT V3'!$E$4</c:f>
              <c:strCache>
                <c:ptCount val="1"/>
                <c:pt idx="0">
                  <c:v>Alto </c:v>
                </c:pt>
              </c:strCache>
            </c:strRef>
          </c:tx>
          <c:spPr>
            <a:solidFill>
              <a:srgbClr val="FF9900"/>
            </a:solidFill>
            <a:ln>
              <a:noFill/>
            </a:ln>
            <a:effectLst>
              <a:outerShdw blurRad="57150" dist="19050" dir="5400000" algn="ctr" rotWithShape="0">
                <a:srgbClr val="000000">
                  <a:alpha val="63000"/>
                </a:srgbClr>
              </a:outerShdw>
            </a:effectLst>
            <a:sp3d/>
          </c:spPr>
          <c:invertIfNegative val="0"/>
          <c:dLbls>
            <c:dLbl>
              <c:idx val="0"/>
              <c:layout>
                <c:manualLayout>
                  <c:x val="1.6360646158375229E-2"/>
                  <c:y val="4.2794297300099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CE-4B2D-A2B7-3F5B53434962}"/>
                </c:ext>
              </c:extLst>
            </c:dLbl>
            <c:dLbl>
              <c:idx val="1"/>
              <c:layout>
                <c:manualLayout>
                  <c:x val="1.8019364689905181E-2"/>
                  <c:y val="4.52326909806025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CE-4B2D-A2B7-3F5B5343496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V3'!$C$5:$C$6</c:f>
              <c:strCache>
                <c:ptCount val="2"/>
                <c:pt idx="0">
                  <c:v>Riesgo Inherente</c:v>
                </c:pt>
                <c:pt idx="1">
                  <c:v>Riesgo Residual</c:v>
                </c:pt>
              </c:strCache>
            </c:strRef>
          </c:cat>
          <c:val>
            <c:numRef>
              <c:f>'Análisis global ANT V3'!$E$5:$E$6</c:f>
              <c:numCache>
                <c:formatCode>General</c:formatCode>
                <c:ptCount val="2"/>
                <c:pt idx="0">
                  <c:v>20</c:v>
                </c:pt>
                <c:pt idx="1">
                  <c:v>22</c:v>
                </c:pt>
              </c:numCache>
            </c:numRef>
          </c:val>
          <c:extLst>
            <c:ext xmlns:c16="http://schemas.microsoft.com/office/drawing/2014/chart" uri="{C3380CC4-5D6E-409C-BE32-E72D297353CC}">
              <c16:uniqueId val="{00000001-FCCE-4B2D-A2B7-3F5B53434962}"/>
            </c:ext>
          </c:extLst>
        </c:ser>
        <c:ser>
          <c:idx val="2"/>
          <c:order val="2"/>
          <c:tx>
            <c:strRef>
              <c:f>'Análisis global ANT V3'!$F$4</c:f>
              <c:strCache>
                <c:ptCount val="1"/>
                <c:pt idx="0">
                  <c:v>Moderado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0"/>
            <c:invertIfNegative val="0"/>
            <c:bubble3D val="0"/>
            <c:spPr>
              <a:solidFill>
                <a:schemeClr val="accent4">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C-FCCE-4B2D-A2B7-3F5B53434962}"/>
              </c:ext>
            </c:extLst>
          </c:dPt>
          <c:dPt>
            <c:idx val="1"/>
            <c:invertIfNegative val="0"/>
            <c:bubble3D val="0"/>
            <c:spPr>
              <a:solidFill>
                <a:schemeClr val="accent4">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FCCE-4B2D-A2B7-3F5B53434962}"/>
              </c:ext>
            </c:extLst>
          </c:dPt>
          <c:dLbls>
            <c:dLbl>
              <c:idx val="0"/>
              <c:layout>
                <c:manualLayout>
                  <c:x val="1.1380311115516946E-2"/>
                  <c:y val="3.8018073619294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CE-4B2D-A2B7-3F5B53434962}"/>
                </c:ext>
              </c:extLst>
            </c:dLbl>
            <c:dLbl>
              <c:idx val="1"/>
              <c:layout>
                <c:manualLayout>
                  <c:x val="1.718581975909169E-2"/>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CE-4B2D-A2B7-3F5B5343496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V3'!$C$5:$C$6</c:f>
              <c:strCache>
                <c:ptCount val="2"/>
                <c:pt idx="0">
                  <c:v>Riesgo Inherente</c:v>
                </c:pt>
                <c:pt idx="1">
                  <c:v>Riesgo Residual</c:v>
                </c:pt>
              </c:strCache>
            </c:strRef>
          </c:cat>
          <c:val>
            <c:numRef>
              <c:f>'Análisis global ANT V3'!$F$5:$F$6</c:f>
              <c:numCache>
                <c:formatCode>General</c:formatCode>
                <c:ptCount val="2"/>
                <c:pt idx="0">
                  <c:v>3</c:v>
                </c:pt>
                <c:pt idx="1">
                  <c:v>9</c:v>
                </c:pt>
              </c:numCache>
            </c:numRef>
          </c:val>
          <c:extLst>
            <c:ext xmlns:c16="http://schemas.microsoft.com/office/drawing/2014/chart" uri="{C3380CC4-5D6E-409C-BE32-E72D297353CC}">
              <c16:uniqueId val="{00000002-FCCE-4B2D-A2B7-3F5B53434962}"/>
            </c:ext>
          </c:extLst>
        </c:ser>
        <c:ser>
          <c:idx val="3"/>
          <c:order val="3"/>
          <c:tx>
            <c:strRef>
              <c:f>'Análisis global ANT V3'!$G$4</c:f>
              <c:strCache>
                <c:ptCount val="1"/>
                <c:pt idx="0">
                  <c:v>Bajo </c:v>
                </c:pt>
              </c:strCache>
            </c:strRef>
          </c:tx>
          <c:spPr>
            <a:solidFill>
              <a:srgbClr val="92D050"/>
            </a:solidFill>
            <a:ln>
              <a:noFill/>
            </a:ln>
            <a:effectLst>
              <a:outerShdw blurRad="57150" dist="19050" dir="5400000" algn="ctr" rotWithShape="0">
                <a:srgbClr val="000000">
                  <a:alpha val="63000"/>
                </a:srgbClr>
              </a:outerShdw>
            </a:effectLst>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FCCE-4B2D-A2B7-3F5B53434962}"/>
                </c:ext>
              </c:extLst>
            </c:dLbl>
            <c:dLbl>
              <c:idx val="1"/>
              <c:layout>
                <c:manualLayout>
                  <c:x val="2.0040386494761017E-2"/>
                  <c:y val="-7.36609066231755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CE-4B2D-A2B7-3F5B5343496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 global ANT V3'!$C$5:$C$6</c:f>
              <c:strCache>
                <c:ptCount val="2"/>
                <c:pt idx="0">
                  <c:v>Riesgo Inherente</c:v>
                </c:pt>
                <c:pt idx="1">
                  <c:v>Riesgo Residual</c:v>
                </c:pt>
              </c:strCache>
            </c:strRef>
          </c:cat>
          <c:val>
            <c:numRef>
              <c:f>'Análisis global ANT V3'!$G$5:$G$6</c:f>
              <c:numCache>
                <c:formatCode>General</c:formatCode>
                <c:ptCount val="2"/>
                <c:pt idx="0">
                  <c:v>2</c:v>
                </c:pt>
                <c:pt idx="1">
                  <c:v>4</c:v>
                </c:pt>
              </c:numCache>
            </c:numRef>
          </c:val>
          <c:extLst>
            <c:ext xmlns:c16="http://schemas.microsoft.com/office/drawing/2014/chart" uri="{C3380CC4-5D6E-409C-BE32-E72D297353CC}">
              <c16:uniqueId val="{00000003-FCCE-4B2D-A2B7-3F5B53434962}"/>
            </c:ext>
          </c:extLst>
        </c:ser>
        <c:dLbls>
          <c:showLegendKey val="0"/>
          <c:showVal val="1"/>
          <c:showCatName val="0"/>
          <c:showSerName val="0"/>
          <c:showPercent val="0"/>
          <c:showBubbleSize val="0"/>
        </c:dLbls>
        <c:gapWidth val="150"/>
        <c:shape val="box"/>
        <c:axId val="189914112"/>
        <c:axId val="189801216"/>
        <c:axId val="187497088"/>
      </c:bar3DChart>
      <c:catAx>
        <c:axId val="189914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2400" b="1" i="0" u="none" strike="noStrike" kern="1200" baseline="0">
                <a:solidFill>
                  <a:srgbClr val="002060"/>
                </a:solidFill>
                <a:latin typeface="+mn-lt"/>
                <a:ea typeface="+mn-ea"/>
                <a:cs typeface="+mn-cs"/>
              </a:defRPr>
            </a:pPr>
            <a:endParaRPr lang="es-CO"/>
          </a:p>
        </c:txPr>
        <c:crossAx val="189801216"/>
        <c:crosses val="autoZero"/>
        <c:auto val="1"/>
        <c:lblAlgn val="ctr"/>
        <c:lblOffset val="100"/>
        <c:noMultiLvlLbl val="0"/>
      </c:catAx>
      <c:valAx>
        <c:axId val="1898012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914112"/>
        <c:crosses val="autoZero"/>
        <c:crossBetween val="between"/>
      </c:valAx>
      <c:serAx>
        <c:axId val="18749708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rgbClr val="002060"/>
                </a:solidFill>
                <a:latin typeface="+mn-lt"/>
                <a:ea typeface="+mn-ea"/>
                <a:cs typeface="+mn-cs"/>
              </a:defRPr>
            </a:pPr>
            <a:endParaRPr lang="es-CO"/>
          </a:p>
        </c:txPr>
        <c:crossAx val="189801216"/>
        <c:crosses val="autoZero"/>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rgbClr val="002060"/>
                </a:solidFill>
                <a:latin typeface="+mn-lt"/>
                <a:ea typeface="+mn-ea"/>
                <a:cs typeface="+mn-cs"/>
              </a:defRPr>
            </a:pPr>
            <a:r>
              <a:rPr lang="es-CO" sz="2800" b="1">
                <a:solidFill>
                  <a:srgbClr val="002060"/>
                </a:solidFill>
              </a:rPr>
              <a:t>Variación</a:t>
            </a:r>
            <a:r>
              <a:rPr lang="es-CO" sz="2800" b="1" baseline="0">
                <a:solidFill>
                  <a:srgbClr val="002060"/>
                </a:solidFill>
              </a:rPr>
              <a:t> anual del Riesgo residual</a:t>
            </a:r>
            <a:endParaRPr lang="es-CO" sz="2800" b="1">
              <a:solidFill>
                <a:srgbClr val="002060"/>
              </a:solidFill>
            </a:endParaRPr>
          </a:p>
        </c:rich>
      </c:tx>
      <c:overlay val="0"/>
      <c:spPr>
        <a:noFill/>
        <a:ln>
          <a:noFill/>
        </a:ln>
        <a:effectLst/>
      </c:spPr>
      <c:txPr>
        <a:bodyPr rot="0" spcFirstLastPara="1" vertOverflow="ellipsis" vert="horz" wrap="square" anchor="ctr" anchorCtr="1"/>
        <a:lstStyle/>
        <a:p>
          <a:pPr>
            <a:defRPr sz="2800" b="1" i="0" u="none" strike="noStrike" kern="1200" spc="0" baseline="0">
              <a:solidFill>
                <a:srgbClr val="00206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894281472572492"/>
          <c:y val="1.7992902295663745E-2"/>
          <c:w val="0.77497867117627861"/>
          <c:h val="0.79998686345111381"/>
        </c:manualLayout>
      </c:layout>
      <c:bar3DChart>
        <c:barDir val="col"/>
        <c:grouping val="standard"/>
        <c:varyColors val="0"/>
        <c:ser>
          <c:idx val="0"/>
          <c:order val="0"/>
          <c:tx>
            <c:strRef>
              <c:f>'Comparativo residual 2016-2019'!$D$4</c:f>
              <c:strCache>
                <c:ptCount val="1"/>
                <c:pt idx="0">
                  <c:v>Extremo </c:v>
                </c:pt>
              </c:strCache>
            </c:strRef>
          </c:tx>
          <c:spPr>
            <a:solidFill>
              <a:srgbClr val="C00000"/>
            </a:solidFill>
            <a:ln>
              <a:noFill/>
            </a:ln>
            <a:effectLst/>
            <a:sp3d/>
          </c:spPr>
          <c:invertIfNegative val="0"/>
          <c:dLbls>
            <c:dLbl>
              <c:idx val="0"/>
              <c:layout>
                <c:manualLayout>
                  <c:x val="9.5465393794749406E-4"/>
                  <c:y val="4.3910806174957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F5-491D-BF9C-56F3CE0686C6}"/>
                </c:ext>
              </c:extLst>
            </c:dLbl>
            <c:dLbl>
              <c:idx val="1"/>
              <c:layout>
                <c:manualLayout>
                  <c:x val="9.5465393794749406E-4"/>
                  <c:y val="4.3910806174957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F5-491D-BF9C-56F3CE0686C6}"/>
                </c:ext>
              </c:extLst>
            </c:dLbl>
            <c:dLbl>
              <c:idx val="2"/>
              <c:layout>
                <c:manualLayout>
                  <c:x val="-1.9093078758950582E-3"/>
                  <c:y val="6.44939965694682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F5-491D-BF9C-56F3CE0686C6}"/>
                </c:ext>
              </c:extLst>
            </c:dLbl>
            <c:dLbl>
              <c:idx val="3"/>
              <c:layout>
                <c:manualLayout>
                  <c:x val="1.9093078758949181E-3"/>
                  <c:y val="5.91549295774647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7B-4B03-9E76-B8A29C1EAD45}"/>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'Comparativo residual 2016-2019'!$C$5:$C$8</c:f>
              <c:numCache>
                <c:formatCode>General</c:formatCode>
                <c:ptCount val="4"/>
                <c:pt idx="0">
                  <c:v>2016</c:v>
                </c:pt>
                <c:pt idx="1">
                  <c:v>2017</c:v>
                </c:pt>
                <c:pt idx="2">
                  <c:v>2018</c:v>
                </c:pt>
                <c:pt idx="3">
                  <c:v>2019</c:v>
                </c:pt>
              </c:numCache>
            </c:numRef>
          </c:cat>
          <c:val>
            <c:numRef>
              <c:f>'Comparativo residual 2016-2019'!$D$5:$D$8</c:f>
              <c:numCache>
                <c:formatCode>General</c:formatCode>
                <c:ptCount val="4"/>
                <c:pt idx="0">
                  <c:v>9</c:v>
                </c:pt>
                <c:pt idx="1">
                  <c:v>16</c:v>
                </c:pt>
                <c:pt idx="2">
                  <c:v>37</c:v>
                </c:pt>
                <c:pt idx="3">
                  <c:v>37</c:v>
                </c:pt>
              </c:numCache>
            </c:numRef>
          </c:val>
          <c:extLst>
            <c:ext xmlns:c16="http://schemas.microsoft.com/office/drawing/2014/chart" uri="{C3380CC4-5D6E-409C-BE32-E72D297353CC}">
              <c16:uniqueId val="{00000000-8867-45AB-977E-3BD854FBD578}"/>
            </c:ext>
          </c:extLst>
        </c:ser>
        <c:ser>
          <c:idx val="1"/>
          <c:order val="1"/>
          <c:tx>
            <c:strRef>
              <c:f>'Comparativo residual 2016-2019'!$E$4</c:f>
              <c:strCache>
                <c:ptCount val="1"/>
                <c:pt idx="0">
                  <c:v>Alto </c:v>
                </c:pt>
              </c:strCache>
            </c:strRef>
          </c:tx>
          <c:spPr>
            <a:solidFill>
              <a:srgbClr val="FF9900"/>
            </a:solidFill>
            <a:ln>
              <a:noFill/>
            </a:ln>
            <a:effectLst/>
            <a:sp3d/>
          </c:spPr>
          <c:invertIfNegative val="0"/>
          <c:dLbls>
            <c:dLbl>
              <c:idx val="0"/>
              <c:layout>
                <c:manualLayout>
                  <c:x val="1.4319809069212411E-2"/>
                  <c:y val="6.8610634648370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F5-491D-BF9C-56F3CE0686C6}"/>
                </c:ext>
              </c:extLst>
            </c:dLbl>
            <c:dLbl>
              <c:idx val="1"/>
              <c:layout>
                <c:manualLayout>
                  <c:x val="-7.0007146720950033E-17"/>
                  <c:y val="5.0771869639794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F5-491D-BF9C-56F3CE0686C6}"/>
                </c:ext>
              </c:extLst>
            </c:dLbl>
            <c:dLbl>
              <c:idx val="2"/>
              <c:layout>
                <c:manualLayout>
                  <c:x val="1.5274463007159905E-2"/>
                  <c:y val="4.8027444253859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F5-491D-BF9C-56F3CE0686C6}"/>
                </c:ext>
              </c:extLst>
            </c:dLbl>
            <c:dLbl>
              <c:idx val="3"/>
              <c:layout>
                <c:manualLayout>
                  <c:x val="1.1455847255369928E-2"/>
                  <c:y val="5.7746478873239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B-4B03-9E76-B8A29C1EAD45}"/>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'Comparativo residual 2016-2019'!$C$5:$C$8</c:f>
              <c:numCache>
                <c:formatCode>General</c:formatCode>
                <c:ptCount val="4"/>
                <c:pt idx="0">
                  <c:v>2016</c:v>
                </c:pt>
                <c:pt idx="1">
                  <c:v>2017</c:v>
                </c:pt>
                <c:pt idx="2">
                  <c:v>2018</c:v>
                </c:pt>
                <c:pt idx="3">
                  <c:v>2019</c:v>
                </c:pt>
              </c:numCache>
            </c:numRef>
          </c:cat>
          <c:val>
            <c:numRef>
              <c:f>'Comparativo residual 2016-2019'!$E$5:$E$8</c:f>
              <c:numCache>
                <c:formatCode>General</c:formatCode>
                <c:ptCount val="4"/>
                <c:pt idx="0">
                  <c:v>3</c:v>
                </c:pt>
                <c:pt idx="1">
                  <c:v>38</c:v>
                </c:pt>
                <c:pt idx="2">
                  <c:v>23</c:v>
                </c:pt>
                <c:pt idx="3">
                  <c:v>23</c:v>
                </c:pt>
              </c:numCache>
            </c:numRef>
          </c:val>
          <c:extLst>
            <c:ext xmlns:c16="http://schemas.microsoft.com/office/drawing/2014/chart" uri="{C3380CC4-5D6E-409C-BE32-E72D297353CC}">
              <c16:uniqueId val="{00000001-8867-45AB-977E-3BD854FBD578}"/>
            </c:ext>
          </c:extLst>
        </c:ser>
        <c:ser>
          <c:idx val="2"/>
          <c:order val="2"/>
          <c:tx>
            <c:strRef>
              <c:f>'Comparativo residual 2016-2019'!$F$4</c:f>
              <c:strCache>
                <c:ptCount val="1"/>
                <c:pt idx="0">
                  <c:v>Moderado </c:v>
                </c:pt>
              </c:strCache>
            </c:strRef>
          </c:tx>
          <c:spPr>
            <a:solidFill>
              <a:schemeClr val="accent4">
                <a:lumMod val="40000"/>
                <a:lumOff val="60000"/>
              </a:schemeClr>
            </a:solidFill>
            <a:ln>
              <a:noFill/>
            </a:ln>
            <a:effectLst/>
            <a:sp3d/>
          </c:spPr>
          <c:invertIfNegative val="0"/>
          <c:dLbls>
            <c:dLbl>
              <c:idx val="1"/>
              <c:layout>
                <c:manualLayout>
                  <c:x val="9.5465393794749408E-3"/>
                  <c:y val="4.5283018867924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F5-491D-BF9C-56F3CE0686C6}"/>
                </c:ext>
              </c:extLst>
            </c:dLbl>
            <c:dLbl>
              <c:idx val="2"/>
              <c:layout>
                <c:manualLayout>
                  <c:x val="1.4319809069212271E-2"/>
                  <c:y val="4.8027444253859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F5-491D-BF9C-56F3CE0686C6}"/>
                </c:ext>
              </c:extLst>
            </c:dLbl>
            <c:dLbl>
              <c:idx val="3"/>
              <c:layout>
                <c:manualLayout>
                  <c:x val="1.4319809069212411E-2"/>
                  <c:y val="6.3380281690140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B-4B03-9E76-B8A29C1EAD45}"/>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'Comparativo residual 2016-2019'!$C$5:$C$8</c:f>
              <c:numCache>
                <c:formatCode>General</c:formatCode>
                <c:ptCount val="4"/>
                <c:pt idx="0">
                  <c:v>2016</c:v>
                </c:pt>
                <c:pt idx="1">
                  <c:v>2017</c:v>
                </c:pt>
                <c:pt idx="2">
                  <c:v>2018</c:v>
                </c:pt>
                <c:pt idx="3">
                  <c:v>2019</c:v>
                </c:pt>
              </c:numCache>
            </c:numRef>
          </c:cat>
          <c:val>
            <c:numRef>
              <c:f>'Comparativo residual 2016-2019'!$F$5:$F$8</c:f>
              <c:numCache>
                <c:formatCode>General</c:formatCode>
                <c:ptCount val="4"/>
                <c:pt idx="0">
                  <c:v>0</c:v>
                </c:pt>
                <c:pt idx="1">
                  <c:v>11</c:v>
                </c:pt>
                <c:pt idx="2">
                  <c:v>10</c:v>
                </c:pt>
                <c:pt idx="3">
                  <c:v>10</c:v>
                </c:pt>
              </c:numCache>
            </c:numRef>
          </c:val>
          <c:extLst>
            <c:ext xmlns:c16="http://schemas.microsoft.com/office/drawing/2014/chart" uri="{C3380CC4-5D6E-409C-BE32-E72D297353CC}">
              <c16:uniqueId val="{00000002-8867-45AB-977E-3BD854FBD578}"/>
            </c:ext>
          </c:extLst>
        </c:ser>
        <c:ser>
          <c:idx val="3"/>
          <c:order val="3"/>
          <c:tx>
            <c:strRef>
              <c:f>'Comparativo residual 2016-2019'!$G$4</c:f>
              <c:strCache>
                <c:ptCount val="1"/>
                <c:pt idx="0">
                  <c:v>Bajo </c:v>
                </c:pt>
              </c:strCache>
            </c:strRef>
          </c:tx>
          <c:spPr>
            <a:solidFill>
              <a:srgbClr val="92D050"/>
            </a:solidFill>
            <a:ln>
              <a:noFill/>
            </a:ln>
            <a:effectLst/>
            <a:sp3d/>
          </c:spPr>
          <c:invertIfNegative val="0"/>
          <c:dLbls>
            <c:delete val="1"/>
          </c:dLbls>
          <c:cat>
            <c:numRef>
              <c:f>'Comparativo residual 2016-2019'!$C$5:$C$8</c:f>
              <c:numCache>
                <c:formatCode>General</c:formatCode>
                <c:ptCount val="4"/>
                <c:pt idx="0">
                  <c:v>2016</c:v>
                </c:pt>
                <c:pt idx="1">
                  <c:v>2017</c:v>
                </c:pt>
                <c:pt idx="2">
                  <c:v>2018</c:v>
                </c:pt>
                <c:pt idx="3">
                  <c:v>2019</c:v>
                </c:pt>
              </c:numCache>
            </c:numRef>
          </c:cat>
          <c:val>
            <c:numRef>
              <c:f>'Comparativo residual 2016-2019'!$G$5:$G$8</c:f>
              <c:numCache>
                <c:formatCode>General</c:formatCode>
                <c:ptCount val="4"/>
                <c:pt idx="0">
                  <c:v>0</c:v>
                </c:pt>
                <c:pt idx="1">
                  <c:v>3</c:v>
                </c:pt>
                <c:pt idx="2">
                  <c:v>4</c:v>
                </c:pt>
                <c:pt idx="3">
                  <c:v>4</c:v>
                </c:pt>
              </c:numCache>
            </c:numRef>
          </c:val>
          <c:extLst>
            <c:ext xmlns:c16="http://schemas.microsoft.com/office/drawing/2014/chart" uri="{C3380CC4-5D6E-409C-BE32-E72D297353CC}">
              <c16:uniqueId val="{00000003-8867-45AB-977E-3BD854FBD578}"/>
            </c:ext>
          </c:extLst>
        </c:ser>
        <c:dLbls>
          <c:showLegendKey val="0"/>
          <c:showVal val="1"/>
          <c:showCatName val="0"/>
          <c:showSerName val="0"/>
          <c:showPercent val="0"/>
          <c:showBubbleSize val="0"/>
        </c:dLbls>
        <c:gapWidth val="150"/>
        <c:shape val="box"/>
        <c:axId val="2064170224"/>
        <c:axId val="2064174800"/>
        <c:axId val="1955585104"/>
      </c:bar3DChart>
      <c:catAx>
        <c:axId val="20641702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4174800"/>
        <c:crosses val="autoZero"/>
        <c:auto val="1"/>
        <c:lblAlgn val="ctr"/>
        <c:lblOffset val="100"/>
        <c:noMultiLvlLbl val="0"/>
      </c:catAx>
      <c:valAx>
        <c:axId val="20641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4170224"/>
        <c:crosses val="autoZero"/>
        <c:crossBetween val="between"/>
      </c:valAx>
      <c:serAx>
        <c:axId val="1955585104"/>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rgbClr val="002060"/>
                </a:solidFill>
                <a:latin typeface="+mn-lt"/>
                <a:ea typeface="+mn-ea"/>
                <a:cs typeface="+mn-cs"/>
              </a:defRPr>
            </a:pPr>
            <a:endParaRPr lang="es-CO"/>
          </a:p>
        </c:txPr>
        <c:crossAx val="2064174800"/>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800" b="1" i="0" u="none" strike="noStrike" kern="1200" baseline="0">
                <a:solidFill>
                  <a:srgbClr val="006600"/>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400">
                <a:solidFill>
                  <a:srgbClr val="002060"/>
                </a:solidFill>
              </a:defRPr>
            </a:pPr>
            <a:r>
              <a:rPr lang="en-US" sz="5400">
                <a:solidFill>
                  <a:srgbClr val="002060"/>
                </a:solidFill>
              </a:rPr>
              <a:t>Riesgo residual por procesos V3</a:t>
            </a:r>
          </a:p>
        </c:rich>
      </c:tx>
      <c:layout>
        <c:manualLayout>
          <c:xMode val="edge"/>
          <c:yMode val="edge"/>
          <c:x val="0.34052760404949384"/>
          <c:y val="3.8316402332098431E-2"/>
        </c:manualLayout>
      </c:layout>
      <c:overlay val="0"/>
    </c:title>
    <c:autoTitleDeleted val="0"/>
    <c:view3D>
      <c:rotX val="15"/>
      <c:rotY val="20"/>
      <c:rAngAx val="0"/>
    </c:view3D>
    <c:floor>
      <c:thickness val="0"/>
    </c:floor>
    <c:sideWall>
      <c:thickness val="0"/>
    </c:sideWall>
    <c:backWall>
      <c:thickness val="0"/>
    </c:backWall>
    <c:plotArea>
      <c:layout>
        <c:manualLayout>
          <c:layoutTarget val="inner"/>
          <c:xMode val="edge"/>
          <c:yMode val="edge"/>
          <c:x val="5.4036775403074618E-2"/>
          <c:y val="5.1841834873212192E-3"/>
          <c:w val="0.63722893657570812"/>
          <c:h val="0.79349456021316089"/>
        </c:manualLayout>
      </c:layout>
      <c:bar3DChart>
        <c:barDir val="col"/>
        <c:grouping val="standard"/>
        <c:varyColors val="0"/>
        <c:ser>
          <c:idx val="0"/>
          <c:order val="0"/>
          <c:tx>
            <c:strRef>
              <c:f>'Riesgo residual por Proceso V3'!$B$2</c:f>
              <c:strCache>
                <c:ptCount val="1"/>
                <c:pt idx="0">
                  <c:v>Extremo </c:v>
                </c:pt>
              </c:strCache>
            </c:strRef>
          </c:tx>
          <c:spPr>
            <a:solidFill>
              <a:srgbClr val="FF0000"/>
            </a:solidFill>
            <a:ln w="19050">
              <a:solidFill>
                <a:srgbClr val="C00000"/>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V3'!$B$3:$B$18</c:f>
              <c:numCache>
                <c:formatCode>General</c:formatCode>
                <c:ptCount val="16"/>
                <c:pt idx="0">
                  <c:v>6</c:v>
                </c:pt>
                <c:pt idx="1">
                  <c:v>0</c:v>
                </c:pt>
                <c:pt idx="2">
                  <c:v>4</c:v>
                </c:pt>
                <c:pt idx="3">
                  <c:v>3</c:v>
                </c:pt>
                <c:pt idx="4">
                  <c:v>0</c:v>
                </c:pt>
                <c:pt idx="5">
                  <c:v>2</c:v>
                </c:pt>
                <c:pt idx="6">
                  <c:v>7</c:v>
                </c:pt>
                <c:pt idx="7">
                  <c:v>2</c:v>
                </c:pt>
                <c:pt idx="8">
                  <c:v>1</c:v>
                </c:pt>
                <c:pt idx="9">
                  <c:v>5</c:v>
                </c:pt>
                <c:pt idx="10">
                  <c:v>2</c:v>
                </c:pt>
                <c:pt idx="11">
                  <c:v>1</c:v>
                </c:pt>
                <c:pt idx="12">
                  <c:v>1</c:v>
                </c:pt>
                <c:pt idx="13">
                  <c:v>1</c:v>
                </c:pt>
                <c:pt idx="14">
                  <c:v>0</c:v>
                </c:pt>
                <c:pt idx="15">
                  <c:v>2</c:v>
                </c:pt>
              </c:numCache>
            </c:numRef>
          </c:val>
          <c:extLst>
            <c:ext xmlns:c16="http://schemas.microsoft.com/office/drawing/2014/chart" uri="{C3380CC4-5D6E-409C-BE32-E72D297353CC}">
              <c16:uniqueId val="{00000000-7A02-4F0A-9BAE-837A75F16974}"/>
            </c:ext>
          </c:extLst>
        </c:ser>
        <c:ser>
          <c:idx val="1"/>
          <c:order val="1"/>
          <c:tx>
            <c:strRef>
              <c:f>'Riesgo residual por Proceso V3'!$C$2</c:f>
              <c:strCache>
                <c:ptCount val="1"/>
                <c:pt idx="0">
                  <c:v>Alto </c:v>
                </c:pt>
              </c:strCache>
            </c:strRef>
          </c:tx>
          <c:spPr>
            <a:solidFill>
              <a:srgbClr val="FF9900"/>
            </a:solidFill>
            <a:ln>
              <a:solidFill>
                <a:srgbClr val="993300"/>
              </a:solidFill>
            </a:ln>
          </c:spPr>
          <c:invertIfNegative val="0"/>
          <c:dPt>
            <c:idx val="15"/>
            <c:invertIfNegative val="0"/>
            <c:bubble3D val="0"/>
            <c:spPr>
              <a:solidFill>
                <a:srgbClr val="FF9900"/>
              </a:solidFill>
              <a:ln>
                <a:solidFill>
                  <a:schemeClr val="accent2">
                    <a:lumMod val="75000"/>
                  </a:schemeClr>
                </a:solidFill>
              </a:ln>
            </c:spPr>
            <c:extLst>
              <c:ext xmlns:c16="http://schemas.microsoft.com/office/drawing/2014/chart" uri="{C3380CC4-5D6E-409C-BE32-E72D297353CC}">
                <c16:uniqueId val="{0000000D-29CF-45CF-B958-509AEF6302C4}"/>
              </c:ext>
            </c:extLst>
          </c:dPt>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V3'!$C$3:$C$18</c:f>
              <c:numCache>
                <c:formatCode>General</c:formatCode>
                <c:ptCount val="16"/>
                <c:pt idx="0">
                  <c:v>0</c:v>
                </c:pt>
                <c:pt idx="1">
                  <c:v>1</c:v>
                </c:pt>
                <c:pt idx="2">
                  <c:v>1</c:v>
                </c:pt>
                <c:pt idx="3">
                  <c:v>0</c:v>
                </c:pt>
                <c:pt idx="4">
                  <c:v>3</c:v>
                </c:pt>
                <c:pt idx="5">
                  <c:v>1</c:v>
                </c:pt>
                <c:pt idx="6">
                  <c:v>0</c:v>
                </c:pt>
                <c:pt idx="7">
                  <c:v>0</c:v>
                </c:pt>
                <c:pt idx="8">
                  <c:v>0</c:v>
                </c:pt>
                <c:pt idx="9">
                  <c:v>2</c:v>
                </c:pt>
                <c:pt idx="10">
                  <c:v>2</c:v>
                </c:pt>
                <c:pt idx="11">
                  <c:v>1</c:v>
                </c:pt>
                <c:pt idx="12">
                  <c:v>6</c:v>
                </c:pt>
                <c:pt idx="13">
                  <c:v>5</c:v>
                </c:pt>
                <c:pt idx="14">
                  <c:v>0</c:v>
                </c:pt>
                <c:pt idx="15">
                  <c:v>1</c:v>
                </c:pt>
              </c:numCache>
            </c:numRef>
          </c:val>
          <c:extLst>
            <c:ext xmlns:c16="http://schemas.microsoft.com/office/drawing/2014/chart" uri="{C3380CC4-5D6E-409C-BE32-E72D297353CC}">
              <c16:uniqueId val="{00000001-7A02-4F0A-9BAE-837A75F16974}"/>
            </c:ext>
          </c:extLst>
        </c:ser>
        <c:ser>
          <c:idx val="2"/>
          <c:order val="2"/>
          <c:tx>
            <c:strRef>
              <c:f>'Riesgo residual por Proceso V3'!$D$2</c:f>
              <c:strCache>
                <c:ptCount val="1"/>
                <c:pt idx="0">
                  <c:v>Moderado </c:v>
                </c:pt>
              </c:strCache>
            </c:strRef>
          </c:tx>
          <c:spPr>
            <a:solidFill>
              <a:srgbClr val="FFFF99"/>
            </a:solidFill>
            <a:ln>
              <a:solidFill>
                <a:schemeClr val="accent4">
                  <a:lumMod val="75000"/>
                </a:schemeClr>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V3'!$D$3:$D$18</c:f>
              <c:numCache>
                <c:formatCode>General</c:formatCode>
                <c:ptCount val="16"/>
                <c:pt idx="0">
                  <c:v>0</c:v>
                </c:pt>
                <c:pt idx="1">
                  <c:v>3</c:v>
                </c:pt>
                <c:pt idx="2">
                  <c:v>0</c:v>
                </c:pt>
                <c:pt idx="3">
                  <c:v>0</c:v>
                </c:pt>
                <c:pt idx="4">
                  <c:v>1</c:v>
                </c:pt>
                <c:pt idx="5">
                  <c:v>0</c:v>
                </c:pt>
                <c:pt idx="6">
                  <c:v>0</c:v>
                </c:pt>
                <c:pt idx="7">
                  <c:v>0</c:v>
                </c:pt>
                <c:pt idx="8">
                  <c:v>0</c:v>
                </c:pt>
                <c:pt idx="9">
                  <c:v>2</c:v>
                </c:pt>
                <c:pt idx="10">
                  <c:v>0</c:v>
                </c:pt>
                <c:pt idx="11">
                  <c:v>0</c:v>
                </c:pt>
                <c:pt idx="12">
                  <c:v>2</c:v>
                </c:pt>
                <c:pt idx="13">
                  <c:v>0</c:v>
                </c:pt>
                <c:pt idx="14">
                  <c:v>0</c:v>
                </c:pt>
                <c:pt idx="15">
                  <c:v>2</c:v>
                </c:pt>
              </c:numCache>
            </c:numRef>
          </c:val>
          <c:extLst>
            <c:ext xmlns:c16="http://schemas.microsoft.com/office/drawing/2014/chart" uri="{C3380CC4-5D6E-409C-BE32-E72D297353CC}">
              <c16:uniqueId val="{00000002-7A02-4F0A-9BAE-837A75F16974}"/>
            </c:ext>
          </c:extLst>
        </c:ser>
        <c:ser>
          <c:idx val="3"/>
          <c:order val="3"/>
          <c:tx>
            <c:strRef>
              <c:f>'Riesgo residual por Proceso V3'!$E$2</c:f>
              <c:strCache>
                <c:ptCount val="1"/>
                <c:pt idx="0">
                  <c:v>Bajo </c:v>
                </c:pt>
              </c:strCache>
            </c:strRef>
          </c:tx>
          <c:spPr>
            <a:solidFill>
              <a:srgbClr val="92D050"/>
            </a:solidFill>
            <a:ln>
              <a:solidFill>
                <a:schemeClr val="accent6">
                  <a:lumMod val="50000"/>
                </a:schemeClr>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V3'!$E$3:$E$18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3</c:v>
                </c:pt>
                <c:pt idx="15">
                  <c:v>0</c:v>
                </c:pt>
              </c:numCache>
            </c:numRef>
          </c:val>
          <c:extLst>
            <c:ext xmlns:c16="http://schemas.microsoft.com/office/drawing/2014/chart" uri="{C3380CC4-5D6E-409C-BE32-E72D297353CC}">
              <c16:uniqueId val="{00000003-7A02-4F0A-9BAE-837A75F16974}"/>
            </c:ext>
          </c:extLst>
        </c:ser>
        <c:dLbls>
          <c:showLegendKey val="0"/>
          <c:showVal val="0"/>
          <c:showCatName val="0"/>
          <c:showSerName val="0"/>
          <c:showPercent val="0"/>
          <c:showBubbleSize val="0"/>
        </c:dLbls>
        <c:gapWidth val="150"/>
        <c:shape val="box"/>
        <c:axId val="189856000"/>
        <c:axId val="189854464"/>
        <c:axId val="189798592"/>
      </c:bar3DChart>
      <c:valAx>
        <c:axId val="189854464"/>
        <c:scaling>
          <c:orientation val="minMax"/>
        </c:scaling>
        <c:delete val="0"/>
        <c:axPos val="l"/>
        <c:majorGridlines/>
        <c:numFmt formatCode="General" sourceLinked="1"/>
        <c:majorTickMark val="out"/>
        <c:minorTickMark val="none"/>
        <c:tickLblPos val="nextTo"/>
        <c:crossAx val="189856000"/>
        <c:crosses val="autoZero"/>
        <c:crossBetween val="between"/>
      </c:valAx>
      <c:catAx>
        <c:axId val="189856000"/>
        <c:scaling>
          <c:orientation val="minMax"/>
        </c:scaling>
        <c:delete val="0"/>
        <c:axPos val="b"/>
        <c:majorGridlines/>
        <c:numFmt formatCode="General" sourceLinked="0"/>
        <c:majorTickMark val="out"/>
        <c:minorTickMark val="none"/>
        <c:tickLblPos val="nextTo"/>
        <c:txPr>
          <a:bodyPr/>
          <a:lstStyle/>
          <a:p>
            <a:pPr>
              <a:defRPr sz="3600" b="1"/>
            </a:pPr>
            <a:endParaRPr lang="es-CO"/>
          </a:p>
        </c:txPr>
        <c:crossAx val="189854464"/>
        <c:crosses val="autoZero"/>
        <c:auto val="1"/>
        <c:lblAlgn val="ctr"/>
        <c:lblOffset val="100"/>
        <c:noMultiLvlLbl val="0"/>
      </c:catAx>
      <c:serAx>
        <c:axId val="189798592"/>
        <c:scaling>
          <c:orientation val="minMax"/>
        </c:scaling>
        <c:delete val="0"/>
        <c:axPos val="b"/>
        <c:majorTickMark val="out"/>
        <c:minorTickMark val="none"/>
        <c:tickLblPos val="nextTo"/>
        <c:crossAx val="189854464"/>
        <c:crosses val="autoZero"/>
      </c:serAx>
    </c:plotArea>
    <c:plotVisOnly val="1"/>
    <c:dispBlanksAs val="gap"/>
    <c:showDLblsOverMax val="0"/>
  </c:chart>
  <c:txPr>
    <a:bodyPr/>
    <a:lstStyle/>
    <a:p>
      <a:pPr>
        <a:defRPr sz="1400"/>
      </a:pPr>
      <a:endParaRPr lang="es-CO"/>
    </a:p>
  </c:txPr>
  <c:printSettings>
    <c:headerFooter/>
    <c:pageMargins b="0.75000000000000322" l="0.70000000000000062" r="0.70000000000000062" t="0.75000000000000322"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360590</xdr:colOff>
      <xdr:row>5</xdr:row>
      <xdr:rowOff>380068</xdr:rowOff>
    </xdr:from>
    <xdr:to>
      <xdr:col>3</xdr:col>
      <xdr:colOff>1794783</xdr:colOff>
      <xdr:row>5</xdr:row>
      <xdr:rowOff>1577913</xdr:rowOff>
    </xdr:to>
    <xdr:pic>
      <xdr:nvPicPr>
        <xdr:cNvPr id="2" name="Imagen 1" descr="Resultado de imagen para vector Agencia nacional de tierras">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449"/>
        <a:stretch/>
      </xdr:blipFill>
      <xdr:spPr bwMode="auto">
        <a:xfrm>
          <a:off x="820965" y="602318"/>
          <a:ext cx="3701143" cy="1197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0</xdr:rowOff>
    </xdr:from>
    <xdr:to>
      <xdr:col>8</xdr:col>
      <xdr:colOff>504826</xdr:colOff>
      <xdr:row>31</xdr:row>
      <xdr:rowOff>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400051</xdr:colOff>
      <xdr:row>0</xdr:row>
      <xdr:rowOff>85724</xdr:rowOff>
    </xdr:from>
    <xdr:to>
      <xdr:col>1</xdr:col>
      <xdr:colOff>1140280</xdr:colOff>
      <xdr:row>3</xdr:row>
      <xdr:rowOff>171449</xdr:rowOff>
    </xdr:to>
    <xdr:pic>
      <xdr:nvPicPr>
        <xdr:cNvPr id="5" name="Imagen 4" descr="Resultado de imagen para vector Agencia nacional de tierras">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1" y="85724"/>
          <a:ext cx="150222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95250</xdr:rowOff>
    </xdr:from>
    <xdr:to>
      <xdr:col>7</xdr:col>
      <xdr:colOff>309562</xdr:colOff>
      <xdr:row>43</xdr:row>
      <xdr:rowOff>119061</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166688</xdr:colOff>
      <xdr:row>7</xdr:row>
      <xdr:rowOff>188267</xdr:rowOff>
    </xdr:from>
    <xdr:to>
      <xdr:col>1</xdr:col>
      <xdr:colOff>2702719</xdr:colOff>
      <xdr:row>13</xdr:row>
      <xdr:rowOff>154781</xdr:rowOff>
    </xdr:to>
    <xdr:pic>
      <xdr:nvPicPr>
        <xdr:cNvPr id="6" name="Imagen 5" descr="Resultado de imagen para vector Agencia nacional de tierras">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6" y="1521767"/>
          <a:ext cx="2536031" cy="1109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31750</xdr:colOff>
      <xdr:row>0</xdr:row>
      <xdr:rowOff>116767</xdr:rowOff>
    </xdr:from>
    <xdr:to>
      <xdr:col>1</xdr:col>
      <xdr:colOff>2497455</xdr:colOff>
      <xdr:row>0</xdr:row>
      <xdr:rowOff>1222374</xdr:rowOff>
    </xdr:to>
    <xdr:pic>
      <xdr:nvPicPr>
        <xdr:cNvPr id="2" name="Imagen 1" descr="Resultado de imagen para vector Agencia nacional de tierra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16767"/>
          <a:ext cx="2465705" cy="1105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523878</xdr:colOff>
      <xdr:row>0</xdr:row>
      <xdr:rowOff>130969</xdr:rowOff>
    </xdr:from>
    <xdr:to>
      <xdr:col>2</xdr:col>
      <xdr:colOff>333687</xdr:colOff>
      <xdr:row>0</xdr:row>
      <xdr:rowOff>1166813</xdr:rowOff>
    </xdr:to>
    <xdr:pic>
      <xdr:nvPicPr>
        <xdr:cNvPr id="4" name="Imagen 3" descr="Resultado de imagen para vector Agencia nacional de tierra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8" y="130969"/>
          <a:ext cx="2310122" cy="1035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571500</xdr:colOff>
      <xdr:row>3</xdr:row>
      <xdr:rowOff>128586</xdr:rowOff>
    </xdr:from>
    <xdr:to>
      <xdr:col>10</xdr:col>
      <xdr:colOff>444500</xdr:colOff>
      <xdr:row>20</xdr:row>
      <xdr:rowOff>142875</xdr:rowOff>
    </xdr:to>
    <xdr:graphicFrame macro="">
      <xdr:nvGraphicFramePr>
        <xdr:cNvPr id="2" name="Gráfico 1">
          <a:extLst>
            <a:ext uri="{FF2B5EF4-FFF2-40B4-BE49-F238E27FC236}">
              <a16:creationId xmlns:a16="http://schemas.microsoft.com/office/drawing/2014/main" id="{57B6E543-5805-4985-BC41-4857D6272F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81643</xdr:colOff>
      <xdr:row>2</xdr:row>
      <xdr:rowOff>353785</xdr:rowOff>
    </xdr:from>
    <xdr:to>
      <xdr:col>13</xdr:col>
      <xdr:colOff>653145</xdr:colOff>
      <xdr:row>35</xdr:row>
      <xdr:rowOff>163285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176893</xdr:colOff>
      <xdr:row>29</xdr:row>
      <xdr:rowOff>22961</xdr:rowOff>
    </xdr:from>
    <xdr:to>
      <xdr:col>12</xdr:col>
      <xdr:colOff>81643</xdr:colOff>
      <xdr:row>34</xdr:row>
      <xdr:rowOff>28914</xdr:rowOff>
    </xdr:to>
    <xdr:pic>
      <xdr:nvPicPr>
        <xdr:cNvPr id="4" name="Imagen 3" descr="Resultado de imagen para vector Agencia nacional de tierra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30143" y="6867354"/>
          <a:ext cx="2190750" cy="958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xdr:colOff>
      <xdr:row>0</xdr:row>
      <xdr:rowOff>190499</xdr:rowOff>
    </xdr:from>
    <xdr:to>
      <xdr:col>18</xdr:col>
      <xdr:colOff>301624</xdr:colOff>
      <xdr:row>43</xdr:row>
      <xdr:rowOff>79374</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158750</xdr:colOff>
      <xdr:row>34</xdr:row>
      <xdr:rowOff>63500</xdr:rowOff>
    </xdr:from>
    <xdr:to>
      <xdr:col>17</xdr:col>
      <xdr:colOff>349248</xdr:colOff>
      <xdr:row>41</xdr:row>
      <xdr:rowOff>146843</xdr:rowOff>
    </xdr:to>
    <xdr:pic>
      <xdr:nvPicPr>
        <xdr:cNvPr id="3" name="Imagen 2" descr="Resultado de imagen para vector Agencia nacional de tierras">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8318500"/>
          <a:ext cx="3238498" cy="1416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42</xdr:col>
      <xdr:colOff>381000</xdr:colOff>
      <xdr:row>69</xdr:row>
      <xdr:rowOff>23812</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0.76781</cdr:x>
      <cdr:y>0.80763</cdr:y>
    </cdr:from>
    <cdr:to>
      <cdr:x>0.95773</cdr:x>
      <cdr:y>0.94722</cdr:y>
    </cdr:to>
    <cdr:pic>
      <cdr:nvPicPr>
        <cdr:cNvPr id="2" name="Imagen 1" descr="Resultado de imagen para vector Agencia nacional de tierras">
          <a:extLst xmlns:a="http://schemas.openxmlformats.org/drawingml/2006/main">
            <a:ext uri="{FF2B5EF4-FFF2-40B4-BE49-F238E27FC236}">
              <a16:creationId xmlns:a16="http://schemas.microsoft.com/office/drawing/2014/main" id="{9D9E7922-E3D5-46D1-B4C2-CBCC0ABE331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6523066" y="17020030"/>
          <a:ext cx="6560597" cy="294172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robayo\Desktop\Escritorio\ERIKA%20R\ANT\2018\PLANEACI&#211;N\PLAN%20DE%20ACCI&#211;N\RIESGOS%20DE%20GESTI&#211;N%202018\ADMINISTRACI&#211;N%20DE%20BIENES%20Y%20SERVICIOS\Administraci&#243;n%20de%20%20ByS%20Mapa%20de%20Riesgos%20ANT%20V3%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Mapa de Riesgos Gestión"/>
      <sheetName val="Mapa de calor"/>
      <sheetName val="Tipos de riesgos ANT V2 2017"/>
      <sheetName val="Análisis global ANT V2"/>
      <sheetName val="Comparativo 2016 a 2018"/>
      <sheetName val="Riesgo residual por Proceso V2"/>
      <sheetName val="IGR"/>
      <sheetName val="INVENTARIO"/>
    </sheetNames>
    <sheetDataSet>
      <sheetData sheetId="0" refreshError="1"/>
      <sheetData sheetId="1">
        <row r="307">
          <cell r="B307">
            <v>1</v>
          </cell>
        </row>
        <row r="308">
          <cell r="B308">
            <v>2</v>
          </cell>
        </row>
        <row r="309">
          <cell r="B309">
            <v>3</v>
          </cell>
        </row>
        <row r="310">
          <cell r="B310">
            <v>4</v>
          </cell>
        </row>
        <row r="311">
          <cell r="B311">
            <v>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enciadetierras.gov.co/normativa/concepto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77"/>
  <sheetViews>
    <sheetView showGridLines="0" tabSelected="1" topLeftCell="A5" zoomScale="50" zoomScaleNormal="50" zoomScaleSheetLayoutView="20" workbookViewId="0">
      <pane xSplit="4" ySplit="5" topLeftCell="E10" activePane="bottomRight" state="frozen"/>
      <selection activeCell="A5" sqref="A5"/>
      <selection pane="topRight" activeCell="E5" sqref="E5"/>
      <selection pane="bottomLeft" activeCell="A11" sqref="A11"/>
      <selection pane="bottomRight" activeCell="G23" sqref="G23:G25"/>
    </sheetView>
  </sheetViews>
  <sheetFormatPr baseColWidth="10" defaultColWidth="11" defaultRowHeight="18.75" x14ac:dyDescent="0.3"/>
  <cols>
    <col min="1" max="1" width="6.85546875" style="24" customWidth="1"/>
    <col min="2" max="2" width="9" style="22" customWidth="1"/>
    <col min="3" max="3" width="24.85546875" style="21" customWidth="1"/>
    <col min="4" max="4" width="38.7109375" style="22" customWidth="1"/>
    <col min="5" max="5" width="28.5703125" style="22" customWidth="1"/>
    <col min="6" max="6" width="90.140625" style="89" customWidth="1"/>
    <col min="7" max="7" width="84.5703125" style="89" customWidth="1"/>
    <col min="8" max="9" width="12.7109375" style="22" customWidth="1"/>
    <col min="10" max="10" width="17" style="22" customWidth="1"/>
    <col min="11" max="11" width="16" style="23" customWidth="1"/>
    <col min="12" max="12" width="82.5703125" style="89" customWidth="1"/>
    <col min="13" max="14" width="12.7109375" style="22" customWidth="1"/>
    <col min="15" max="15" width="15" style="22" customWidth="1"/>
    <col min="16" max="16" width="15.28515625" style="22" customWidth="1"/>
    <col min="17" max="17" width="74.42578125" style="85" customWidth="1"/>
    <col min="18" max="18" width="42.85546875" style="22" customWidth="1"/>
    <col min="19" max="19" width="33.140625" style="22" customWidth="1"/>
    <col min="20" max="24" width="9.42578125" style="24" customWidth="1"/>
    <col min="25" max="25" width="9.7109375" style="24" customWidth="1"/>
    <col min="26" max="26" width="16.7109375" style="24" customWidth="1"/>
    <col min="27" max="27" width="98.7109375" style="24" customWidth="1"/>
    <col min="28" max="28" width="18.85546875" style="24" customWidth="1"/>
    <col min="29" max="29" width="13.42578125" style="23" customWidth="1"/>
    <col min="30" max="30" width="16.85546875" style="23" customWidth="1"/>
    <col min="31" max="31" width="106.7109375" style="24" customWidth="1"/>
    <col min="32" max="32" width="18.85546875" style="24" customWidth="1"/>
    <col min="33" max="33" width="70.85546875" style="85" customWidth="1"/>
    <col min="34" max="34" width="31.42578125" style="23" customWidth="1"/>
    <col min="35" max="35" width="1.85546875" style="24" customWidth="1"/>
    <col min="36" max="36" width="45.42578125" style="24" customWidth="1"/>
    <col min="37" max="37" width="24.28515625" style="24" customWidth="1"/>
    <col min="38" max="42" width="41.42578125" style="285" hidden="1" customWidth="1"/>
    <col min="43" max="45" width="24.28515625" style="285" hidden="1" customWidth="1"/>
    <col min="46" max="46" width="24.28515625" style="24" customWidth="1"/>
    <col min="47" max="16384" width="11" style="24"/>
  </cols>
  <sheetData>
    <row r="1" spans="2:45" ht="46.5" hidden="1" customHeight="1" x14ac:dyDescent="0.3"/>
    <row r="2" spans="2:45" s="25" customFormat="1" ht="41.25" hidden="1" customHeight="1" x14ac:dyDescent="0.3">
      <c r="C2" s="26"/>
      <c r="D2" s="424"/>
      <c r="E2" s="424"/>
      <c r="F2" s="424"/>
      <c r="G2" s="418" t="s">
        <v>70</v>
      </c>
      <c r="H2" s="418"/>
      <c r="I2" s="418"/>
      <c r="J2" s="418"/>
      <c r="K2" s="418"/>
      <c r="L2" s="408" t="s">
        <v>77</v>
      </c>
      <c r="M2" s="408"/>
      <c r="N2" s="408"/>
      <c r="O2" s="408"/>
      <c r="P2" s="408"/>
      <c r="Q2" s="408"/>
      <c r="R2" s="408"/>
      <c r="S2" s="408"/>
      <c r="T2" s="410" t="s">
        <v>73</v>
      </c>
      <c r="U2" s="411"/>
      <c r="V2" s="411"/>
      <c r="W2" s="411"/>
      <c r="X2" s="411"/>
      <c r="Y2" s="411"/>
      <c r="Z2" s="411"/>
      <c r="AA2" s="411"/>
      <c r="AB2" s="411"/>
      <c r="AC2" s="411"/>
      <c r="AD2" s="411"/>
      <c r="AE2" s="411"/>
      <c r="AF2" s="412"/>
      <c r="AG2" s="408" t="s">
        <v>76</v>
      </c>
      <c r="AH2" s="408"/>
      <c r="AL2" s="286"/>
      <c r="AM2" s="286"/>
      <c r="AN2" s="286"/>
      <c r="AO2" s="286"/>
      <c r="AP2" s="286"/>
      <c r="AQ2" s="286"/>
      <c r="AR2" s="286"/>
      <c r="AS2" s="286"/>
    </row>
    <row r="3" spans="2:45" s="25" customFormat="1" ht="41.25" hidden="1" customHeight="1" x14ac:dyDescent="0.3">
      <c r="C3" s="26"/>
      <c r="D3" s="424"/>
      <c r="E3" s="424"/>
      <c r="F3" s="424"/>
      <c r="G3" s="418" t="s">
        <v>71</v>
      </c>
      <c r="H3" s="418"/>
      <c r="I3" s="418"/>
      <c r="J3" s="418"/>
      <c r="K3" s="418"/>
      <c r="L3" s="408" t="s">
        <v>79</v>
      </c>
      <c r="M3" s="408"/>
      <c r="N3" s="408"/>
      <c r="O3" s="408"/>
      <c r="P3" s="408"/>
      <c r="Q3" s="408"/>
      <c r="R3" s="408"/>
      <c r="S3" s="408"/>
      <c r="T3" s="410" t="s">
        <v>74</v>
      </c>
      <c r="U3" s="411"/>
      <c r="V3" s="411"/>
      <c r="W3" s="411"/>
      <c r="X3" s="411"/>
      <c r="Y3" s="411"/>
      <c r="Z3" s="411"/>
      <c r="AA3" s="411"/>
      <c r="AB3" s="411"/>
      <c r="AC3" s="411"/>
      <c r="AD3" s="411"/>
      <c r="AE3" s="411"/>
      <c r="AF3" s="412"/>
      <c r="AG3" s="408">
        <v>1</v>
      </c>
      <c r="AH3" s="408"/>
      <c r="AL3" s="286"/>
      <c r="AM3" s="286"/>
      <c r="AN3" s="286"/>
      <c r="AO3" s="286"/>
      <c r="AP3" s="286"/>
      <c r="AQ3" s="286"/>
      <c r="AR3" s="286"/>
      <c r="AS3" s="286"/>
    </row>
    <row r="4" spans="2:45" s="25" customFormat="1" ht="41.25" hidden="1" customHeight="1" x14ac:dyDescent="0.3">
      <c r="C4" s="26"/>
      <c r="D4" s="425"/>
      <c r="E4" s="425"/>
      <c r="F4" s="425"/>
      <c r="G4" s="419" t="s">
        <v>72</v>
      </c>
      <c r="H4" s="419"/>
      <c r="I4" s="419"/>
      <c r="J4" s="419"/>
      <c r="K4" s="419"/>
      <c r="L4" s="417" t="s">
        <v>78</v>
      </c>
      <c r="M4" s="417"/>
      <c r="N4" s="417"/>
      <c r="O4" s="417"/>
      <c r="P4" s="417"/>
      <c r="Q4" s="417"/>
      <c r="R4" s="417"/>
      <c r="S4" s="417"/>
      <c r="T4" s="413" t="s">
        <v>75</v>
      </c>
      <c r="U4" s="414"/>
      <c r="V4" s="414"/>
      <c r="W4" s="414"/>
      <c r="X4" s="414"/>
      <c r="Y4" s="414"/>
      <c r="Z4" s="414"/>
      <c r="AA4" s="414"/>
      <c r="AB4" s="414"/>
      <c r="AC4" s="414"/>
      <c r="AD4" s="414"/>
      <c r="AE4" s="414"/>
      <c r="AF4" s="415"/>
      <c r="AG4" s="409">
        <v>42803</v>
      </c>
      <c r="AH4" s="409"/>
      <c r="AL4" s="286"/>
      <c r="AM4" s="286"/>
      <c r="AN4" s="286"/>
      <c r="AO4" s="286"/>
      <c r="AP4" s="286"/>
      <c r="AQ4" s="286"/>
      <c r="AR4" s="286"/>
      <c r="AS4" s="286"/>
    </row>
    <row r="5" spans="2:45" s="73" customFormat="1" ht="18" customHeight="1" thickBot="1" x14ac:dyDescent="0.35">
      <c r="C5" s="74"/>
      <c r="D5" s="75"/>
      <c r="E5" s="75"/>
      <c r="F5" s="91"/>
      <c r="G5" s="92"/>
      <c r="H5" s="71"/>
      <c r="I5" s="71"/>
      <c r="J5" s="71"/>
      <c r="K5" s="71"/>
      <c r="L5" s="86"/>
      <c r="M5" s="76"/>
      <c r="N5" s="76"/>
      <c r="O5" s="76"/>
      <c r="P5" s="76"/>
      <c r="Q5" s="86"/>
      <c r="R5" s="76"/>
      <c r="S5" s="76"/>
      <c r="T5" s="71"/>
      <c r="U5" s="71"/>
      <c r="V5" s="71"/>
      <c r="W5" s="71"/>
      <c r="X5" s="71"/>
      <c r="Y5" s="71"/>
      <c r="Z5" s="71"/>
      <c r="AA5" s="71"/>
      <c r="AB5" s="71"/>
      <c r="AC5" s="71"/>
      <c r="AD5" s="71"/>
      <c r="AE5" s="71"/>
      <c r="AF5" s="71"/>
      <c r="AG5" s="90"/>
      <c r="AH5" s="72"/>
      <c r="AL5" s="287"/>
      <c r="AM5" s="287"/>
      <c r="AN5" s="287"/>
      <c r="AO5" s="287"/>
      <c r="AP5" s="287"/>
      <c r="AQ5" s="287"/>
      <c r="AR5" s="287"/>
      <c r="AS5" s="287"/>
    </row>
    <row r="6" spans="2:45" s="84" customFormat="1" ht="163.5" customHeight="1" thickBot="1" x14ac:dyDescent="0.4">
      <c r="B6" s="437" t="s">
        <v>1000</v>
      </c>
      <c r="C6" s="438"/>
      <c r="D6" s="438"/>
      <c r="E6" s="438"/>
      <c r="F6" s="438"/>
      <c r="G6" s="438"/>
      <c r="H6" s="438"/>
      <c r="I6" s="438"/>
      <c r="J6" s="438"/>
      <c r="K6" s="438"/>
      <c r="L6" s="438"/>
      <c r="M6" s="438"/>
      <c r="N6" s="438"/>
      <c r="O6" s="438"/>
      <c r="P6" s="438"/>
      <c r="Q6" s="438"/>
      <c r="R6" s="438"/>
      <c r="S6" s="438"/>
      <c r="T6" s="438"/>
      <c r="U6" s="438"/>
      <c r="V6" s="438"/>
      <c r="W6" s="438"/>
      <c r="X6" s="438"/>
      <c r="Y6" s="335" t="s">
        <v>1002</v>
      </c>
      <c r="Z6" s="336"/>
      <c r="AA6" s="336"/>
      <c r="AB6" s="337"/>
      <c r="AC6" s="332" t="s">
        <v>1001</v>
      </c>
      <c r="AD6" s="333"/>
      <c r="AE6" s="333"/>
      <c r="AF6" s="334"/>
      <c r="AG6" s="427" t="s">
        <v>0</v>
      </c>
      <c r="AH6" s="428"/>
      <c r="AJ6" s="201" t="s">
        <v>1048</v>
      </c>
      <c r="AL6" s="286"/>
      <c r="AM6" s="286"/>
      <c r="AN6" s="286"/>
      <c r="AO6" s="286"/>
      <c r="AP6" s="286"/>
      <c r="AQ6" s="286"/>
      <c r="AR6" s="286"/>
      <c r="AS6" s="286"/>
    </row>
    <row r="7" spans="2:45" s="25" customFormat="1" ht="47.25" customHeight="1" x14ac:dyDescent="0.3">
      <c r="B7" s="420" t="s">
        <v>1</v>
      </c>
      <c r="C7" s="388" t="s">
        <v>89</v>
      </c>
      <c r="D7" s="416" t="s">
        <v>2</v>
      </c>
      <c r="E7" s="416" t="s">
        <v>39</v>
      </c>
      <c r="F7" s="416" t="s">
        <v>3</v>
      </c>
      <c r="G7" s="416" t="s">
        <v>4</v>
      </c>
      <c r="H7" s="388" t="s">
        <v>16</v>
      </c>
      <c r="I7" s="388"/>
      <c r="J7" s="389"/>
      <c r="K7" s="420" t="s">
        <v>5</v>
      </c>
      <c r="L7" s="416" t="s">
        <v>6</v>
      </c>
      <c r="M7" s="388" t="s">
        <v>7</v>
      </c>
      <c r="N7" s="388"/>
      <c r="O7" s="389"/>
      <c r="P7" s="420" t="s">
        <v>8</v>
      </c>
      <c r="Q7" s="416" t="s">
        <v>9</v>
      </c>
      <c r="R7" s="416" t="s">
        <v>10</v>
      </c>
      <c r="S7" s="416" t="s">
        <v>290</v>
      </c>
      <c r="T7" s="388" t="s">
        <v>62</v>
      </c>
      <c r="U7" s="388"/>
      <c r="V7" s="388"/>
      <c r="W7" s="388"/>
      <c r="X7" s="389"/>
      <c r="Y7" s="386" t="s">
        <v>998</v>
      </c>
      <c r="Z7" s="387"/>
      <c r="AA7" s="387" t="s">
        <v>11</v>
      </c>
      <c r="AB7" s="435" t="s">
        <v>80</v>
      </c>
      <c r="AC7" s="434" t="s">
        <v>999</v>
      </c>
      <c r="AD7" s="384"/>
      <c r="AE7" s="384" t="s">
        <v>11</v>
      </c>
      <c r="AF7" s="432" t="s">
        <v>80</v>
      </c>
      <c r="AG7" s="380" t="s">
        <v>12</v>
      </c>
      <c r="AH7" s="382" t="s">
        <v>13</v>
      </c>
      <c r="AJ7" s="202" t="s">
        <v>1088</v>
      </c>
      <c r="AL7" s="286"/>
      <c r="AM7" s="286"/>
      <c r="AN7" s="286"/>
      <c r="AO7" s="286"/>
      <c r="AP7" s="286"/>
      <c r="AQ7" s="286"/>
      <c r="AR7" s="286"/>
      <c r="AS7" s="286"/>
    </row>
    <row r="8" spans="2:45" s="25" customFormat="1" ht="40.5" customHeight="1" x14ac:dyDescent="0.3">
      <c r="B8" s="421"/>
      <c r="C8" s="426"/>
      <c r="D8" s="390"/>
      <c r="E8" s="390"/>
      <c r="F8" s="390"/>
      <c r="G8" s="390"/>
      <c r="H8" s="422" t="s">
        <v>38</v>
      </c>
      <c r="I8" s="422" t="s">
        <v>14</v>
      </c>
      <c r="J8" s="423" t="s">
        <v>15</v>
      </c>
      <c r="K8" s="421"/>
      <c r="L8" s="390"/>
      <c r="M8" s="430" t="s">
        <v>38</v>
      </c>
      <c r="N8" s="430" t="s">
        <v>14</v>
      </c>
      <c r="O8" s="431" t="s">
        <v>15</v>
      </c>
      <c r="P8" s="421"/>
      <c r="Q8" s="390"/>
      <c r="R8" s="390"/>
      <c r="S8" s="390"/>
      <c r="T8" s="390" t="s">
        <v>216</v>
      </c>
      <c r="U8" s="390"/>
      <c r="V8" s="390"/>
      <c r="W8" s="390"/>
      <c r="X8" s="391"/>
      <c r="Y8" s="386"/>
      <c r="Z8" s="387"/>
      <c r="AA8" s="387"/>
      <c r="AB8" s="435"/>
      <c r="AC8" s="434"/>
      <c r="AD8" s="384"/>
      <c r="AE8" s="384"/>
      <c r="AF8" s="432"/>
      <c r="AG8" s="381"/>
      <c r="AH8" s="383"/>
      <c r="AJ8" s="384" t="s">
        <v>813</v>
      </c>
      <c r="AL8" s="398" t="s">
        <v>1049</v>
      </c>
      <c r="AM8" s="398"/>
      <c r="AN8" s="398"/>
      <c r="AO8" s="398"/>
      <c r="AP8" s="398"/>
      <c r="AQ8" s="286"/>
      <c r="AR8" s="378" t="s">
        <v>272</v>
      </c>
      <c r="AS8" s="379"/>
    </row>
    <row r="9" spans="2:45" s="25" customFormat="1" ht="135.75" customHeight="1" thickBot="1" x14ac:dyDescent="0.35">
      <c r="B9" s="421"/>
      <c r="C9" s="426"/>
      <c r="D9" s="390"/>
      <c r="E9" s="390"/>
      <c r="F9" s="390"/>
      <c r="G9" s="390"/>
      <c r="H9" s="422"/>
      <c r="I9" s="422"/>
      <c r="J9" s="423"/>
      <c r="K9" s="421"/>
      <c r="L9" s="390"/>
      <c r="M9" s="430"/>
      <c r="N9" s="430"/>
      <c r="O9" s="431"/>
      <c r="P9" s="421"/>
      <c r="Q9" s="390"/>
      <c r="R9" s="390"/>
      <c r="S9" s="390"/>
      <c r="T9" s="146" t="s">
        <v>63</v>
      </c>
      <c r="U9" s="145" t="s">
        <v>64</v>
      </c>
      <c r="V9" s="145" t="s">
        <v>65</v>
      </c>
      <c r="W9" s="145" t="s">
        <v>66</v>
      </c>
      <c r="X9" s="160" t="s">
        <v>67</v>
      </c>
      <c r="Y9" s="164" t="s">
        <v>68</v>
      </c>
      <c r="Z9" s="165" t="s">
        <v>69</v>
      </c>
      <c r="AA9" s="397"/>
      <c r="AB9" s="436"/>
      <c r="AC9" s="175" t="s">
        <v>68</v>
      </c>
      <c r="AD9" s="176" t="s">
        <v>69</v>
      </c>
      <c r="AE9" s="385"/>
      <c r="AF9" s="433"/>
      <c r="AG9" s="381"/>
      <c r="AH9" s="383"/>
      <c r="AJ9" s="384"/>
      <c r="AL9" s="288" t="s">
        <v>267</v>
      </c>
      <c r="AM9" s="289" t="s">
        <v>269</v>
      </c>
      <c r="AN9" s="290" t="s">
        <v>270</v>
      </c>
      <c r="AO9" s="291" t="s">
        <v>268</v>
      </c>
      <c r="AP9" s="292">
        <v>1</v>
      </c>
      <c r="AQ9" s="286"/>
      <c r="AR9" s="293" t="s">
        <v>273</v>
      </c>
      <c r="AS9" s="294">
        <v>42</v>
      </c>
    </row>
    <row r="10" spans="2:45" ht="220.5" customHeight="1" x14ac:dyDescent="0.3">
      <c r="B10" s="186" t="s">
        <v>42</v>
      </c>
      <c r="C10" s="183" t="s">
        <v>90</v>
      </c>
      <c r="D10" s="185" t="s">
        <v>606</v>
      </c>
      <c r="E10" s="185" t="s">
        <v>1046</v>
      </c>
      <c r="F10" s="184" t="s">
        <v>1091</v>
      </c>
      <c r="G10" s="184" t="s">
        <v>607</v>
      </c>
      <c r="H10" s="185">
        <v>4</v>
      </c>
      <c r="I10" s="185">
        <v>5</v>
      </c>
      <c r="J10" s="179" t="s">
        <v>98</v>
      </c>
      <c r="K10" s="186" t="s">
        <v>92</v>
      </c>
      <c r="L10" s="184" t="s">
        <v>1092</v>
      </c>
      <c r="M10" s="185">
        <v>3</v>
      </c>
      <c r="N10" s="185">
        <v>5</v>
      </c>
      <c r="O10" s="179" t="s">
        <v>98</v>
      </c>
      <c r="P10" s="186" t="s">
        <v>53</v>
      </c>
      <c r="Q10" s="184" t="s">
        <v>1093</v>
      </c>
      <c r="R10" s="185" t="s">
        <v>17</v>
      </c>
      <c r="S10" s="185" t="s">
        <v>292</v>
      </c>
      <c r="T10" s="185">
        <v>1</v>
      </c>
      <c r="U10" s="151"/>
      <c r="V10" s="151"/>
      <c r="W10" s="151"/>
      <c r="X10" s="163">
        <v>1</v>
      </c>
      <c r="Y10" s="204">
        <v>1</v>
      </c>
      <c r="Z10" s="205">
        <v>1</v>
      </c>
      <c r="AA10" s="206" t="s">
        <v>975</v>
      </c>
      <c r="AB10" s="207" t="s">
        <v>82</v>
      </c>
      <c r="AC10" s="204">
        <v>1</v>
      </c>
      <c r="AD10" s="205">
        <v>1</v>
      </c>
      <c r="AE10" s="206" t="s">
        <v>1005</v>
      </c>
      <c r="AF10" s="207" t="s">
        <v>82</v>
      </c>
      <c r="AG10" s="187" t="s">
        <v>608</v>
      </c>
      <c r="AH10" s="188" t="s">
        <v>609</v>
      </c>
      <c r="AJ10" s="443">
        <f>AVERAGE(AD10:AD15)</f>
        <v>1</v>
      </c>
      <c r="AL10" s="295"/>
      <c r="AM10" s="296"/>
      <c r="AN10" s="296"/>
      <c r="AO10" s="296"/>
      <c r="AP10" s="297"/>
      <c r="AR10" s="298"/>
      <c r="AS10" s="299"/>
    </row>
    <row r="11" spans="2:45" ht="237" customHeight="1" x14ac:dyDescent="0.4">
      <c r="B11" s="186" t="s">
        <v>43</v>
      </c>
      <c r="C11" s="183" t="s">
        <v>90</v>
      </c>
      <c r="D11" s="185" t="s">
        <v>610</v>
      </c>
      <c r="E11" s="185" t="s">
        <v>1046</v>
      </c>
      <c r="F11" s="184" t="s">
        <v>1094</v>
      </c>
      <c r="G11" s="184" t="s">
        <v>1095</v>
      </c>
      <c r="H11" s="185">
        <v>4</v>
      </c>
      <c r="I11" s="185">
        <v>5</v>
      </c>
      <c r="J11" s="179" t="s">
        <v>98</v>
      </c>
      <c r="K11" s="186" t="s">
        <v>92</v>
      </c>
      <c r="L11" s="184" t="s">
        <v>611</v>
      </c>
      <c r="M11" s="185">
        <v>3</v>
      </c>
      <c r="N11" s="185">
        <v>5</v>
      </c>
      <c r="O11" s="179" t="s">
        <v>98</v>
      </c>
      <c r="P11" s="186" t="s">
        <v>53</v>
      </c>
      <c r="Q11" s="184" t="s">
        <v>1096</v>
      </c>
      <c r="R11" s="185" t="s">
        <v>17</v>
      </c>
      <c r="S11" s="185" t="s">
        <v>402</v>
      </c>
      <c r="T11" s="185">
        <v>1</v>
      </c>
      <c r="U11" s="151"/>
      <c r="V11" s="151">
        <v>1</v>
      </c>
      <c r="W11" s="151"/>
      <c r="X11" s="163"/>
      <c r="Y11" s="171">
        <v>1</v>
      </c>
      <c r="Z11" s="162">
        <f t="shared" ref="Z11" si="0">Y11/T11</f>
        <v>1</v>
      </c>
      <c r="AA11" s="161" t="s">
        <v>1097</v>
      </c>
      <c r="AB11" s="181" t="s">
        <v>82</v>
      </c>
      <c r="AC11" s="171">
        <v>1</v>
      </c>
      <c r="AD11" s="205">
        <v>1</v>
      </c>
      <c r="AE11" s="206" t="s">
        <v>1005</v>
      </c>
      <c r="AF11" s="207" t="s">
        <v>82</v>
      </c>
      <c r="AG11" s="187" t="s">
        <v>1098</v>
      </c>
      <c r="AH11" s="188" t="s">
        <v>612</v>
      </c>
      <c r="AJ11" s="444"/>
      <c r="AK11" s="208"/>
      <c r="AL11" s="295"/>
      <c r="AM11" s="296"/>
      <c r="AN11" s="296"/>
      <c r="AO11" s="296"/>
      <c r="AP11" s="297"/>
      <c r="AR11" s="298" t="s">
        <v>807</v>
      </c>
      <c r="AS11" s="299">
        <v>7</v>
      </c>
    </row>
    <row r="12" spans="2:45" ht="312" customHeight="1" x14ac:dyDescent="0.3">
      <c r="B12" s="186" t="s">
        <v>44</v>
      </c>
      <c r="C12" s="183" t="s">
        <v>90</v>
      </c>
      <c r="D12" s="185" t="s">
        <v>83</v>
      </c>
      <c r="E12" s="185" t="s">
        <v>1046</v>
      </c>
      <c r="F12" s="184" t="s">
        <v>243</v>
      </c>
      <c r="G12" s="184" t="s">
        <v>84</v>
      </c>
      <c r="H12" s="185">
        <v>3</v>
      </c>
      <c r="I12" s="185">
        <v>5</v>
      </c>
      <c r="J12" s="179" t="s">
        <v>98</v>
      </c>
      <c r="K12" s="186" t="s">
        <v>92</v>
      </c>
      <c r="L12" s="184" t="s">
        <v>1099</v>
      </c>
      <c r="M12" s="185">
        <v>2</v>
      </c>
      <c r="N12" s="185">
        <v>5</v>
      </c>
      <c r="O12" s="179" t="s">
        <v>98</v>
      </c>
      <c r="P12" s="186" t="s">
        <v>53</v>
      </c>
      <c r="Q12" s="184" t="s">
        <v>291</v>
      </c>
      <c r="R12" s="185" t="s">
        <v>17</v>
      </c>
      <c r="S12" s="185" t="s">
        <v>292</v>
      </c>
      <c r="T12" s="185" t="s">
        <v>293</v>
      </c>
      <c r="U12" s="151"/>
      <c r="V12" s="151"/>
      <c r="W12" s="151"/>
      <c r="X12" s="163" t="s">
        <v>293</v>
      </c>
      <c r="Y12" s="171">
        <v>1</v>
      </c>
      <c r="Z12" s="162">
        <v>1</v>
      </c>
      <c r="AA12" s="161" t="s">
        <v>831</v>
      </c>
      <c r="AB12" s="181" t="s">
        <v>82</v>
      </c>
      <c r="AC12" s="171">
        <v>1</v>
      </c>
      <c r="AD12" s="162">
        <v>1</v>
      </c>
      <c r="AE12" s="206" t="s">
        <v>1005</v>
      </c>
      <c r="AF12" s="181" t="s">
        <v>82</v>
      </c>
      <c r="AG12" s="187" t="s">
        <v>295</v>
      </c>
      <c r="AH12" s="188" t="s">
        <v>294</v>
      </c>
      <c r="AJ12" s="444"/>
      <c r="AL12" s="299">
        <v>58</v>
      </c>
      <c r="AM12" s="299">
        <v>1</v>
      </c>
      <c r="AN12" s="299">
        <v>13</v>
      </c>
      <c r="AO12" s="299">
        <v>10</v>
      </c>
      <c r="AP12" s="299">
        <v>14</v>
      </c>
      <c r="AR12" s="298" t="s">
        <v>82</v>
      </c>
      <c r="AS12" s="299">
        <v>70</v>
      </c>
    </row>
    <row r="13" spans="2:45" ht="219" customHeight="1" x14ac:dyDescent="0.3">
      <c r="B13" s="186" t="s">
        <v>45</v>
      </c>
      <c r="C13" s="183" t="s">
        <v>90</v>
      </c>
      <c r="D13" s="57" t="s">
        <v>86</v>
      </c>
      <c r="E13" s="57" t="s">
        <v>59</v>
      </c>
      <c r="F13" s="87" t="s">
        <v>296</v>
      </c>
      <c r="G13" s="87" t="s">
        <v>297</v>
      </c>
      <c r="H13" s="57">
        <v>4</v>
      </c>
      <c r="I13" s="185">
        <v>5</v>
      </c>
      <c r="J13" s="179" t="s">
        <v>98</v>
      </c>
      <c r="K13" s="186" t="s">
        <v>92</v>
      </c>
      <c r="L13" s="184" t="s">
        <v>298</v>
      </c>
      <c r="M13" s="185">
        <v>2</v>
      </c>
      <c r="N13" s="185">
        <v>5</v>
      </c>
      <c r="O13" s="179" t="s">
        <v>98</v>
      </c>
      <c r="P13" s="186" t="s">
        <v>53</v>
      </c>
      <c r="Q13" s="184" t="s">
        <v>1100</v>
      </c>
      <c r="R13" s="185" t="s">
        <v>17</v>
      </c>
      <c r="S13" s="185" t="s">
        <v>301</v>
      </c>
      <c r="T13" s="185">
        <v>2</v>
      </c>
      <c r="U13" s="151">
        <v>1</v>
      </c>
      <c r="V13" s="151"/>
      <c r="W13" s="151">
        <v>1</v>
      </c>
      <c r="X13" s="163"/>
      <c r="Y13" s="171">
        <v>2</v>
      </c>
      <c r="Z13" s="162">
        <f>Y13/T13</f>
        <v>1</v>
      </c>
      <c r="AA13" s="161" t="s">
        <v>976</v>
      </c>
      <c r="AB13" s="181" t="s">
        <v>82</v>
      </c>
      <c r="AC13" s="171">
        <v>2</v>
      </c>
      <c r="AD13" s="162">
        <v>1</v>
      </c>
      <c r="AE13" s="206" t="s">
        <v>1005</v>
      </c>
      <c r="AF13" s="181" t="s">
        <v>82</v>
      </c>
      <c r="AG13" s="187" t="s">
        <v>1101</v>
      </c>
      <c r="AH13" s="188" t="s">
        <v>266</v>
      </c>
      <c r="AJ13" s="444"/>
    </row>
    <row r="14" spans="2:45" ht="182.25" customHeight="1" x14ac:dyDescent="0.3">
      <c r="B14" s="186" t="s">
        <v>46</v>
      </c>
      <c r="C14" s="183" t="s">
        <v>90</v>
      </c>
      <c r="D14" s="185" t="s">
        <v>85</v>
      </c>
      <c r="E14" s="185" t="s">
        <v>1046</v>
      </c>
      <c r="F14" s="184" t="s">
        <v>256</v>
      </c>
      <c r="G14" s="184" t="s">
        <v>167</v>
      </c>
      <c r="H14" s="185">
        <v>3</v>
      </c>
      <c r="I14" s="185">
        <v>5</v>
      </c>
      <c r="J14" s="179" t="s">
        <v>98</v>
      </c>
      <c r="K14" s="186" t="s">
        <v>92</v>
      </c>
      <c r="L14" s="184" t="s">
        <v>1102</v>
      </c>
      <c r="M14" s="185">
        <v>2</v>
      </c>
      <c r="N14" s="185">
        <v>5</v>
      </c>
      <c r="O14" s="209" t="s">
        <v>98</v>
      </c>
      <c r="P14" s="186" t="s">
        <v>53</v>
      </c>
      <c r="Q14" s="184" t="s">
        <v>1103</v>
      </c>
      <c r="R14" s="185" t="s">
        <v>17</v>
      </c>
      <c r="S14" s="185" t="s">
        <v>1104</v>
      </c>
      <c r="T14" s="185">
        <v>12</v>
      </c>
      <c r="U14" s="151">
        <v>12</v>
      </c>
      <c r="V14" s="151"/>
      <c r="W14" s="151"/>
      <c r="X14" s="163"/>
      <c r="Y14" s="171">
        <v>12</v>
      </c>
      <c r="Z14" s="162">
        <v>1</v>
      </c>
      <c r="AA14" s="161" t="s">
        <v>1105</v>
      </c>
      <c r="AB14" s="181" t="s">
        <v>82</v>
      </c>
      <c r="AC14" s="171">
        <v>12</v>
      </c>
      <c r="AD14" s="162">
        <v>1</v>
      </c>
      <c r="AE14" s="206" t="s">
        <v>1005</v>
      </c>
      <c r="AF14" s="181" t="s">
        <v>82</v>
      </c>
      <c r="AG14" s="187" t="s">
        <v>295</v>
      </c>
      <c r="AH14" s="188" t="s">
        <v>294</v>
      </c>
      <c r="AJ14" s="444"/>
      <c r="AL14" s="394" t="s">
        <v>271</v>
      </c>
      <c r="AM14" s="395"/>
      <c r="AN14" s="395"/>
      <c r="AO14" s="395"/>
      <c r="AP14" s="396"/>
      <c r="AR14" s="298" t="s">
        <v>81</v>
      </c>
      <c r="AS14" s="299">
        <v>10</v>
      </c>
    </row>
    <row r="15" spans="2:45" ht="186.75" customHeight="1" x14ac:dyDescent="0.3">
      <c r="B15" s="186" t="s">
        <v>47</v>
      </c>
      <c r="C15" s="183" t="s">
        <v>90</v>
      </c>
      <c r="D15" s="185" t="s">
        <v>907</v>
      </c>
      <c r="E15" s="185" t="s">
        <v>1046</v>
      </c>
      <c r="F15" s="184" t="s">
        <v>1106</v>
      </c>
      <c r="G15" s="184" t="s">
        <v>605</v>
      </c>
      <c r="H15" s="185">
        <v>4</v>
      </c>
      <c r="I15" s="185">
        <v>5</v>
      </c>
      <c r="J15" s="179" t="s">
        <v>98</v>
      </c>
      <c r="K15" s="186" t="s">
        <v>92</v>
      </c>
      <c r="L15" s="184" t="s">
        <v>1107</v>
      </c>
      <c r="M15" s="185">
        <v>3</v>
      </c>
      <c r="N15" s="185">
        <v>5</v>
      </c>
      <c r="O15" s="209" t="s">
        <v>98</v>
      </c>
      <c r="P15" s="186" t="s">
        <v>53</v>
      </c>
      <c r="Q15" s="184" t="s">
        <v>601</v>
      </c>
      <c r="R15" s="185" t="s">
        <v>17</v>
      </c>
      <c r="S15" s="185" t="s">
        <v>602</v>
      </c>
      <c r="T15" s="185">
        <v>1</v>
      </c>
      <c r="U15" s="151"/>
      <c r="V15" s="151">
        <v>1</v>
      </c>
      <c r="W15" s="151"/>
      <c r="X15" s="163"/>
      <c r="Y15" s="171">
        <v>1</v>
      </c>
      <c r="Z15" s="162">
        <v>1</v>
      </c>
      <c r="AA15" s="161" t="s">
        <v>915</v>
      </c>
      <c r="AB15" s="181" t="s">
        <v>82</v>
      </c>
      <c r="AC15" s="171">
        <v>1</v>
      </c>
      <c r="AD15" s="162">
        <v>1</v>
      </c>
      <c r="AE15" s="206" t="s">
        <v>1005</v>
      </c>
      <c r="AF15" s="181" t="s">
        <v>82</v>
      </c>
      <c r="AG15" s="187" t="s">
        <v>603</v>
      </c>
      <c r="AH15" s="188" t="s">
        <v>604</v>
      </c>
      <c r="AJ15" s="445"/>
      <c r="AL15" s="300"/>
      <c r="AM15" s="300"/>
      <c r="AN15" s="300"/>
      <c r="AO15" s="300"/>
      <c r="AP15" s="300"/>
      <c r="AR15" s="301"/>
      <c r="AS15" s="300"/>
    </row>
    <row r="16" spans="2:45" ht="141.75" customHeight="1" x14ac:dyDescent="0.3">
      <c r="B16" s="339" t="s">
        <v>200</v>
      </c>
      <c r="C16" s="358" t="s">
        <v>306</v>
      </c>
      <c r="D16" s="357" t="s">
        <v>307</v>
      </c>
      <c r="E16" s="359" t="s">
        <v>57</v>
      </c>
      <c r="F16" s="361" t="s">
        <v>244</v>
      </c>
      <c r="G16" s="361" t="s">
        <v>91</v>
      </c>
      <c r="H16" s="357">
        <v>3</v>
      </c>
      <c r="I16" s="357">
        <v>3</v>
      </c>
      <c r="J16" s="356" t="str">
        <f>IF(H16+I16=0,"",IF(OR(AND(H16=1,I16=1),AND(H16=1,I16=2),AND(H16=2,I16=1),AND(H16=2,I16=2),AND(H16=3,I16=1),AND(H16=1,I16=10)),"Bajo",IF(OR(AND(H16=4,I16=1),AND(H16=3,I16=2),AND(H16=2,I16=3),AND(H16=2,I16=5),AND(H16=1,I16=3),AND(H16=1,I16=5),AND(H16=1,I16=20),AND(H16=2,I16=10)),"Moderado",IF(OR(AND(H16=5,I16=1),AND(H16=4,I16=2),AND(H16=4,I16=3),AND(H16=4,I16=5),AND(H16=3,I16=3),AND(H16=3,I16=5),AND(H16=2,I16=4),AND(H16=1,I16=4),AND(H16=1,I16=5),AND(H16=5,I16=2),AND(H16=2,I16=20),AND(H16=3,I16=10),AND(H16=4,I16=10),AND(H16=5,I16=10)),"Alto",IF(OR(AND(H16=5,I16=3),AND(H16=5,I16=4),AND(H16=5,I16=5),AND(H16=4,I16=4),AND(H16=4,I16=5),AND(H16=3,I16=4),AND(H16=3,I16=5),AND(H16=2,I16=5),AND(H16=3,I16=20),AND(H16=4,I16=20),AND(H16=5,I16=20)),"Extremo","")))))</f>
        <v>Alto</v>
      </c>
      <c r="K16" s="339" t="s">
        <v>92</v>
      </c>
      <c r="L16" s="361" t="s">
        <v>217</v>
      </c>
      <c r="M16" s="357">
        <v>1</v>
      </c>
      <c r="N16" s="357">
        <v>3</v>
      </c>
      <c r="O16" s="429" t="str">
        <f>IF(M16+N16=0,"",IF(OR(AND(M16=1,N16=1),AND(M16=1,N16=2),AND(M16=2,N16=1),AND(M16=2,N16=2),AND(M16=3,N16=1),AND(M16=1,N16=10)),"Bajo",IF(OR(AND(M16=4,N16=1),AND(M16=3,N16=2),AND(M16=2,N16=3),AND(M16=2,N16=5),AND(M16=1,N16=3),AND(M16=1,N16=5),AND(M16=1,N16=20),AND(M16=2,N16=10)),"Moderado",IF(OR(AND(M16=5,N16=1),AND(M16=4,N16=2),AND(M16=4,N16=3),AND(M16=4,N16=5),AND(M16=3,N16=3),AND(M16=3,N16=5),AND(M16=2,N16=4),AND(M16=1,N16=4),AND(M16=1,N16=5),AND(M16=5,N16=2),AND(M16=2,N16=20),AND(M16=3,N16=10),AND(M16=4,N16=10),AND(M16=5,N16=10)),"Alto",IF(OR(AND(M16=5,N16=3),AND(M16=5,N16=4),AND(M16=5,N16=5),AND(M16=4,N16=4),AND(M16=4,N16=5),AND(M16=3,N16=4),AND(M16=3,N16=5),AND(M16=2,N16=5),AND(M16=3,N16=20),AND(M16=4,N16=20),AND(M16=5,N16=20)),"Extremo","")))))</f>
        <v>Moderado</v>
      </c>
      <c r="P16" s="339" t="s">
        <v>52</v>
      </c>
      <c r="Q16" s="184" t="s">
        <v>1108</v>
      </c>
      <c r="R16" s="185" t="s">
        <v>308</v>
      </c>
      <c r="S16" s="185" t="s">
        <v>310</v>
      </c>
      <c r="T16" s="185">
        <v>1</v>
      </c>
      <c r="U16" s="151"/>
      <c r="V16" s="151"/>
      <c r="W16" s="151">
        <v>1</v>
      </c>
      <c r="X16" s="163"/>
      <c r="Y16" s="210">
        <v>1</v>
      </c>
      <c r="Z16" s="162">
        <v>1</v>
      </c>
      <c r="AA16" s="161" t="s">
        <v>1109</v>
      </c>
      <c r="AB16" s="330" t="s">
        <v>82</v>
      </c>
      <c r="AC16" s="210">
        <v>1</v>
      </c>
      <c r="AD16" s="162">
        <v>1</v>
      </c>
      <c r="AE16" s="161" t="s">
        <v>1005</v>
      </c>
      <c r="AF16" s="323" t="s">
        <v>82</v>
      </c>
      <c r="AG16" s="342" t="s">
        <v>1110</v>
      </c>
      <c r="AH16" s="341" t="s">
        <v>312</v>
      </c>
      <c r="AJ16" s="443">
        <f>AVERAGE(AD16:AD21)</f>
        <v>1</v>
      </c>
      <c r="AL16" s="302"/>
      <c r="AM16" s="302"/>
      <c r="AN16" s="302"/>
      <c r="AO16" s="302"/>
      <c r="AP16" s="302"/>
    </row>
    <row r="17" spans="1:45" ht="131.25" customHeight="1" x14ac:dyDescent="0.3">
      <c r="B17" s="339"/>
      <c r="C17" s="358"/>
      <c r="D17" s="357"/>
      <c r="E17" s="360"/>
      <c r="F17" s="361"/>
      <c r="G17" s="361"/>
      <c r="H17" s="357"/>
      <c r="I17" s="357"/>
      <c r="J17" s="356"/>
      <c r="K17" s="339"/>
      <c r="L17" s="361"/>
      <c r="M17" s="357"/>
      <c r="N17" s="357"/>
      <c r="O17" s="429"/>
      <c r="P17" s="339"/>
      <c r="Q17" s="184" t="s">
        <v>309</v>
      </c>
      <c r="R17" s="185" t="s">
        <v>308</v>
      </c>
      <c r="S17" s="185" t="s">
        <v>311</v>
      </c>
      <c r="T17" s="185">
        <v>1</v>
      </c>
      <c r="U17" s="151"/>
      <c r="V17" s="151"/>
      <c r="W17" s="151"/>
      <c r="X17" s="163">
        <v>1</v>
      </c>
      <c r="Y17" s="211">
        <v>1</v>
      </c>
      <c r="Z17" s="162">
        <v>1</v>
      </c>
      <c r="AA17" s="161" t="s">
        <v>1111</v>
      </c>
      <c r="AB17" s="323"/>
      <c r="AC17" s="211">
        <v>1</v>
      </c>
      <c r="AD17" s="162">
        <v>1</v>
      </c>
      <c r="AE17" s="161" t="s">
        <v>1005</v>
      </c>
      <c r="AF17" s="323"/>
      <c r="AG17" s="342"/>
      <c r="AH17" s="341"/>
      <c r="AJ17" s="444"/>
      <c r="AL17" s="302"/>
      <c r="AM17" s="302"/>
      <c r="AN17" s="302"/>
      <c r="AO17" s="302"/>
      <c r="AP17" s="302"/>
    </row>
    <row r="18" spans="1:45" ht="145.5" customHeight="1" x14ac:dyDescent="0.3">
      <c r="B18" s="339" t="s">
        <v>48</v>
      </c>
      <c r="C18" s="358" t="s">
        <v>97</v>
      </c>
      <c r="D18" s="357" t="s">
        <v>93</v>
      </c>
      <c r="E18" s="359" t="s">
        <v>57</v>
      </c>
      <c r="F18" s="361" t="s">
        <v>245</v>
      </c>
      <c r="G18" s="361" t="s">
        <v>94</v>
      </c>
      <c r="H18" s="357">
        <v>3</v>
      </c>
      <c r="I18" s="357">
        <v>3</v>
      </c>
      <c r="J18" s="356" t="str">
        <f>IF(H18+I18=0,"",IF(OR(AND(H18=1,I18=1),AND(H18=1,I18=2),AND(H18=2,I18=1),AND(H18=2,I18=2),AND(H18=3,I18=1),AND(H18=1,I18=10)),"Bajo",IF(OR(AND(H18=4,I18=1),AND(H18=3,I18=2),AND(H18=2,I18=3),AND(H18=2,I18=5),AND(H18=1,I18=3),AND(H18=1,I18=5),AND(H18=1,I18=20),AND(H18=2,I18=10)),"Moderado",IF(OR(AND(H18=5,I18=1),AND(H18=4,I18=2),AND(H18=4,I18=3),AND(H18=4,I18=5),AND(H18=3,I18=3),AND(H18=3,I18=5),AND(H18=2,I18=4),AND(H18=1,I18=4),AND(H18=1,I18=5),AND(H18=5,I18=2),AND(H18=2,I18=20),AND(H18=3,I18=10),AND(H18=4,I18=10),AND(H18=5,I18=10)),"Alto",IF(OR(AND(H18=5,I18=3),AND(H18=5,I18=4),AND(H18=5,I18=5),AND(H18=4,I18=4),AND(H18=4,I18=5),AND(H18=3,I18=4),AND(H18=3,I18=5),AND(H18=2,I18=5),AND(H18=3,I18=20),AND(H18=4,I18=20),AND(H18=5,I18=20)),"Extremo","")))))</f>
        <v>Alto</v>
      </c>
      <c r="K18" s="339" t="s">
        <v>92</v>
      </c>
      <c r="L18" s="361" t="s">
        <v>215</v>
      </c>
      <c r="M18" s="357">
        <v>1</v>
      </c>
      <c r="N18" s="357">
        <v>3</v>
      </c>
      <c r="O18" s="429" t="str">
        <f>IF(M18+N18=0,"",IF(OR(AND(M18=1,N18=1),AND(M18=1,N18=2),AND(M18=2,N18=1),AND(M18=2,N18=2),AND(M18=3,N18=1),AND(M18=1,N18=10)),"Bajo",IF(OR(AND(M18=4,N18=1),AND(M18=3,N18=2),AND(M18=2,N18=3),AND(M18=2,N18=5),AND(M18=1,N18=3),AND(M18=1,N18=5),AND(M18=1,N18=20),AND(M18=2,N18=10)),"Moderado",IF(OR(AND(M18=5,N18=1),AND(M18=4,N18=2),AND(M18=4,N18=3),AND(M18=4,N18=5),AND(M18=3,N18=3),AND(M18=3,N18=5),AND(M18=2,N18=4),AND(M18=1,N18=4),AND(M18=1,N18=5),AND(M18=5,N18=2),AND(M18=2,N18=20),AND(M18=3,N18=10),AND(M18=4,N18=10),AND(M18=5,N18=10)),"Alto",IF(OR(AND(M18=5,N18=3),AND(M18=5,N18=4),AND(M18=5,N18=5),AND(M18=4,N18=4),AND(M18=4,N18=5),AND(M18=3,N18=4),AND(M18=3,N18=5),AND(M18=2,N18=5),AND(M18=3,N18=20),AND(M18=4,N18=20),AND(M18=5,N18=20)),"Extremo","")))))</f>
        <v>Moderado</v>
      </c>
      <c r="P18" s="339" t="s">
        <v>53</v>
      </c>
      <c r="Q18" s="184" t="s">
        <v>313</v>
      </c>
      <c r="R18" s="185" t="s">
        <v>308</v>
      </c>
      <c r="S18" s="185" t="s">
        <v>96</v>
      </c>
      <c r="T18" s="185">
        <v>1</v>
      </c>
      <c r="U18" s="151"/>
      <c r="V18" s="151"/>
      <c r="W18" s="151">
        <v>1</v>
      </c>
      <c r="X18" s="163">
        <v>0.5</v>
      </c>
      <c r="Y18" s="211">
        <v>1</v>
      </c>
      <c r="Z18" s="162">
        <v>1</v>
      </c>
      <c r="AA18" s="161" t="s">
        <v>1112</v>
      </c>
      <c r="AB18" s="323" t="s">
        <v>82</v>
      </c>
      <c r="AC18" s="211">
        <v>1</v>
      </c>
      <c r="AD18" s="162">
        <v>1</v>
      </c>
      <c r="AE18" s="161" t="s">
        <v>1005</v>
      </c>
      <c r="AF18" s="323" t="s">
        <v>82</v>
      </c>
      <c r="AG18" s="342" t="s">
        <v>1113</v>
      </c>
      <c r="AH18" s="341" t="s">
        <v>263</v>
      </c>
      <c r="AJ18" s="444"/>
      <c r="AL18" s="399"/>
      <c r="AM18" s="399"/>
      <c r="AN18" s="399"/>
      <c r="AO18" s="399"/>
      <c r="AP18" s="399"/>
    </row>
    <row r="19" spans="1:45" ht="78.75" customHeight="1" x14ac:dyDescent="0.3">
      <c r="B19" s="339"/>
      <c r="C19" s="358"/>
      <c r="D19" s="357"/>
      <c r="E19" s="360"/>
      <c r="F19" s="361"/>
      <c r="G19" s="361"/>
      <c r="H19" s="357"/>
      <c r="I19" s="357"/>
      <c r="J19" s="356"/>
      <c r="K19" s="339"/>
      <c r="L19" s="361"/>
      <c r="M19" s="357"/>
      <c r="N19" s="357"/>
      <c r="O19" s="429"/>
      <c r="P19" s="339"/>
      <c r="Q19" s="184" t="s">
        <v>1114</v>
      </c>
      <c r="R19" s="185" t="s">
        <v>308</v>
      </c>
      <c r="S19" s="185" t="s">
        <v>314</v>
      </c>
      <c r="T19" s="185">
        <v>1</v>
      </c>
      <c r="U19" s="151"/>
      <c r="V19" s="151"/>
      <c r="W19" s="151"/>
      <c r="X19" s="163">
        <v>1</v>
      </c>
      <c r="Y19" s="211">
        <v>1</v>
      </c>
      <c r="Z19" s="162">
        <v>1</v>
      </c>
      <c r="AA19" s="161" t="s">
        <v>625</v>
      </c>
      <c r="AB19" s="323"/>
      <c r="AC19" s="211">
        <v>1</v>
      </c>
      <c r="AD19" s="162">
        <v>1</v>
      </c>
      <c r="AE19" s="161" t="s">
        <v>1005</v>
      </c>
      <c r="AF19" s="323"/>
      <c r="AG19" s="342"/>
      <c r="AH19" s="341"/>
      <c r="AJ19" s="444"/>
    </row>
    <row r="20" spans="1:45" ht="135.75" customHeight="1" x14ac:dyDescent="0.3">
      <c r="B20" s="186" t="s">
        <v>49</v>
      </c>
      <c r="C20" s="183" t="s">
        <v>306</v>
      </c>
      <c r="D20" s="185" t="s">
        <v>315</v>
      </c>
      <c r="E20" s="182" t="s">
        <v>57</v>
      </c>
      <c r="F20" s="184" t="s">
        <v>316</v>
      </c>
      <c r="G20" s="184" t="s">
        <v>1115</v>
      </c>
      <c r="H20" s="185">
        <v>3</v>
      </c>
      <c r="I20" s="185">
        <v>2</v>
      </c>
      <c r="J20" s="179" t="str">
        <f>IF(H20+I20=0,"",IF(OR(AND(H20=1,I20=1),AND(H20=1,I20=2),AND(H20=2,I20=1),AND(H20=2,I20=2),AND(H20=3,I20=1),AND(H20=1,I20=10)),"Bajo",IF(OR(AND(H20=4,I20=1),AND(H20=3,I20=2),AND(H20=2,I20=3),AND(H20=2,I20=5),AND(H20=1,I20=3),AND(H20=1,I20=5),AND(H20=1,I20=20),AND(H20=2,I20=10)),"Moderado",IF(OR(AND(H20=5,I20=1),AND(H20=4,I20=2),AND(H20=4,I20=3),AND(H20=4,I20=5),AND(H20=3,I20=3),AND(H20=3,I20=5),AND(H20=2,I20=4),AND(H20=1,I20=4),AND(H20=1,I20=5),AND(H20=5,I20=2),AND(H20=2,I20=20),AND(H20=3,I20=10),AND(H20=4,I20=10),AND(H20=5,I20=10)),"Alto",IF(OR(AND(H20=5,I20=3),AND(H20=5,I20=4),AND(H20=5,I20=5),AND(H20=4,I20=4),AND(H20=4,I20=5),AND(H20=3,I20=4),AND(H20=3,I20=5),AND(H20=2,I20=5),AND(H20=3,I20=20),AND(H20=4,I20=20),AND(H20=5,I20=20)),"Extremo","")))))</f>
        <v>Moderado</v>
      </c>
      <c r="K20" s="186" t="s">
        <v>92</v>
      </c>
      <c r="L20" s="184" t="s">
        <v>317</v>
      </c>
      <c r="M20" s="185">
        <v>3</v>
      </c>
      <c r="N20" s="185">
        <v>2</v>
      </c>
      <c r="O20" s="179" t="str">
        <f>IF(M20+N20=0,"",IF(OR(AND(M20=1,N20=1),AND(M20=1,N20=2),AND(M20=2,N20=1),AND(M20=2,N20=2),AND(M20=3,N20=1),AND(M20=1,N20=10)),"Bajo",IF(OR(AND(M20=4,N20=1),AND(M20=3,N20=2),AND(M20=2,N20=3),AND(M20=2,N20=5),AND(M20=1,N20=3),AND(M20=1,N20=5),AND(M20=1,N20=20),AND(M20=2,N20=10)),"Moderado",IF(OR(AND(M20=5,N20=1),AND(M20=4,N20=2),AND(M20=4,N20=3),AND(M20=4,N20=5),AND(M20=3,N20=3),AND(M20=3,N20=5),AND(M20=2,N20=4),AND(M20=1,N20=4),AND(M20=1,N20=5),AND(M20=5,N20=2),AND(M20=2,N20=20),AND(M20=3,N20=10),AND(M20=4,N20=10),AND(M20=5,N20=10)),"Alto",IF(OR(AND(M20=5,N20=3),AND(M20=5,N20=4),AND(M20=5,N20=5),AND(M20=4,N20=4),AND(M20=4,N20=5),AND(M20=3,N20=4),AND(M20=3,N20=5),AND(M20=2,N20=5),AND(M20=3,N20=20),AND(M20=4,N20=20),AND(M20=5,N20=20)),"Extremo","")))))</f>
        <v>Moderado</v>
      </c>
      <c r="P20" s="186" t="s">
        <v>52</v>
      </c>
      <c r="Q20" s="184" t="s">
        <v>906</v>
      </c>
      <c r="R20" s="185" t="s">
        <v>95</v>
      </c>
      <c r="S20" s="185" t="s">
        <v>218</v>
      </c>
      <c r="T20" s="212">
        <v>1</v>
      </c>
      <c r="U20" s="151">
        <v>20</v>
      </c>
      <c r="V20" s="151">
        <v>30</v>
      </c>
      <c r="W20" s="151">
        <v>30</v>
      </c>
      <c r="X20" s="213"/>
      <c r="Y20" s="211">
        <v>80</v>
      </c>
      <c r="Z20" s="162">
        <v>1</v>
      </c>
      <c r="AA20" s="161" t="s">
        <v>977</v>
      </c>
      <c r="AB20" s="181" t="s">
        <v>82</v>
      </c>
      <c r="AC20" s="211">
        <v>80</v>
      </c>
      <c r="AD20" s="162">
        <v>1</v>
      </c>
      <c r="AE20" s="161" t="s">
        <v>1005</v>
      </c>
      <c r="AF20" s="181" t="s">
        <v>82</v>
      </c>
      <c r="AG20" s="187" t="s">
        <v>1116</v>
      </c>
      <c r="AH20" s="188" t="s">
        <v>288</v>
      </c>
      <c r="AJ20" s="444"/>
    </row>
    <row r="21" spans="1:45" ht="217.5" customHeight="1" x14ac:dyDescent="0.3">
      <c r="B21" s="186" t="s">
        <v>585</v>
      </c>
      <c r="C21" s="183" t="s">
        <v>97</v>
      </c>
      <c r="D21" s="185" t="s">
        <v>299</v>
      </c>
      <c r="E21" s="182" t="s">
        <v>1046</v>
      </c>
      <c r="F21" s="184" t="s">
        <v>1117</v>
      </c>
      <c r="G21" s="184" t="s">
        <v>300</v>
      </c>
      <c r="H21" s="185">
        <v>2</v>
      </c>
      <c r="I21" s="185">
        <v>4</v>
      </c>
      <c r="J21" s="179" t="str">
        <f>IF(H21+I21=0,"",IF(OR(AND(H21=1,I21=1),AND(H21=1,I21=2),AND(H21=2,I21=1),AND(H21=2,I21=2),AND(H21=3,I21=1),AND(H21=1,I21=10)),"Bajo",IF(OR(AND(H21=4,I21=1),AND(H21=3,I21=2),AND(H21=2,I21=3),AND(H21=2,I21=5),AND(H21=1,I21=3),AND(H21=1,I21=5),AND(H21=1,I21=20),AND(H21=2,I21=10)),"Moderado",IF(OR(AND(H21=5,I21=1),AND(H21=4,I21=2),AND(H21=4,I21=3),AND(H21=4,I21=5),AND(H21=3,I21=3),AND(H21=3,I21=5),AND(H21=2,I21=4),AND(H21=1,I21=4),AND(H21=1,I21=5),AND(H21=5,I21=2),AND(H21=2,I21=20),AND(H21=3,I21=10),AND(H21=4,I21=10),AND(H21=5,I21=10)),"Alto",IF(OR(AND(H21=5,I21=3),AND(H21=5,I21=4),AND(H21=5,I21=5),AND(H21=4,I21=4),AND(H21=4,I21=5),AND(H21=3,I21=4),AND(H21=3,I21=5),AND(H21=2,I21=5),AND(H21=3,I21=20),AND(H21=4,I21=20),AND(H21=5,I21=20)),"Extremo","")))))</f>
        <v>Alto</v>
      </c>
      <c r="K21" s="186" t="s">
        <v>92</v>
      </c>
      <c r="L21" s="184" t="s">
        <v>1118</v>
      </c>
      <c r="M21" s="185">
        <v>1</v>
      </c>
      <c r="N21" s="185">
        <v>4</v>
      </c>
      <c r="O21" s="179" t="str">
        <f>IF(M21+N21=0,"",IF(OR(AND(M21=1,N21=1),AND(M21=1,N21=2),AND(M21=2,N21=1),AND(M21=2,N21=2),AND(M21=3,N21=1),AND(M21=1,N21=10)),"Bajo",IF(OR(AND(M21=4,N21=1),AND(M21=3,N21=2),AND(M21=2,N21=3),AND(M21=2,N21=5),AND(M21=1,N21=3),AND(M21=1,N21=5),AND(M21=1,N21=20),AND(M21=2,N21=10)),"Moderado",IF(OR(AND(M21=5,N21=1),AND(M21=4,N21=2),AND(M21=4,N21=3),AND(M21=4,N21=5),AND(M21=3,N21=3),AND(M21=3,N21=5),AND(M21=2,N21=4),AND(M21=1,N21=4),AND(M21=1,N21=5),AND(M21=5,N21=2),AND(M21=2,N21=20),AND(M21=3,N21=10),AND(M21=4,N21=10),AND(M21=5,N21=10)),"Alto",IF(OR(AND(M21=5,N21=3),AND(M21=5,N21=4),AND(M21=5,N21=5),AND(M21=4,N21=4),AND(M21=4,N21=5),AND(M21=3,N21=4),AND(M21=3,N21=5),AND(M21=2,N21=5),AND(M21=3,N21=20),AND(M21=4,N21=20),AND(M21=5,N21=20)),"Extremo","")))))</f>
        <v>Alto</v>
      </c>
      <c r="P21" s="186" t="s">
        <v>53</v>
      </c>
      <c r="Q21" s="184" t="s">
        <v>302</v>
      </c>
      <c r="R21" s="185" t="s">
        <v>1119</v>
      </c>
      <c r="S21" s="185" t="s">
        <v>303</v>
      </c>
      <c r="T21" s="185">
        <v>1</v>
      </c>
      <c r="U21" s="185"/>
      <c r="V21" s="185">
        <v>1</v>
      </c>
      <c r="W21" s="185"/>
      <c r="X21" s="214"/>
      <c r="Y21" s="186">
        <v>1</v>
      </c>
      <c r="Z21" s="60">
        <v>1</v>
      </c>
      <c r="AA21" s="161" t="s">
        <v>1120</v>
      </c>
      <c r="AB21" s="181" t="s">
        <v>82</v>
      </c>
      <c r="AC21" s="186">
        <v>1</v>
      </c>
      <c r="AD21" s="60">
        <v>1</v>
      </c>
      <c r="AE21" s="161" t="s">
        <v>1005</v>
      </c>
      <c r="AF21" s="181" t="s">
        <v>82</v>
      </c>
      <c r="AG21" s="187" t="s">
        <v>304</v>
      </c>
      <c r="AH21" s="188" t="s">
        <v>305</v>
      </c>
      <c r="AJ21" s="445"/>
    </row>
    <row r="22" spans="1:45" ht="339.75" customHeight="1" x14ac:dyDescent="0.35">
      <c r="B22" s="186" t="s">
        <v>645</v>
      </c>
      <c r="C22" s="183" t="s">
        <v>99</v>
      </c>
      <c r="D22" s="185" t="s">
        <v>246</v>
      </c>
      <c r="E22" s="182" t="s">
        <v>1121</v>
      </c>
      <c r="F22" s="184" t="s">
        <v>923</v>
      </c>
      <c r="G22" s="184" t="s">
        <v>1122</v>
      </c>
      <c r="H22" s="185">
        <v>4</v>
      </c>
      <c r="I22" s="185">
        <v>5</v>
      </c>
      <c r="J22" s="179" t="s">
        <v>98</v>
      </c>
      <c r="K22" s="186" t="s">
        <v>178</v>
      </c>
      <c r="L22" s="184" t="s">
        <v>1123</v>
      </c>
      <c r="M22" s="185">
        <v>3</v>
      </c>
      <c r="N22" s="185">
        <v>5</v>
      </c>
      <c r="O22" s="179" t="s">
        <v>98</v>
      </c>
      <c r="P22" s="186" t="s">
        <v>53</v>
      </c>
      <c r="Q22" s="184" t="s">
        <v>924</v>
      </c>
      <c r="R22" s="185" t="s">
        <v>754</v>
      </c>
      <c r="S22" s="185" t="s">
        <v>404</v>
      </c>
      <c r="T22" s="185">
        <v>1</v>
      </c>
      <c r="U22" s="151"/>
      <c r="V22" s="151"/>
      <c r="W22" s="151"/>
      <c r="X22" s="214">
        <v>1</v>
      </c>
      <c r="Y22" s="171">
        <v>1</v>
      </c>
      <c r="Z22" s="162">
        <v>1</v>
      </c>
      <c r="AA22" s="161" t="s">
        <v>1124</v>
      </c>
      <c r="AB22" s="181" t="s">
        <v>82</v>
      </c>
      <c r="AC22" s="186">
        <v>1</v>
      </c>
      <c r="AD22" s="60">
        <v>1</v>
      </c>
      <c r="AE22" s="161" t="s">
        <v>1005</v>
      </c>
      <c r="AF22" s="181" t="s">
        <v>82</v>
      </c>
      <c r="AG22" s="187" t="s">
        <v>259</v>
      </c>
      <c r="AH22" s="188" t="s">
        <v>925</v>
      </c>
      <c r="AJ22" s="443">
        <f>AVERAGE(AD22:AD31)</f>
        <v>1</v>
      </c>
      <c r="AK22" s="144">
        <f>AVERAGE(Z22:Z31)</f>
        <v>1</v>
      </c>
    </row>
    <row r="23" spans="1:45" ht="80.25" customHeight="1" x14ac:dyDescent="0.3">
      <c r="B23" s="339" t="s">
        <v>646</v>
      </c>
      <c r="C23" s="358" t="s">
        <v>99</v>
      </c>
      <c r="D23" s="357" t="s">
        <v>405</v>
      </c>
      <c r="E23" s="359" t="s">
        <v>1046</v>
      </c>
      <c r="F23" s="361" t="s">
        <v>556</v>
      </c>
      <c r="G23" s="361" t="s">
        <v>1125</v>
      </c>
      <c r="H23" s="357">
        <v>4</v>
      </c>
      <c r="I23" s="357">
        <v>5</v>
      </c>
      <c r="J23" s="356" t="s">
        <v>98</v>
      </c>
      <c r="K23" s="339" t="s">
        <v>178</v>
      </c>
      <c r="L23" s="361" t="s">
        <v>926</v>
      </c>
      <c r="M23" s="357">
        <v>3</v>
      </c>
      <c r="N23" s="357">
        <v>5</v>
      </c>
      <c r="O23" s="356" t="s">
        <v>98</v>
      </c>
      <c r="P23" s="339" t="s">
        <v>53</v>
      </c>
      <c r="Q23" s="215" t="s">
        <v>1059</v>
      </c>
      <c r="R23" s="185" t="s">
        <v>754</v>
      </c>
      <c r="S23" s="185" t="s">
        <v>928</v>
      </c>
      <c r="T23" s="185">
        <v>1</v>
      </c>
      <c r="U23" s="151"/>
      <c r="V23" s="151"/>
      <c r="W23" s="151">
        <v>1</v>
      </c>
      <c r="X23" s="213"/>
      <c r="Y23" s="211">
        <v>1</v>
      </c>
      <c r="Z23" s="162">
        <v>1</v>
      </c>
      <c r="AA23" s="161" t="s">
        <v>978</v>
      </c>
      <c r="AB23" s="323" t="s">
        <v>82</v>
      </c>
      <c r="AC23" s="186">
        <v>1</v>
      </c>
      <c r="AD23" s="60">
        <v>1</v>
      </c>
      <c r="AE23" s="161" t="s">
        <v>1005</v>
      </c>
      <c r="AF23" s="331" t="s">
        <v>82</v>
      </c>
      <c r="AG23" s="342" t="s">
        <v>800</v>
      </c>
      <c r="AH23" s="341" t="s">
        <v>801</v>
      </c>
      <c r="AJ23" s="446"/>
    </row>
    <row r="24" spans="1:45" ht="93" customHeight="1" x14ac:dyDescent="0.3">
      <c r="B24" s="339"/>
      <c r="C24" s="358"/>
      <c r="D24" s="357"/>
      <c r="E24" s="362"/>
      <c r="F24" s="361"/>
      <c r="G24" s="361"/>
      <c r="H24" s="357"/>
      <c r="I24" s="357"/>
      <c r="J24" s="356"/>
      <c r="K24" s="339"/>
      <c r="L24" s="361"/>
      <c r="M24" s="357"/>
      <c r="N24" s="357"/>
      <c r="O24" s="356"/>
      <c r="P24" s="339"/>
      <c r="Q24" s="184" t="s">
        <v>927</v>
      </c>
      <c r="R24" s="185" t="s">
        <v>754</v>
      </c>
      <c r="S24" s="185" t="s">
        <v>929</v>
      </c>
      <c r="T24" s="185">
        <v>1</v>
      </c>
      <c r="U24" s="151"/>
      <c r="V24" s="151"/>
      <c r="W24" s="151">
        <v>1</v>
      </c>
      <c r="X24" s="213"/>
      <c r="Y24" s="211">
        <v>1</v>
      </c>
      <c r="Z24" s="162">
        <v>1</v>
      </c>
      <c r="AA24" s="161" t="s">
        <v>979</v>
      </c>
      <c r="AB24" s="323"/>
      <c r="AC24" s="186">
        <v>1</v>
      </c>
      <c r="AD24" s="60">
        <v>1</v>
      </c>
      <c r="AE24" s="161" t="s">
        <v>1005</v>
      </c>
      <c r="AF24" s="338"/>
      <c r="AG24" s="342"/>
      <c r="AH24" s="341"/>
      <c r="AJ24" s="446"/>
    </row>
    <row r="25" spans="1:45" ht="98.25" customHeight="1" x14ac:dyDescent="0.3">
      <c r="B25" s="339"/>
      <c r="C25" s="358"/>
      <c r="D25" s="357"/>
      <c r="E25" s="360"/>
      <c r="F25" s="361"/>
      <c r="G25" s="361"/>
      <c r="H25" s="357"/>
      <c r="I25" s="357"/>
      <c r="J25" s="356"/>
      <c r="K25" s="339"/>
      <c r="L25" s="361"/>
      <c r="M25" s="357"/>
      <c r="N25" s="357"/>
      <c r="O25" s="356"/>
      <c r="P25" s="339"/>
      <c r="Q25" s="184" t="s">
        <v>1060</v>
      </c>
      <c r="R25" s="185" t="s">
        <v>754</v>
      </c>
      <c r="S25" s="185" t="s">
        <v>1061</v>
      </c>
      <c r="T25" s="185">
        <v>1</v>
      </c>
      <c r="U25" s="151"/>
      <c r="V25" s="151"/>
      <c r="W25" s="151">
        <v>1</v>
      </c>
      <c r="X25" s="213"/>
      <c r="Y25" s="211">
        <v>1</v>
      </c>
      <c r="Z25" s="162">
        <v>1</v>
      </c>
      <c r="AA25" s="161" t="s">
        <v>855</v>
      </c>
      <c r="AB25" s="323"/>
      <c r="AC25" s="186">
        <v>1</v>
      </c>
      <c r="AD25" s="60">
        <v>1</v>
      </c>
      <c r="AE25" s="161" t="s">
        <v>1005</v>
      </c>
      <c r="AF25" s="330"/>
      <c r="AG25" s="342"/>
      <c r="AH25" s="341"/>
      <c r="AJ25" s="446"/>
    </row>
    <row r="26" spans="1:45" ht="129.75" customHeight="1" x14ac:dyDescent="0.3">
      <c r="B26" s="339" t="s">
        <v>50</v>
      </c>
      <c r="C26" s="358" t="s">
        <v>99</v>
      </c>
      <c r="D26" s="357" t="s">
        <v>930</v>
      </c>
      <c r="E26" s="359" t="s">
        <v>1046</v>
      </c>
      <c r="F26" s="361" t="s">
        <v>931</v>
      </c>
      <c r="G26" s="361" t="s">
        <v>932</v>
      </c>
      <c r="H26" s="357">
        <v>4</v>
      </c>
      <c r="I26" s="357">
        <v>5</v>
      </c>
      <c r="J26" s="356" t="s">
        <v>98</v>
      </c>
      <c r="K26" s="339" t="s">
        <v>178</v>
      </c>
      <c r="L26" s="361" t="s">
        <v>933</v>
      </c>
      <c r="M26" s="357">
        <v>3</v>
      </c>
      <c r="N26" s="357">
        <v>5</v>
      </c>
      <c r="O26" s="356" t="s">
        <v>98</v>
      </c>
      <c r="P26" s="339" t="s">
        <v>51</v>
      </c>
      <c r="Q26" s="184" t="s">
        <v>557</v>
      </c>
      <c r="R26" s="185" t="s">
        <v>754</v>
      </c>
      <c r="S26" s="185" t="s">
        <v>406</v>
      </c>
      <c r="T26" s="185">
        <v>1</v>
      </c>
      <c r="U26" s="151"/>
      <c r="V26" s="151"/>
      <c r="W26" s="151">
        <v>1</v>
      </c>
      <c r="X26" s="163"/>
      <c r="Y26" s="171">
        <v>1</v>
      </c>
      <c r="Z26" s="162">
        <v>1</v>
      </c>
      <c r="AA26" s="161" t="s">
        <v>856</v>
      </c>
      <c r="AB26" s="331" t="s">
        <v>82</v>
      </c>
      <c r="AC26" s="186">
        <v>1</v>
      </c>
      <c r="AD26" s="60">
        <v>1</v>
      </c>
      <c r="AE26" s="161" t="s">
        <v>1005</v>
      </c>
      <c r="AF26" s="323" t="s">
        <v>82</v>
      </c>
      <c r="AG26" s="342" t="s">
        <v>558</v>
      </c>
      <c r="AH26" s="341" t="s">
        <v>560</v>
      </c>
      <c r="AJ26" s="446"/>
    </row>
    <row r="27" spans="1:45" ht="117" customHeight="1" x14ac:dyDescent="0.3">
      <c r="B27" s="339"/>
      <c r="C27" s="358"/>
      <c r="D27" s="357"/>
      <c r="E27" s="360"/>
      <c r="F27" s="361"/>
      <c r="G27" s="361"/>
      <c r="H27" s="357"/>
      <c r="I27" s="357"/>
      <c r="J27" s="356"/>
      <c r="K27" s="339"/>
      <c r="L27" s="361"/>
      <c r="M27" s="357"/>
      <c r="N27" s="357"/>
      <c r="O27" s="356"/>
      <c r="P27" s="339"/>
      <c r="Q27" s="184" t="s">
        <v>559</v>
      </c>
      <c r="R27" s="185" t="s">
        <v>754</v>
      </c>
      <c r="S27" s="185" t="s">
        <v>406</v>
      </c>
      <c r="T27" s="185">
        <v>1</v>
      </c>
      <c r="U27" s="151"/>
      <c r="V27" s="151"/>
      <c r="W27" s="151">
        <v>1</v>
      </c>
      <c r="X27" s="163"/>
      <c r="Y27" s="171">
        <v>1</v>
      </c>
      <c r="Z27" s="162">
        <v>1</v>
      </c>
      <c r="AA27" s="161" t="s">
        <v>856</v>
      </c>
      <c r="AB27" s="338"/>
      <c r="AC27" s="186">
        <v>1</v>
      </c>
      <c r="AD27" s="60">
        <v>1</v>
      </c>
      <c r="AE27" s="161" t="s">
        <v>1005</v>
      </c>
      <c r="AF27" s="323"/>
      <c r="AG27" s="342"/>
      <c r="AH27" s="341"/>
      <c r="AJ27" s="446"/>
    </row>
    <row r="28" spans="1:45" s="30" customFormat="1" ht="213.75" customHeight="1" x14ac:dyDescent="0.3">
      <c r="B28" s="339" t="s">
        <v>586</v>
      </c>
      <c r="C28" s="358" t="s">
        <v>99</v>
      </c>
      <c r="D28" s="357" t="s">
        <v>318</v>
      </c>
      <c r="E28" s="359" t="s">
        <v>1046</v>
      </c>
      <c r="F28" s="361" t="s">
        <v>319</v>
      </c>
      <c r="G28" s="361" t="s">
        <v>320</v>
      </c>
      <c r="H28" s="357">
        <v>5</v>
      </c>
      <c r="I28" s="357">
        <v>5</v>
      </c>
      <c r="J28" s="367" t="str">
        <f t="shared" ref="J28" si="1">IF(H28+I28=0,"",IF(OR(AND(H28=1,I28=1),AND(H28=1,I28=2),AND(H28=2,I28=1),AND(H28=2,I28=2),AND(H28=3,I28=1),AND(H28=1,I28=10)),"Bajo",IF(OR(AND(H28=4,I28=1),AND(H28=3,I28=2),AND(H28=2,I28=3),AND(H28=2,I28=5),AND(H28=1,I28=3),AND(H28=1,I28=5),AND(H28=1,I28=20),AND(H28=2,I28=10)),"Moderado",IF(OR(AND(H28=5,I28=1),AND(H28=4,I28=2),AND(H28=4,I28=3),AND(H28=4,I28=5),AND(H28=3,I28=3),AND(H28=3,I28=5),AND(H28=2,I28=4),AND(H28=1,I28=4),AND(H28=1,I28=5),AND(H28=5,I28=2),AND(H28=2,I28=20),AND(H28=3,I28=10),AND(H28=4,I28=10),AND(H28=5,I28=10)),"Alto",IF(OR(AND(H28=5,I28=3),AND(H28=5,I28=4),AND(H28=5,I28=5),AND(H28=4,I28=4),AND(H28=4,I28=5),AND(H28=3,I28=4),AND(H28=3,I28=5),AND(H28=2,I28=5),AND(H28=3,I28=20),AND(H28=4,I28=20),AND(H28=5,I28=20)),"Extremo","")))))</f>
        <v>Extremo</v>
      </c>
      <c r="K28" s="339" t="s">
        <v>92</v>
      </c>
      <c r="L28" s="361" t="s">
        <v>321</v>
      </c>
      <c r="M28" s="357">
        <v>4</v>
      </c>
      <c r="N28" s="357">
        <v>5</v>
      </c>
      <c r="O28" s="367" t="s">
        <v>98</v>
      </c>
      <c r="P28" s="339" t="s">
        <v>53</v>
      </c>
      <c r="Q28" s="184" t="s">
        <v>322</v>
      </c>
      <c r="R28" s="185" t="s">
        <v>17</v>
      </c>
      <c r="S28" s="185" t="s">
        <v>326</v>
      </c>
      <c r="T28" s="185">
        <v>3</v>
      </c>
      <c r="U28" s="185"/>
      <c r="V28" s="185"/>
      <c r="W28" s="185">
        <v>3</v>
      </c>
      <c r="X28" s="214"/>
      <c r="Y28" s="186">
        <v>3</v>
      </c>
      <c r="Z28" s="212">
        <v>1</v>
      </c>
      <c r="AA28" s="161" t="s">
        <v>902</v>
      </c>
      <c r="AB28" s="323" t="s">
        <v>82</v>
      </c>
      <c r="AC28" s="186">
        <v>3</v>
      </c>
      <c r="AD28" s="212">
        <v>1</v>
      </c>
      <c r="AE28" s="161" t="s">
        <v>1005</v>
      </c>
      <c r="AF28" s="323" t="s">
        <v>82</v>
      </c>
      <c r="AG28" s="342" t="s">
        <v>328</v>
      </c>
      <c r="AH28" s="341" t="s">
        <v>329</v>
      </c>
      <c r="AJ28" s="446"/>
      <c r="AL28" s="303"/>
      <c r="AM28" s="303"/>
      <c r="AN28" s="303"/>
      <c r="AO28" s="303"/>
      <c r="AP28" s="303"/>
      <c r="AQ28" s="303"/>
      <c r="AR28" s="303"/>
      <c r="AS28" s="303"/>
    </row>
    <row r="29" spans="1:45" s="30" customFormat="1" ht="218.25" customHeight="1" x14ac:dyDescent="0.3">
      <c r="B29" s="339"/>
      <c r="C29" s="358"/>
      <c r="D29" s="357"/>
      <c r="E29" s="362"/>
      <c r="F29" s="361"/>
      <c r="G29" s="361"/>
      <c r="H29" s="357"/>
      <c r="I29" s="357"/>
      <c r="J29" s="367"/>
      <c r="K29" s="339"/>
      <c r="L29" s="361"/>
      <c r="M29" s="357"/>
      <c r="N29" s="357"/>
      <c r="O29" s="367"/>
      <c r="P29" s="339"/>
      <c r="Q29" s="184" t="s">
        <v>323</v>
      </c>
      <c r="R29" s="185" t="s">
        <v>17</v>
      </c>
      <c r="S29" s="185" t="s">
        <v>325</v>
      </c>
      <c r="T29" s="185">
        <v>1</v>
      </c>
      <c r="U29" s="185"/>
      <c r="V29" s="185"/>
      <c r="W29" s="185">
        <v>1</v>
      </c>
      <c r="X29" s="214"/>
      <c r="Y29" s="186">
        <v>1</v>
      </c>
      <c r="Z29" s="212">
        <v>1</v>
      </c>
      <c r="AA29" s="161" t="s">
        <v>903</v>
      </c>
      <c r="AB29" s="323"/>
      <c r="AC29" s="186">
        <v>1</v>
      </c>
      <c r="AD29" s="212">
        <v>1</v>
      </c>
      <c r="AE29" s="161" t="s">
        <v>1005</v>
      </c>
      <c r="AF29" s="323"/>
      <c r="AG29" s="342"/>
      <c r="AH29" s="341"/>
      <c r="AJ29" s="446"/>
      <c r="AL29" s="303"/>
      <c r="AM29" s="303"/>
      <c r="AN29" s="303"/>
      <c r="AO29" s="303"/>
      <c r="AP29" s="303"/>
      <c r="AQ29" s="303"/>
      <c r="AR29" s="303"/>
      <c r="AS29" s="303"/>
    </row>
    <row r="30" spans="1:45" s="30" customFormat="1" ht="114" customHeight="1" x14ac:dyDescent="0.3">
      <c r="B30" s="339"/>
      <c r="C30" s="358"/>
      <c r="D30" s="357"/>
      <c r="E30" s="360"/>
      <c r="F30" s="361"/>
      <c r="G30" s="361"/>
      <c r="H30" s="357"/>
      <c r="I30" s="357"/>
      <c r="J30" s="367"/>
      <c r="K30" s="339"/>
      <c r="L30" s="361"/>
      <c r="M30" s="357"/>
      <c r="N30" s="357"/>
      <c r="O30" s="367"/>
      <c r="P30" s="339"/>
      <c r="Q30" s="184" t="s">
        <v>324</v>
      </c>
      <c r="R30" s="185" t="s">
        <v>17</v>
      </c>
      <c r="S30" s="185" t="s">
        <v>327</v>
      </c>
      <c r="T30" s="185">
        <v>1</v>
      </c>
      <c r="U30" s="185"/>
      <c r="V30" s="185">
        <v>1</v>
      </c>
      <c r="W30" s="185"/>
      <c r="X30" s="214"/>
      <c r="Y30" s="186">
        <v>1</v>
      </c>
      <c r="Z30" s="212">
        <v>1</v>
      </c>
      <c r="AA30" s="161" t="s">
        <v>495</v>
      </c>
      <c r="AB30" s="323"/>
      <c r="AC30" s="186">
        <v>1</v>
      </c>
      <c r="AD30" s="212">
        <v>1</v>
      </c>
      <c r="AE30" s="161" t="s">
        <v>1005</v>
      </c>
      <c r="AF30" s="323"/>
      <c r="AG30" s="342"/>
      <c r="AH30" s="341"/>
      <c r="AJ30" s="446"/>
      <c r="AL30" s="303"/>
      <c r="AM30" s="303"/>
      <c r="AN30" s="303"/>
      <c r="AO30" s="303"/>
      <c r="AP30" s="303"/>
      <c r="AQ30" s="303"/>
      <c r="AR30" s="303"/>
      <c r="AS30" s="303"/>
    </row>
    <row r="31" spans="1:45" ht="288" customHeight="1" x14ac:dyDescent="0.3">
      <c r="B31" s="186" t="s">
        <v>587</v>
      </c>
      <c r="C31" s="183" t="s">
        <v>99</v>
      </c>
      <c r="D31" s="185" t="s">
        <v>397</v>
      </c>
      <c r="E31" s="185" t="s">
        <v>1046</v>
      </c>
      <c r="F31" s="184" t="s">
        <v>398</v>
      </c>
      <c r="G31" s="184" t="s">
        <v>399</v>
      </c>
      <c r="H31" s="185">
        <v>3</v>
      </c>
      <c r="I31" s="185">
        <v>4</v>
      </c>
      <c r="J31" s="179" t="str">
        <f t="shared" ref="J31:J36" si="2">IF(H31+I31=0,"",IF(OR(AND(H31=1,I31=1),AND(H31=1,I31=2),AND(H31=2,I31=1),AND(H31=2,I31=2),AND(H31=3,I31=1),AND(H31=1,I31=10)),"Bajo",IF(OR(AND(H31=4,I31=1),AND(H31=3,I31=2),AND(H31=2,I31=3),AND(H31=2,I31=5),AND(H31=1,I31=3),AND(H31=1,I31=5),AND(H31=1,I31=20),AND(H31=2,I31=10)),"Moderado",IF(OR(AND(H31=5,I31=1),AND(H31=4,I31=2),AND(H31=4,I31=3),AND(H31=4,I31=5),AND(H31=3,I31=3),AND(H31=3,I31=5),AND(H31=2,I31=4),AND(H31=1,I31=4),AND(H31=1,I31=5),AND(H31=5,I31=2),AND(H31=2,I31=20),AND(H31=3,I31=10),AND(H31=4,I31=10),AND(H31=5,I31=10)),"Alto",IF(OR(AND(H31=5,I31=3),AND(H31=5,I31=4),AND(H31=5,I31=5),AND(H31=4,I31=4),AND(H31=4,I31=5),AND(H31=3,I31=4),AND(H31=3,I31=5),AND(H31=2,I31=5),AND(H31=3,I31=20),AND(H31=4,I31=20),AND(H31=5,I31=20)),"Extremo","")))))</f>
        <v>Extremo</v>
      </c>
      <c r="K31" s="186" t="s">
        <v>178</v>
      </c>
      <c r="L31" s="184" t="s">
        <v>400</v>
      </c>
      <c r="M31" s="185">
        <v>2</v>
      </c>
      <c r="N31" s="185">
        <v>4</v>
      </c>
      <c r="O31" s="179" t="str">
        <f>IF(M31+N31=0,"",IF(OR(AND(M31=1,N31=1),AND(M31=1,N31=2),AND(M31=2,N31=1),AND(M31=2,N31=2),AND(M31=3,N31=1),AND(M31=1,N31=10)),"Bajo",IF(OR(AND(M31=4,N31=1),AND(M31=3,N31=2),AND(M31=2,N31=3),AND(M31=2,N31=5),AND(M31=1,N31=3),AND(M31=1,N31=5),AND(M31=1,N31=20),AND(M31=2,N31=10)),"Moderado",IF(OR(AND(M31=5,N31=1),AND(M31=4,N31=2),AND(M31=4,N31=3),AND(M31=4,N31=5),AND(M31=3,N31=3),AND(M31=3,N31=5),AND(M31=2,N31=4),AND(M31=1,N31=4),AND(M31=1,N31=5),AND(M31=5,N31=2),AND(M31=2,N31=20),AND(M31=3,N31=10),AND(M31=4,N31=10),AND(M31=5,N31=10)),"Alto",IF(OR(AND(M31=5,N31=3),AND(M31=5,N31=4),AND(M31=5,N31=5),AND(M31=4,N31=4),AND(M31=4,N31=5),AND(M31=3,N31=4),AND(M31=3,N31=5),AND(M31=2,N31=5),AND(M31=3,N31=20),AND(M31=4,N31=20),AND(M31=5,N31=20)),"Extremo","")))))</f>
        <v>Alto</v>
      </c>
      <c r="P31" s="186" t="s">
        <v>53</v>
      </c>
      <c r="Q31" s="184" t="s">
        <v>401</v>
      </c>
      <c r="R31" s="185" t="s">
        <v>17</v>
      </c>
      <c r="S31" s="185" t="s">
        <v>402</v>
      </c>
      <c r="T31" s="185">
        <v>1</v>
      </c>
      <c r="U31" s="151">
        <v>1</v>
      </c>
      <c r="V31" s="151"/>
      <c r="W31" s="151"/>
      <c r="X31" s="163"/>
      <c r="Y31" s="171">
        <v>1</v>
      </c>
      <c r="Z31" s="162">
        <v>1</v>
      </c>
      <c r="AA31" s="161" t="s">
        <v>916</v>
      </c>
      <c r="AB31" s="181" t="s">
        <v>82</v>
      </c>
      <c r="AC31" s="171">
        <v>1</v>
      </c>
      <c r="AD31" s="162">
        <v>1</v>
      </c>
      <c r="AE31" s="161" t="s">
        <v>1005</v>
      </c>
      <c r="AF31" s="181" t="s">
        <v>82</v>
      </c>
      <c r="AG31" s="187" t="s">
        <v>642</v>
      </c>
      <c r="AH31" s="188" t="s">
        <v>403</v>
      </c>
      <c r="AJ31" s="447"/>
    </row>
    <row r="32" spans="1:45" ht="127.5" customHeight="1" x14ac:dyDescent="0.3">
      <c r="A32" s="30"/>
      <c r="B32" s="344" t="s">
        <v>105</v>
      </c>
      <c r="C32" s="372" t="s">
        <v>101</v>
      </c>
      <c r="D32" s="359" t="s">
        <v>202</v>
      </c>
      <c r="E32" s="359" t="s">
        <v>60</v>
      </c>
      <c r="F32" s="365" t="s">
        <v>407</v>
      </c>
      <c r="G32" s="365" t="s">
        <v>408</v>
      </c>
      <c r="H32" s="359">
        <v>5</v>
      </c>
      <c r="I32" s="359">
        <v>5</v>
      </c>
      <c r="J32" s="363" t="str">
        <f t="shared" si="2"/>
        <v>Extremo</v>
      </c>
      <c r="K32" s="344" t="s">
        <v>92</v>
      </c>
      <c r="L32" s="365" t="s">
        <v>409</v>
      </c>
      <c r="M32" s="359">
        <v>4</v>
      </c>
      <c r="N32" s="359">
        <v>5</v>
      </c>
      <c r="O32" s="363" t="str">
        <f>IF(M32+N32=0,"",IF(OR(AND(M32=1,N32=1),AND(M32=1,N32=2),AND(M32=2,N32=1),AND(M32=2,N32=2),AND(M32=3,N32=1),AND(M32=1,N32=10)),"Bajo",IF(OR(AND(M32=4,N32=1),AND(M32=3,N32=2),AND(M32=2,N32=3),AND(M32=2,N32=5),AND(M32=1,N32=3),AND(M32=1,N32=5),AND(M32=1,N32=20),AND(M32=2,N32=10)),"Moderado",IF(OR(AND(M32=5,N32=1),AND(M32=4,N32=2),AND(M32=4,N32=3),AND(M32=3,N32=3),AND(M32=3,N32=5),AND(M32=2,N32=4),AND(M32=1,N32=4),AND(M32=1,N32=5),AND(M32=5,N32=2),AND(M32=2,N32=20),AND(M32=3,N32=10),AND(M32=4,N32=10),AND(M32=5,N32=10)),"Alto",IF(OR(AND(M32=5,N32=3),AND(M32=5,N32=4),AND(M32=5,N32=5),AND(M32=4,N32=4),AND(M32=4,N32=5),AND(M32=3,N32=4),AND(M32=3,N32=5),AND(M32=2,N32=5),AND(M32=3,N32=20),AND(M32=4,N32=20),AND(M32=5,N32=20)),"Extremo","")))))</f>
        <v>Extremo</v>
      </c>
      <c r="P32" s="344" t="s">
        <v>53</v>
      </c>
      <c r="Q32" s="184" t="s">
        <v>751</v>
      </c>
      <c r="R32" s="185" t="s">
        <v>129</v>
      </c>
      <c r="S32" s="185" t="s">
        <v>410</v>
      </c>
      <c r="T32" s="185">
        <v>3</v>
      </c>
      <c r="U32" s="151">
        <v>1</v>
      </c>
      <c r="V32" s="151">
        <v>1</v>
      </c>
      <c r="W32" s="151">
        <v>1</v>
      </c>
      <c r="X32" s="163"/>
      <c r="Y32" s="171">
        <v>3</v>
      </c>
      <c r="Z32" s="216">
        <v>1</v>
      </c>
      <c r="AA32" s="150" t="s">
        <v>958</v>
      </c>
      <c r="AB32" s="338" t="s">
        <v>81</v>
      </c>
      <c r="AC32" s="171">
        <v>3</v>
      </c>
      <c r="AD32" s="216">
        <v>1</v>
      </c>
      <c r="AE32" s="150" t="s">
        <v>1005</v>
      </c>
      <c r="AF32" s="323" t="s">
        <v>81</v>
      </c>
      <c r="AG32" s="346" t="s">
        <v>411</v>
      </c>
      <c r="AH32" s="348" t="s">
        <v>412</v>
      </c>
      <c r="AJ32" s="443">
        <f>AVERAGE(AD32:AD35)</f>
        <v>1</v>
      </c>
    </row>
    <row r="33" spans="2:45" s="59" customFormat="1" ht="126.75" customHeight="1" x14ac:dyDescent="0.25">
      <c r="B33" s="345"/>
      <c r="C33" s="373"/>
      <c r="D33" s="360"/>
      <c r="E33" s="360"/>
      <c r="F33" s="366"/>
      <c r="G33" s="366"/>
      <c r="H33" s="360"/>
      <c r="I33" s="360"/>
      <c r="J33" s="364"/>
      <c r="K33" s="345"/>
      <c r="L33" s="366"/>
      <c r="M33" s="360"/>
      <c r="N33" s="360"/>
      <c r="O33" s="364"/>
      <c r="P33" s="345"/>
      <c r="Q33" s="184" t="s">
        <v>744</v>
      </c>
      <c r="R33" s="185" t="s">
        <v>129</v>
      </c>
      <c r="S33" s="185" t="s">
        <v>745</v>
      </c>
      <c r="T33" s="185">
        <v>4</v>
      </c>
      <c r="U33" s="151">
        <v>0</v>
      </c>
      <c r="V33" s="151">
        <v>1</v>
      </c>
      <c r="W33" s="151">
        <v>2</v>
      </c>
      <c r="X33" s="163">
        <v>1</v>
      </c>
      <c r="Y33" s="171">
        <v>4</v>
      </c>
      <c r="Z33" s="162">
        <v>1</v>
      </c>
      <c r="AA33" s="150" t="s">
        <v>959</v>
      </c>
      <c r="AB33" s="330"/>
      <c r="AC33" s="171">
        <v>4</v>
      </c>
      <c r="AD33" s="162">
        <v>1</v>
      </c>
      <c r="AE33" s="150" t="s">
        <v>1005</v>
      </c>
      <c r="AF33" s="323"/>
      <c r="AG33" s="347"/>
      <c r="AH33" s="349"/>
      <c r="AJ33" s="446"/>
      <c r="AL33" s="304"/>
      <c r="AM33" s="304"/>
      <c r="AN33" s="304"/>
      <c r="AO33" s="304"/>
      <c r="AP33" s="304"/>
      <c r="AQ33" s="304"/>
      <c r="AR33" s="304"/>
      <c r="AS33" s="304"/>
    </row>
    <row r="34" spans="2:45" s="59" customFormat="1" ht="171" customHeight="1" x14ac:dyDescent="0.25">
      <c r="B34" s="186" t="s">
        <v>106</v>
      </c>
      <c r="C34" s="183" t="s">
        <v>101</v>
      </c>
      <c r="D34" s="185" t="s">
        <v>413</v>
      </c>
      <c r="E34" s="185" t="s">
        <v>60</v>
      </c>
      <c r="F34" s="184" t="s">
        <v>414</v>
      </c>
      <c r="G34" s="184" t="s">
        <v>415</v>
      </c>
      <c r="H34" s="185">
        <v>5</v>
      </c>
      <c r="I34" s="185">
        <v>4</v>
      </c>
      <c r="J34" s="179" t="str">
        <f t="shared" si="2"/>
        <v>Extremo</v>
      </c>
      <c r="K34" s="190" t="s">
        <v>92</v>
      </c>
      <c r="L34" s="184" t="s">
        <v>746</v>
      </c>
      <c r="M34" s="185">
        <v>4</v>
      </c>
      <c r="N34" s="185">
        <v>4</v>
      </c>
      <c r="O34" s="179" t="str">
        <f>IF(M34+N34=0,"",IF(OR(AND(M34=1,N34=1),AND(M34=1,N34=2),AND(M34=2,N34=1),AND(M34=2,N34=2),AND(M34=3,N34=1),AND(M34=1,N34=10)),"Bajo",IF(OR(AND(M34=4,N34=1),AND(M34=3,N34=2),AND(M34=2,N34=3),AND(M34=2,N34=5),AND(M34=1,N34=3),AND(M34=1,N34=5),AND(M34=1,N34=20),AND(M34=2,N34=10)),"Moderado",IF(OR(AND(M34=5,N34=1),AND(M34=4,N34=2),AND(M34=4,N34=3),AND(M34=3,N34=3),AND(M34=3,N34=5),AND(M34=2,N34=4),AND(M34=1,N34=4),AND(M34=1,N34=5),AND(M34=5,N34=2),AND(M34=2,N34=20),AND(M34=3,N34=10),AND(M34=4,N34=10),AND(M34=5,N34=10)),"Alto",IF(OR(AND(M34=5,N34=3),AND(M34=5,N34=4),AND(M34=5,N34=5),AND(M34=4,N34=4),AND(M34=4,N34=5),AND(M34=3,N34=4),AND(M34=3,N34=5),AND(M34=2,N34=5),AND(M34=3,N34=20),AND(M34=4,N34=20),AND(M34=5,N34=20)),"Extremo","")))))</f>
        <v>Extremo</v>
      </c>
      <c r="P34" s="186" t="s">
        <v>53</v>
      </c>
      <c r="Q34" s="184" t="s">
        <v>416</v>
      </c>
      <c r="R34" s="185" t="s">
        <v>129</v>
      </c>
      <c r="S34" s="185" t="s">
        <v>417</v>
      </c>
      <c r="T34" s="185">
        <v>3</v>
      </c>
      <c r="U34" s="151"/>
      <c r="V34" s="151"/>
      <c r="W34" s="151"/>
      <c r="X34" s="163">
        <v>3</v>
      </c>
      <c r="Y34" s="171">
        <v>3</v>
      </c>
      <c r="Z34" s="217">
        <v>1</v>
      </c>
      <c r="AA34" s="150" t="s">
        <v>960</v>
      </c>
      <c r="AB34" s="181" t="s">
        <v>81</v>
      </c>
      <c r="AC34" s="171">
        <v>3</v>
      </c>
      <c r="AD34" s="217">
        <v>1</v>
      </c>
      <c r="AE34" s="150" t="s">
        <v>1005</v>
      </c>
      <c r="AF34" s="181" t="s">
        <v>81</v>
      </c>
      <c r="AG34" s="187" t="s">
        <v>418</v>
      </c>
      <c r="AH34" s="188" t="s">
        <v>412</v>
      </c>
      <c r="AJ34" s="446"/>
      <c r="AL34" s="304"/>
      <c r="AM34" s="304"/>
      <c r="AN34" s="304"/>
      <c r="AO34" s="304"/>
      <c r="AP34" s="304"/>
      <c r="AQ34" s="304"/>
      <c r="AR34" s="304"/>
      <c r="AS34" s="304"/>
    </row>
    <row r="35" spans="2:45" ht="291.75" customHeight="1" x14ac:dyDescent="0.3">
      <c r="B35" s="186" t="s">
        <v>588</v>
      </c>
      <c r="C35" s="183" t="s">
        <v>101</v>
      </c>
      <c r="D35" s="185" t="s">
        <v>536</v>
      </c>
      <c r="E35" s="185" t="s">
        <v>58</v>
      </c>
      <c r="F35" s="184" t="s">
        <v>537</v>
      </c>
      <c r="G35" s="184" t="s">
        <v>538</v>
      </c>
      <c r="H35" s="185">
        <v>3</v>
      </c>
      <c r="I35" s="185">
        <v>5</v>
      </c>
      <c r="J35" s="179" t="str">
        <f>IF(H35+I35=0,"",IF(OR(AND(H35=1,I35=1),AND(H35=1,I35=2),AND(H35=2,I35=1),AND(H35=2,I35=2),AND(H35=3,I35=1),AND(H35=1,I35=10)),"Bajo",IF(OR(AND(H35=4,I35=1),AND(H35=3,I35=2),AND(H35=2,I35=3),AND(H35=2,I35=5),AND(H35=1,I35=3),AND(H35=1,I35=5),AND(H35=1,I35=20),AND(H35=2,I35=10)),"Moderado",IF(OR(AND(H35=5,I35=1),AND(H35=4,I35=2),AND(H35=4,I35=3),AND(H35=4,I35=5),AND(H35=3,I35=3),AND(H35=2,I35=4),AND(H35=1,I35=4),AND(H35=1,I35=5),AND(H35=5,I35=2),AND(H35=2,I35=20),AND(H35=3,I35=10),AND(H35=4,I35=10),AND(H35=5,I35=10)),"Alto",IF(OR(AND(H35=5,I35=3),AND(H35=5,I35=4),AND(H35=5,I35=5),AND(H35=4,I35=4),AND(H35=4,I35=5),AND(H35=3,I35=4),AND(H35=3,I35=5),AND(H35=2,I35=5),AND(H35=3,I35=20),AND(H35=4,I35=20),AND(H35=5,I35=20)),"Extremo","")))))</f>
        <v>Extremo</v>
      </c>
      <c r="K35" s="190" t="s">
        <v>92</v>
      </c>
      <c r="L35" s="184" t="s">
        <v>643</v>
      </c>
      <c r="M35" s="185">
        <v>2</v>
      </c>
      <c r="N35" s="185">
        <v>5</v>
      </c>
      <c r="O35" s="179" t="str">
        <f>IF(M35+N35=0,"",IF(OR(AND(M35=1,N35=1),AND(M35=1,N35=2),AND(M35=2,N35=1),AND(M35=2,N35=2),AND(M35=3,N35=1),AND(M35=1,N35=10)),"Bajo",IF(OR(AND(M35=4,N35=1),AND(M35=3,N35=2),AND(M35=2,N35=3),AND(M35=1,N35=3),AND(M35=1,N35=5),AND(M35=1,N35=20),AND(M35=2,N35=10)),"Moderado",IF(OR(AND(M35=5,N35=1),AND(M35=4,N35=2),AND(M35=4,N35=3),AND(M35=4,N35=5),AND(M35=3,N35=3),AND(M35=3,N35=5),AND(M35=2,N35=4),AND(M35=1,N35=4),AND(M35=1,N35=5),AND(M35=5,N35=2),AND(M35=2,N35=20),AND(M35=3,N35=10),AND(M35=4,N35=10),AND(M35=5,N35=10)),"Alto",IF(OR(AND(M35=5,N35=3),AND(M35=5,N35=4),AND(M35=5,N35=5),AND(M35=4,N35=4),AND(M35=4,N35=5),AND(M35=3,N35=4),AND(M35=3,N35=5),AND(M35=2,N35=5),AND(M35=3,N35=20),AND(M35=4,N35=20),AND(M35=5,N35=20)),"Extremo","")))))</f>
        <v>Extremo</v>
      </c>
      <c r="P35" s="186" t="s">
        <v>53</v>
      </c>
      <c r="Q35" s="184" t="s">
        <v>644</v>
      </c>
      <c r="R35" s="185" t="s">
        <v>100</v>
      </c>
      <c r="S35" s="185" t="s">
        <v>539</v>
      </c>
      <c r="T35" s="185">
        <v>1</v>
      </c>
      <c r="U35" s="151"/>
      <c r="V35" s="151"/>
      <c r="W35" s="151"/>
      <c r="X35" s="163">
        <v>1</v>
      </c>
      <c r="Y35" s="171">
        <v>0</v>
      </c>
      <c r="Z35" s="162">
        <v>0</v>
      </c>
      <c r="AA35" s="161" t="s">
        <v>879</v>
      </c>
      <c r="AB35" s="181" t="s">
        <v>81</v>
      </c>
      <c r="AC35" s="186">
        <v>1</v>
      </c>
      <c r="AD35" s="60">
        <v>1</v>
      </c>
      <c r="AE35" s="161" t="s">
        <v>1006</v>
      </c>
      <c r="AF35" s="181" t="s">
        <v>82</v>
      </c>
      <c r="AG35" s="187" t="s">
        <v>541</v>
      </c>
      <c r="AH35" s="188" t="s">
        <v>540</v>
      </c>
      <c r="AJ35" s="446"/>
    </row>
    <row r="36" spans="2:45" ht="117" customHeight="1" x14ac:dyDescent="0.3">
      <c r="B36" s="339" t="s">
        <v>647</v>
      </c>
      <c r="C36" s="358" t="s">
        <v>247</v>
      </c>
      <c r="D36" s="357" t="s">
        <v>934</v>
      </c>
      <c r="E36" s="359" t="s">
        <v>58</v>
      </c>
      <c r="F36" s="361" t="s">
        <v>935</v>
      </c>
      <c r="G36" s="361" t="s">
        <v>938</v>
      </c>
      <c r="H36" s="357">
        <v>3</v>
      </c>
      <c r="I36" s="357">
        <v>4</v>
      </c>
      <c r="J36" s="356" t="str">
        <f t="shared" si="2"/>
        <v>Extremo</v>
      </c>
      <c r="K36" s="339" t="s">
        <v>102</v>
      </c>
      <c r="L36" s="361" t="s">
        <v>939</v>
      </c>
      <c r="M36" s="357">
        <v>2</v>
      </c>
      <c r="N36" s="357">
        <v>4</v>
      </c>
      <c r="O36" s="356" t="str">
        <f>IF(M36+N36=0,"",IF(OR(AND(M36=1,N36=1),AND(M36=1,N36=2),AND(M36=2,N36=1),AND(M36=2,N36=2),AND(M36=3,N36=1),AND(M36=1,N36=10)),"Bajo",IF(OR(AND(M36=4,N36=1),AND(M36=3,N36=2),AND(M36=2,N36=3),AND(M36=2,N36=5),AND(M36=1,N36=3),AND(M36=1,N36=5),AND(M36=1,N36=20),AND(M36=2,N36=10)),"Moderado",IF(OR(AND(M36=5,N36=1),AND(M36=4,N36=2),AND(M36=4,N36=3),AND(M36=4,N36=5),AND(M36=3,N36=3),AND(M36=3,N36=5),AND(M36=2,N36=4),AND(M36=1,N36=4),AND(M36=1,N36=5),AND(M36=5,N36=2),AND(M36=2,N36=20),AND(M36=3,N36=10),AND(M36=4,N36=10),AND(M36=5,N36=10)),"Alto",IF(OR(AND(M36=5,N36=3),AND(M36=5,N36=4),AND(M36=5,N36=5),AND(M36=4,N36=4),AND(M36=4,N36=5),AND(M36=3,N36=4),AND(M36=3,N36=5),AND(M36=2,N36=5),AND(M36=3,N36=20),AND(M36=4,N36=20),AND(M36=5,N36=20)),"Extremo","")))))</f>
        <v>Alto</v>
      </c>
      <c r="P36" s="339" t="s">
        <v>53</v>
      </c>
      <c r="Q36" s="184" t="s">
        <v>948</v>
      </c>
      <c r="R36" s="185" t="s">
        <v>100</v>
      </c>
      <c r="S36" s="405" t="s">
        <v>330</v>
      </c>
      <c r="T36" s="357">
        <v>20</v>
      </c>
      <c r="U36" s="392">
        <v>4</v>
      </c>
      <c r="V36" s="392">
        <v>4</v>
      </c>
      <c r="W36" s="392">
        <v>6</v>
      </c>
      <c r="X36" s="393">
        <v>6</v>
      </c>
      <c r="Y36" s="407">
        <v>20</v>
      </c>
      <c r="Z36" s="406">
        <v>1</v>
      </c>
      <c r="AA36" s="328" t="s">
        <v>880</v>
      </c>
      <c r="AB36" s="323" t="s">
        <v>82</v>
      </c>
      <c r="AC36" s="324">
        <v>20</v>
      </c>
      <c r="AD36" s="326">
        <v>1</v>
      </c>
      <c r="AE36" s="222" t="s">
        <v>1005</v>
      </c>
      <c r="AF36" s="323" t="s">
        <v>82</v>
      </c>
      <c r="AG36" s="342" t="s">
        <v>331</v>
      </c>
      <c r="AH36" s="341" t="s">
        <v>332</v>
      </c>
      <c r="AJ36" s="443">
        <f>AVERAGE(AD36:AD60)</f>
        <v>0.9375</v>
      </c>
    </row>
    <row r="37" spans="2:45" ht="122.25" customHeight="1" x14ac:dyDescent="0.3">
      <c r="B37" s="339"/>
      <c r="C37" s="358"/>
      <c r="D37" s="357"/>
      <c r="E37" s="362"/>
      <c r="F37" s="361"/>
      <c r="G37" s="361"/>
      <c r="H37" s="357"/>
      <c r="I37" s="357"/>
      <c r="J37" s="356"/>
      <c r="K37" s="339"/>
      <c r="L37" s="361"/>
      <c r="M37" s="357"/>
      <c r="N37" s="357"/>
      <c r="O37" s="356"/>
      <c r="P37" s="339"/>
      <c r="Q37" s="184" t="s">
        <v>949</v>
      </c>
      <c r="R37" s="185" t="s">
        <v>100</v>
      </c>
      <c r="S37" s="405"/>
      <c r="T37" s="357"/>
      <c r="U37" s="392"/>
      <c r="V37" s="392"/>
      <c r="W37" s="392"/>
      <c r="X37" s="393"/>
      <c r="Y37" s="407"/>
      <c r="Z37" s="406"/>
      <c r="AA37" s="329"/>
      <c r="AB37" s="323"/>
      <c r="AC37" s="325"/>
      <c r="AD37" s="327"/>
      <c r="AE37" s="222" t="s">
        <v>1005</v>
      </c>
      <c r="AF37" s="323"/>
      <c r="AG37" s="342"/>
      <c r="AH37" s="341"/>
      <c r="AJ37" s="446"/>
    </row>
    <row r="38" spans="2:45" ht="183" customHeight="1" x14ac:dyDescent="0.3">
      <c r="B38" s="339"/>
      <c r="C38" s="358"/>
      <c r="D38" s="357"/>
      <c r="E38" s="362"/>
      <c r="F38" s="361"/>
      <c r="G38" s="361"/>
      <c r="H38" s="357"/>
      <c r="I38" s="357"/>
      <c r="J38" s="356"/>
      <c r="K38" s="339"/>
      <c r="L38" s="361"/>
      <c r="M38" s="357"/>
      <c r="N38" s="357"/>
      <c r="O38" s="356"/>
      <c r="P38" s="339"/>
      <c r="Q38" s="184" t="s">
        <v>951</v>
      </c>
      <c r="R38" s="185" t="s">
        <v>100</v>
      </c>
      <c r="S38" s="161" t="s">
        <v>333</v>
      </c>
      <c r="T38" s="185">
        <v>1</v>
      </c>
      <c r="U38" s="151"/>
      <c r="V38" s="151"/>
      <c r="W38" s="151">
        <v>1</v>
      </c>
      <c r="X38" s="163"/>
      <c r="Y38" s="171">
        <v>1</v>
      </c>
      <c r="Z38" s="162">
        <v>1</v>
      </c>
      <c r="AA38" s="223" t="s">
        <v>1007</v>
      </c>
      <c r="AB38" s="323"/>
      <c r="AC38" s="171">
        <v>1</v>
      </c>
      <c r="AD38" s="60">
        <v>1</v>
      </c>
      <c r="AE38" s="222" t="s">
        <v>1005</v>
      </c>
      <c r="AF38" s="323"/>
      <c r="AG38" s="342"/>
      <c r="AH38" s="341"/>
      <c r="AJ38" s="446"/>
    </row>
    <row r="39" spans="2:45" ht="123.75" customHeight="1" x14ac:dyDescent="0.3">
      <c r="B39" s="339"/>
      <c r="C39" s="358"/>
      <c r="D39" s="357"/>
      <c r="E39" s="362"/>
      <c r="F39" s="361" t="s">
        <v>334</v>
      </c>
      <c r="G39" s="361"/>
      <c r="H39" s="357"/>
      <c r="I39" s="357"/>
      <c r="J39" s="356"/>
      <c r="K39" s="339" t="s">
        <v>102</v>
      </c>
      <c r="L39" s="361" t="s">
        <v>940</v>
      </c>
      <c r="M39" s="357"/>
      <c r="N39" s="357"/>
      <c r="O39" s="356"/>
      <c r="P39" s="339"/>
      <c r="Q39" s="184" t="s">
        <v>950</v>
      </c>
      <c r="R39" s="185" t="s">
        <v>752</v>
      </c>
      <c r="S39" s="185" t="s">
        <v>335</v>
      </c>
      <c r="T39" s="60">
        <v>1</v>
      </c>
      <c r="U39" s="151">
        <v>1</v>
      </c>
      <c r="V39" s="151">
        <v>1</v>
      </c>
      <c r="W39" s="151">
        <v>1</v>
      </c>
      <c r="X39" s="163">
        <v>1</v>
      </c>
      <c r="Y39" s="171">
        <v>1</v>
      </c>
      <c r="Z39" s="162">
        <v>1</v>
      </c>
      <c r="AA39" s="223" t="s">
        <v>881</v>
      </c>
      <c r="AB39" s="323"/>
      <c r="AC39" s="171">
        <v>1</v>
      </c>
      <c r="AD39" s="60">
        <v>1</v>
      </c>
      <c r="AE39" s="222" t="s">
        <v>1005</v>
      </c>
      <c r="AF39" s="323"/>
      <c r="AG39" s="342"/>
      <c r="AH39" s="341"/>
      <c r="AJ39" s="446"/>
    </row>
    <row r="40" spans="2:45" s="30" customFormat="1" ht="176.25" customHeight="1" x14ac:dyDescent="0.3">
      <c r="B40" s="339"/>
      <c r="C40" s="358"/>
      <c r="D40" s="357"/>
      <c r="E40" s="362"/>
      <c r="F40" s="361"/>
      <c r="G40" s="361"/>
      <c r="H40" s="357"/>
      <c r="I40" s="357"/>
      <c r="J40" s="356"/>
      <c r="K40" s="339"/>
      <c r="L40" s="361"/>
      <c r="M40" s="357"/>
      <c r="N40" s="357"/>
      <c r="O40" s="356"/>
      <c r="P40" s="339"/>
      <c r="Q40" s="191" t="s">
        <v>1085</v>
      </c>
      <c r="R40" s="192" t="s">
        <v>336</v>
      </c>
      <c r="S40" s="192" t="s">
        <v>337</v>
      </c>
      <c r="T40" s="60">
        <v>1</v>
      </c>
      <c r="U40" s="60">
        <v>1</v>
      </c>
      <c r="V40" s="60">
        <v>1</v>
      </c>
      <c r="W40" s="60">
        <v>1</v>
      </c>
      <c r="X40" s="224">
        <v>1</v>
      </c>
      <c r="Y40" s="225">
        <v>1</v>
      </c>
      <c r="Z40" s="221">
        <v>1</v>
      </c>
      <c r="AA40" s="223" t="s">
        <v>882</v>
      </c>
      <c r="AB40" s="323"/>
      <c r="AC40" s="60">
        <v>1</v>
      </c>
      <c r="AD40" s="60">
        <v>1</v>
      </c>
      <c r="AE40" s="222" t="s">
        <v>1005</v>
      </c>
      <c r="AF40" s="323"/>
      <c r="AG40" s="342"/>
      <c r="AH40" s="341"/>
      <c r="AJ40" s="446"/>
      <c r="AL40" s="303"/>
      <c r="AM40" s="303"/>
      <c r="AN40" s="303"/>
      <c r="AO40" s="303"/>
      <c r="AP40" s="303"/>
      <c r="AQ40" s="303"/>
      <c r="AR40" s="303"/>
      <c r="AS40" s="303"/>
    </row>
    <row r="41" spans="2:45" ht="146.25" customHeight="1" x14ac:dyDescent="0.3">
      <c r="B41" s="339"/>
      <c r="C41" s="358"/>
      <c r="D41" s="357"/>
      <c r="E41" s="362"/>
      <c r="F41" s="361" t="s">
        <v>338</v>
      </c>
      <c r="G41" s="361"/>
      <c r="H41" s="357"/>
      <c r="I41" s="357"/>
      <c r="J41" s="356"/>
      <c r="K41" s="186" t="s">
        <v>102</v>
      </c>
      <c r="L41" s="184" t="s">
        <v>941</v>
      </c>
      <c r="M41" s="357"/>
      <c r="N41" s="357"/>
      <c r="O41" s="356"/>
      <c r="P41" s="339"/>
      <c r="Q41" s="184" t="s">
        <v>339</v>
      </c>
      <c r="R41" s="185" t="s">
        <v>752</v>
      </c>
      <c r="S41" s="185" t="s">
        <v>340</v>
      </c>
      <c r="T41" s="60">
        <v>1</v>
      </c>
      <c r="U41" s="60">
        <v>1</v>
      </c>
      <c r="V41" s="60">
        <v>1</v>
      </c>
      <c r="W41" s="60">
        <v>1</v>
      </c>
      <c r="X41" s="224">
        <v>1</v>
      </c>
      <c r="Y41" s="225">
        <v>1</v>
      </c>
      <c r="Z41" s="60">
        <v>1</v>
      </c>
      <c r="AA41" s="223" t="s">
        <v>883</v>
      </c>
      <c r="AB41" s="323"/>
      <c r="AC41" s="60">
        <v>1</v>
      </c>
      <c r="AD41" s="60">
        <v>1</v>
      </c>
      <c r="AE41" s="222" t="s">
        <v>1005</v>
      </c>
      <c r="AF41" s="323"/>
      <c r="AG41" s="342"/>
      <c r="AH41" s="341"/>
      <c r="AJ41" s="446"/>
    </row>
    <row r="42" spans="2:45" ht="171" customHeight="1" x14ac:dyDescent="0.3">
      <c r="B42" s="339"/>
      <c r="C42" s="358"/>
      <c r="D42" s="357"/>
      <c r="E42" s="362"/>
      <c r="F42" s="361"/>
      <c r="G42" s="361"/>
      <c r="H42" s="357"/>
      <c r="I42" s="357"/>
      <c r="J42" s="356"/>
      <c r="K42" s="186" t="s">
        <v>102</v>
      </c>
      <c r="L42" s="184" t="s">
        <v>942</v>
      </c>
      <c r="M42" s="357"/>
      <c r="N42" s="357"/>
      <c r="O42" s="356"/>
      <c r="P42" s="339"/>
      <c r="Q42" s="184" t="s">
        <v>341</v>
      </c>
      <c r="R42" s="185" t="s">
        <v>752</v>
      </c>
      <c r="S42" s="185" t="s">
        <v>342</v>
      </c>
      <c r="T42" s="185">
        <v>4</v>
      </c>
      <c r="U42" s="151">
        <v>1</v>
      </c>
      <c r="V42" s="151">
        <v>1</v>
      </c>
      <c r="W42" s="151">
        <v>1</v>
      </c>
      <c r="X42" s="163">
        <v>1</v>
      </c>
      <c r="Y42" s="171">
        <v>4</v>
      </c>
      <c r="Z42" s="162">
        <v>1</v>
      </c>
      <c r="AA42" s="223" t="s">
        <v>885</v>
      </c>
      <c r="AB42" s="323"/>
      <c r="AC42" s="171">
        <v>4</v>
      </c>
      <c r="AD42" s="60">
        <v>1</v>
      </c>
      <c r="AE42" s="222" t="s">
        <v>1005</v>
      </c>
      <c r="AF42" s="323"/>
      <c r="AG42" s="342"/>
      <c r="AH42" s="341"/>
      <c r="AJ42" s="446"/>
    </row>
    <row r="43" spans="2:45" ht="82.5" customHeight="1" x14ac:dyDescent="0.3">
      <c r="B43" s="339"/>
      <c r="C43" s="358"/>
      <c r="D43" s="357"/>
      <c r="E43" s="362"/>
      <c r="F43" s="184" t="s">
        <v>343</v>
      </c>
      <c r="G43" s="361"/>
      <c r="H43" s="357"/>
      <c r="I43" s="357"/>
      <c r="J43" s="356"/>
      <c r="K43" s="186" t="s">
        <v>102</v>
      </c>
      <c r="L43" s="184" t="s">
        <v>952</v>
      </c>
      <c r="M43" s="357"/>
      <c r="N43" s="357"/>
      <c r="O43" s="356"/>
      <c r="P43" s="339"/>
      <c r="Q43" s="184" t="s">
        <v>344</v>
      </c>
      <c r="R43" s="185" t="s">
        <v>755</v>
      </c>
      <c r="S43" s="185" t="s">
        <v>345</v>
      </c>
      <c r="T43" s="185">
        <v>1</v>
      </c>
      <c r="U43" s="151"/>
      <c r="V43" s="151"/>
      <c r="W43" s="151"/>
      <c r="X43" s="163">
        <v>1</v>
      </c>
      <c r="Y43" s="171">
        <v>1</v>
      </c>
      <c r="Z43" s="162">
        <v>1</v>
      </c>
      <c r="AA43" s="151" t="s">
        <v>980</v>
      </c>
      <c r="AB43" s="323"/>
      <c r="AC43" s="171">
        <v>1</v>
      </c>
      <c r="AD43" s="162">
        <v>1</v>
      </c>
      <c r="AE43" s="222" t="s">
        <v>1005</v>
      </c>
      <c r="AF43" s="323"/>
      <c r="AG43" s="342"/>
      <c r="AH43" s="341"/>
      <c r="AJ43" s="446"/>
    </row>
    <row r="44" spans="2:45" ht="88.5" customHeight="1" x14ac:dyDescent="0.3">
      <c r="B44" s="339"/>
      <c r="C44" s="358"/>
      <c r="D44" s="357"/>
      <c r="E44" s="362"/>
      <c r="F44" s="361" t="s">
        <v>936</v>
      </c>
      <c r="G44" s="361"/>
      <c r="H44" s="357"/>
      <c r="I44" s="357"/>
      <c r="J44" s="356"/>
      <c r="K44" s="339" t="s">
        <v>102</v>
      </c>
      <c r="L44" s="361" t="s">
        <v>943</v>
      </c>
      <c r="M44" s="357"/>
      <c r="N44" s="357"/>
      <c r="O44" s="356"/>
      <c r="P44" s="339"/>
      <c r="Q44" s="184" t="s">
        <v>953</v>
      </c>
      <c r="R44" s="185" t="s">
        <v>122</v>
      </c>
      <c r="S44" s="161" t="s">
        <v>346</v>
      </c>
      <c r="T44" s="60">
        <v>1</v>
      </c>
      <c r="U44" s="151"/>
      <c r="V44" s="151"/>
      <c r="W44" s="151"/>
      <c r="X44" s="163"/>
      <c r="Y44" s="162">
        <v>1</v>
      </c>
      <c r="Z44" s="162">
        <v>1</v>
      </c>
      <c r="AA44" s="223" t="s">
        <v>886</v>
      </c>
      <c r="AB44" s="323"/>
      <c r="AC44" s="162">
        <v>1</v>
      </c>
      <c r="AD44" s="162">
        <v>1</v>
      </c>
      <c r="AE44" s="222" t="s">
        <v>1005</v>
      </c>
      <c r="AF44" s="323"/>
      <c r="AG44" s="342"/>
      <c r="AH44" s="341"/>
      <c r="AJ44" s="446"/>
    </row>
    <row r="45" spans="2:45" s="30" customFormat="1" ht="99.75" customHeight="1" x14ac:dyDescent="0.3">
      <c r="B45" s="339"/>
      <c r="C45" s="358"/>
      <c r="D45" s="357"/>
      <c r="E45" s="362"/>
      <c r="F45" s="361"/>
      <c r="G45" s="361"/>
      <c r="H45" s="357"/>
      <c r="I45" s="357"/>
      <c r="J45" s="356"/>
      <c r="K45" s="339"/>
      <c r="L45" s="361"/>
      <c r="M45" s="357"/>
      <c r="N45" s="357"/>
      <c r="O45" s="356"/>
      <c r="P45" s="339"/>
      <c r="Q45" s="191" t="s">
        <v>1086</v>
      </c>
      <c r="R45" s="192" t="s">
        <v>336</v>
      </c>
      <c r="S45" s="192" t="s">
        <v>347</v>
      </c>
      <c r="T45" s="192">
        <v>1</v>
      </c>
      <c r="U45" s="218">
        <v>1</v>
      </c>
      <c r="V45" s="218">
        <v>0</v>
      </c>
      <c r="W45" s="218">
        <v>0</v>
      </c>
      <c r="X45" s="219">
        <v>0</v>
      </c>
      <c r="Y45" s="220">
        <v>1</v>
      </c>
      <c r="Z45" s="221">
        <v>1</v>
      </c>
      <c r="AA45" s="223" t="s">
        <v>887</v>
      </c>
      <c r="AB45" s="323"/>
      <c r="AC45" s="220">
        <v>1</v>
      </c>
      <c r="AD45" s="221">
        <v>1</v>
      </c>
      <c r="AE45" s="222" t="s">
        <v>1005</v>
      </c>
      <c r="AF45" s="323"/>
      <c r="AG45" s="342"/>
      <c r="AH45" s="341"/>
      <c r="AJ45" s="446"/>
      <c r="AL45" s="303"/>
      <c r="AM45" s="303"/>
      <c r="AN45" s="303"/>
      <c r="AO45" s="303"/>
      <c r="AP45" s="303"/>
      <c r="AQ45" s="303"/>
      <c r="AR45" s="303"/>
      <c r="AS45" s="303"/>
    </row>
    <row r="46" spans="2:45" ht="88.5" customHeight="1" x14ac:dyDescent="0.3">
      <c r="B46" s="339"/>
      <c r="C46" s="358"/>
      <c r="D46" s="357"/>
      <c r="E46" s="362"/>
      <c r="F46" s="361" t="s">
        <v>351</v>
      </c>
      <c r="G46" s="361"/>
      <c r="H46" s="357"/>
      <c r="I46" s="357"/>
      <c r="J46" s="356"/>
      <c r="K46" s="226" t="s">
        <v>102</v>
      </c>
      <c r="L46" s="184" t="s">
        <v>944</v>
      </c>
      <c r="M46" s="357"/>
      <c r="N46" s="357"/>
      <c r="O46" s="356"/>
      <c r="P46" s="339"/>
      <c r="Q46" s="184" t="s">
        <v>954</v>
      </c>
      <c r="R46" s="185" t="s">
        <v>336</v>
      </c>
      <c r="S46" s="185" t="s">
        <v>348</v>
      </c>
      <c r="T46" s="185">
        <v>20</v>
      </c>
      <c r="U46" s="151">
        <v>4</v>
      </c>
      <c r="V46" s="151">
        <v>4</v>
      </c>
      <c r="W46" s="151">
        <v>6</v>
      </c>
      <c r="X46" s="163">
        <v>6</v>
      </c>
      <c r="Y46" s="171">
        <v>20</v>
      </c>
      <c r="Z46" s="162">
        <v>1</v>
      </c>
      <c r="AA46" s="223" t="s">
        <v>888</v>
      </c>
      <c r="AB46" s="323"/>
      <c r="AC46" s="171">
        <v>20</v>
      </c>
      <c r="AD46" s="162">
        <v>1</v>
      </c>
      <c r="AE46" s="222" t="s">
        <v>1005</v>
      </c>
      <c r="AF46" s="323"/>
      <c r="AG46" s="342"/>
      <c r="AH46" s="341"/>
      <c r="AJ46" s="446"/>
    </row>
    <row r="47" spans="2:45" ht="100.5" customHeight="1" x14ac:dyDescent="0.3">
      <c r="B47" s="339"/>
      <c r="C47" s="358"/>
      <c r="D47" s="357"/>
      <c r="E47" s="362"/>
      <c r="F47" s="361"/>
      <c r="G47" s="361"/>
      <c r="H47" s="357"/>
      <c r="I47" s="357"/>
      <c r="J47" s="356"/>
      <c r="K47" s="226" t="s">
        <v>102</v>
      </c>
      <c r="L47" s="184" t="s">
        <v>945</v>
      </c>
      <c r="M47" s="357"/>
      <c r="N47" s="357"/>
      <c r="O47" s="356"/>
      <c r="P47" s="339"/>
      <c r="Q47" s="184" t="s">
        <v>955</v>
      </c>
      <c r="R47" s="185" t="s">
        <v>336</v>
      </c>
      <c r="S47" s="185" t="s">
        <v>349</v>
      </c>
      <c r="T47" s="185">
        <v>20</v>
      </c>
      <c r="U47" s="151">
        <v>4</v>
      </c>
      <c r="V47" s="151">
        <v>4</v>
      </c>
      <c r="W47" s="151">
        <v>6</v>
      </c>
      <c r="X47" s="163">
        <v>6</v>
      </c>
      <c r="Y47" s="171">
        <v>20</v>
      </c>
      <c r="Z47" s="162">
        <v>1</v>
      </c>
      <c r="AA47" s="223" t="s">
        <v>889</v>
      </c>
      <c r="AB47" s="323"/>
      <c r="AC47" s="171" t="s">
        <v>1008</v>
      </c>
      <c r="AD47" s="162">
        <v>1</v>
      </c>
      <c r="AE47" s="222" t="s">
        <v>1005</v>
      </c>
      <c r="AF47" s="323"/>
      <c r="AG47" s="342"/>
      <c r="AH47" s="341"/>
      <c r="AJ47" s="446"/>
    </row>
    <row r="48" spans="2:45" ht="108.75" customHeight="1" x14ac:dyDescent="0.3">
      <c r="B48" s="339"/>
      <c r="C48" s="358"/>
      <c r="D48" s="357"/>
      <c r="E48" s="362"/>
      <c r="F48" s="361"/>
      <c r="G48" s="361"/>
      <c r="H48" s="357"/>
      <c r="I48" s="357"/>
      <c r="J48" s="356"/>
      <c r="K48" s="226" t="s">
        <v>102</v>
      </c>
      <c r="L48" s="184" t="s">
        <v>352</v>
      </c>
      <c r="M48" s="357"/>
      <c r="N48" s="357"/>
      <c r="O48" s="356"/>
      <c r="P48" s="339"/>
      <c r="Q48" s="184" t="s">
        <v>353</v>
      </c>
      <c r="R48" s="185" t="s">
        <v>336</v>
      </c>
      <c r="S48" s="185" t="s">
        <v>350</v>
      </c>
      <c r="T48" s="185">
        <v>1</v>
      </c>
      <c r="U48" s="151">
        <v>0</v>
      </c>
      <c r="V48" s="151">
        <v>0</v>
      </c>
      <c r="W48" s="151">
        <v>1</v>
      </c>
      <c r="X48" s="163">
        <v>0</v>
      </c>
      <c r="Y48" s="171">
        <v>1</v>
      </c>
      <c r="Z48" s="162">
        <v>1</v>
      </c>
      <c r="AA48" s="223" t="s">
        <v>890</v>
      </c>
      <c r="AB48" s="323"/>
      <c r="AC48" s="171">
        <v>1</v>
      </c>
      <c r="AD48" s="162">
        <v>1</v>
      </c>
      <c r="AE48" s="222" t="s">
        <v>1005</v>
      </c>
      <c r="AF48" s="323"/>
      <c r="AG48" s="342"/>
      <c r="AH48" s="341"/>
      <c r="AJ48" s="446"/>
    </row>
    <row r="49" spans="1:45" ht="166.5" customHeight="1" x14ac:dyDescent="0.3">
      <c r="B49" s="339"/>
      <c r="C49" s="358"/>
      <c r="D49" s="357"/>
      <c r="E49" s="362"/>
      <c r="F49" s="361" t="s">
        <v>937</v>
      </c>
      <c r="G49" s="361"/>
      <c r="H49" s="357"/>
      <c r="I49" s="357"/>
      <c r="J49" s="356"/>
      <c r="K49" s="226" t="s">
        <v>102</v>
      </c>
      <c r="L49" s="184" t="s">
        <v>946</v>
      </c>
      <c r="M49" s="357"/>
      <c r="N49" s="357"/>
      <c r="O49" s="356"/>
      <c r="P49" s="339"/>
      <c r="Q49" s="184" t="s">
        <v>341</v>
      </c>
      <c r="R49" s="185" t="s">
        <v>336</v>
      </c>
      <c r="S49" s="185" t="s">
        <v>354</v>
      </c>
      <c r="T49" s="185">
        <v>11</v>
      </c>
      <c r="U49" s="151">
        <v>3</v>
      </c>
      <c r="V49" s="151">
        <v>3</v>
      </c>
      <c r="W49" s="151">
        <v>3</v>
      </c>
      <c r="X49" s="163">
        <v>2</v>
      </c>
      <c r="Y49" s="171">
        <v>10</v>
      </c>
      <c r="Z49" s="162">
        <f>10/11</f>
        <v>0.90909090909090906</v>
      </c>
      <c r="AA49" s="223" t="s">
        <v>891</v>
      </c>
      <c r="AB49" s="323"/>
      <c r="AC49" s="171">
        <v>15</v>
      </c>
      <c r="AD49" s="60">
        <v>1</v>
      </c>
      <c r="AE49" s="223" t="s">
        <v>1009</v>
      </c>
      <c r="AF49" s="323"/>
      <c r="AG49" s="342"/>
      <c r="AH49" s="341"/>
      <c r="AJ49" s="446"/>
    </row>
    <row r="50" spans="1:45" ht="111.75" customHeight="1" x14ac:dyDescent="0.3">
      <c r="B50" s="339"/>
      <c r="C50" s="358"/>
      <c r="D50" s="357"/>
      <c r="E50" s="362"/>
      <c r="F50" s="361"/>
      <c r="G50" s="361"/>
      <c r="H50" s="357"/>
      <c r="I50" s="357"/>
      <c r="J50" s="356"/>
      <c r="K50" s="226" t="s">
        <v>102</v>
      </c>
      <c r="L50" s="184" t="s">
        <v>947</v>
      </c>
      <c r="M50" s="357"/>
      <c r="N50" s="357"/>
      <c r="O50" s="356"/>
      <c r="P50" s="339"/>
      <c r="Q50" s="184" t="s">
        <v>956</v>
      </c>
      <c r="R50" s="185" t="s">
        <v>336</v>
      </c>
      <c r="S50" s="185" t="s">
        <v>356</v>
      </c>
      <c r="T50" s="185">
        <v>2</v>
      </c>
      <c r="U50" s="151">
        <v>0</v>
      </c>
      <c r="V50" s="151">
        <v>0</v>
      </c>
      <c r="W50" s="151">
        <v>0</v>
      </c>
      <c r="X50" s="163">
        <v>2</v>
      </c>
      <c r="Y50" s="171">
        <v>1</v>
      </c>
      <c r="Z50" s="162">
        <v>0.5</v>
      </c>
      <c r="AA50" s="223" t="s">
        <v>892</v>
      </c>
      <c r="AB50" s="323"/>
      <c r="AC50" s="171">
        <v>6</v>
      </c>
      <c r="AD50" s="60">
        <v>1</v>
      </c>
      <c r="AE50" s="223" t="s">
        <v>1010</v>
      </c>
      <c r="AF50" s="323"/>
      <c r="AG50" s="342"/>
      <c r="AH50" s="341"/>
      <c r="AJ50" s="446"/>
    </row>
    <row r="51" spans="1:45" s="30" customFormat="1" ht="157.5" customHeight="1" x14ac:dyDescent="0.3">
      <c r="B51" s="339"/>
      <c r="C51" s="358"/>
      <c r="D51" s="357"/>
      <c r="E51" s="360"/>
      <c r="F51" s="361"/>
      <c r="G51" s="361"/>
      <c r="H51" s="357"/>
      <c r="I51" s="357"/>
      <c r="J51" s="356"/>
      <c r="K51" s="226" t="s">
        <v>102</v>
      </c>
      <c r="L51" s="316" t="s">
        <v>957</v>
      </c>
      <c r="M51" s="357"/>
      <c r="N51" s="357"/>
      <c r="O51" s="356"/>
      <c r="P51" s="339"/>
      <c r="Q51" s="191" t="s">
        <v>341</v>
      </c>
      <c r="R51" s="192" t="s">
        <v>752</v>
      </c>
      <c r="S51" s="192" t="s">
        <v>357</v>
      </c>
      <c r="T51" s="192">
        <v>4</v>
      </c>
      <c r="U51" s="218">
        <v>1</v>
      </c>
      <c r="V51" s="218">
        <v>1</v>
      </c>
      <c r="W51" s="218">
        <v>1</v>
      </c>
      <c r="X51" s="219">
        <v>1</v>
      </c>
      <c r="Y51" s="220">
        <v>1</v>
      </c>
      <c r="Z51" s="221">
        <v>1</v>
      </c>
      <c r="AA51" s="223" t="s">
        <v>884</v>
      </c>
      <c r="AB51" s="323"/>
      <c r="AC51" s="220">
        <v>1</v>
      </c>
      <c r="AD51" s="221">
        <v>1</v>
      </c>
      <c r="AE51" s="223" t="s">
        <v>1005</v>
      </c>
      <c r="AF51" s="323"/>
      <c r="AG51" s="342"/>
      <c r="AH51" s="341"/>
      <c r="AJ51" s="446"/>
      <c r="AL51" s="303"/>
      <c r="AM51" s="303"/>
      <c r="AN51" s="303"/>
      <c r="AO51" s="303"/>
      <c r="AP51" s="303"/>
      <c r="AQ51" s="303"/>
      <c r="AR51" s="303"/>
      <c r="AS51" s="303"/>
    </row>
    <row r="52" spans="1:45" ht="208.5" customHeight="1" x14ac:dyDescent="0.3">
      <c r="B52" s="339" t="s">
        <v>589</v>
      </c>
      <c r="C52" s="358" t="s">
        <v>247</v>
      </c>
      <c r="D52" s="357" t="s">
        <v>358</v>
      </c>
      <c r="E52" s="359" t="s">
        <v>58</v>
      </c>
      <c r="F52" s="361" t="s">
        <v>362</v>
      </c>
      <c r="G52" s="361" t="s">
        <v>359</v>
      </c>
      <c r="H52" s="357">
        <v>3</v>
      </c>
      <c r="I52" s="357">
        <v>4</v>
      </c>
      <c r="J52" s="356" t="str">
        <f t="shared" ref="J52" si="3">IF(H52+I52=0,"",IF(OR(AND(H52=1,I52=1),AND(H52=1,I52=2),AND(H52=2,I52=1),AND(H52=2,I52=2),AND(H52=3,I52=1),AND(H52=1,I52=10)),"Bajo",IF(OR(AND(H52=4,I52=1),AND(H52=3,I52=2),AND(H52=2,I52=3),AND(H52=2,I52=5),AND(H52=1,I52=3),AND(H52=1,I52=5),AND(H52=1,I52=20),AND(H52=2,I52=10)),"Moderado",IF(OR(AND(H52=5,I52=1),AND(H52=4,I52=2),AND(H52=4,I52=3),AND(H52=4,I52=5),AND(H52=3,I52=3),AND(H52=3,I52=5),AND(H52=2,I52=4),AND(H52=1,I52=4),AND(H52=1,I52=5),AND(H52=5,I52=2),AND(H52=2,I52=20),AND(H52=3,I52=10),AND(H52=4,I52=10),AND(H52=5,I52=10)),"Alto",IF(OR(AND(H52=5,I52=3),AND(H52=5,I52=4),AND(H52=5,I52=5),AND(H52=4,I52=4),AND(H52=4,I52=5),AND(H52=3,I52=4),AND(H52=3,I52=5),AND(H52=2,I52=5),AND(H52=3,I52=20),AND(H52=4,I52=20),AND(H52=5,I52=20)),"Extremo","")))))</f>
        <v>Extremo</v>
      </c>
      <c r="K52" s="186" t="s">
        <v>92</v>
      </c>
      <c r="L52" s="184" t="s">
        <v>363</v>
      </c>
      <c r="M52" s="357">
        <v>2</v>
      </c>
      <c r="N52" s="357">
        <v>4</v>
      </c>
      <c r="O52" s="356" t="s">
        <v>87</v>
      </c>
      <c r="P52" s="339" t="s">
        <v>53</v>
      </c>
      <c r="Q52" s="184" t="s">
        <v>364</v>
      </c>
      <c r="R52" s="185" t="s">
        <v>336</v>
      </c>
      <c r="S52" s="185" t="s">
        <v>365</v>
      </c>
      <c r="T52" s="185">
        <v>7</v>
      </c>
      <c r="U52" s="151">
        <v>1</v>
      </c>
      <c r="V52" s="151">
        <v>2</v>
      </c>
      <c r="W52" s="151">
        <v>2</v>
      </c>
      <c r="X52" s="163">
        <v>2</v>
      </c>
      <c r="Y52" s="171">
        <v>7</v>
      </c>
      <c r="Z52" s="162">
        <v>1</v>
      </c>
      <c r="AA52" s="223" t="s">
        <v>893</v>
      </c>
      <c r="AB52" s="323" t="s">
        <v>82</v>
      </c>
      <c r="AC52" s="171">
        <v>7</v>
      </c>
      <c r="AD52" s="162">
        <v>1</v>
      </c>
      <c r="AE52" s="223" t="s">
        <v>1005</v>
      </c>
      <c r="AF52" s="323" t="s">
        <v>82</v>
      </c>
      <c r="AG52" s="342" t="s">
        <v>360</v>
      </c>
      <c r="AH52" s="341" t="s">
        <v>361</v>
      </c>
      <c r="AJ52" s="446"/>
    </row>
    <row r="53" spans="1:45" ht="88.5" customHeight="1" x14ac:dyDescent="0.3">
      <c r="B53" s="339"/>
      <c r="C53" s="358"/>
      <c r="D53" s="357"/>
      <c r="E53" s="362"/>
      <c r="F53" s="361"/>
      <c r="G53" s="361"/>
      <c r="H53" s="357"/>
      <c r="I53" s="357"/>
      <c r="J53" s="356"/>
      <c r="K53" s="339" t="s">
        <v>92</v>
      </c>
      <c r="L53" s="361" t="s">
        <v>366</v>
      </c>
      <c r="M53" s="357"/>
      <c r="N53" s="357"/>
      <c r="O53" s="356"/>
      <c r="P53" s="339"/>
      <c r="Q53" s="184" t="s">
        <v>367</v>
      </c>
      <c r="R53" s="185" t="s">
        <v>336</v>
      </c>
      <c r="S53" s="57" t="s">
        <v>368</v>
      </c>
      <c r="T53" s="185">
        <v>1</v>
      </c>
      <c r="U53" s="151">
        <v>0</v>
      </c>
      <c r="V53" s="151">
        <v>0</v>
      </c>
      <c r="W53" s="151">
        <v>1</v>
      </c>
      <c r="X53" s="163">
        <v>0</v>
      </c>
      <c r="Y53" s="171">
        <v>1</v>
      </c>
      <c r="Z53" s="162">
        <v>1</v>
      </c>
      <c r="AA53" s="223" t="s">
        <v>894</v>
      </c>
      <c r="AB53" s="323"/>
      <c r="AC53" s="171">
        <v>1</v>
      </c>
      <c r="AD53" s="162">
        <v>1</v>
      </c>
      <c r="AE53" s="223" t="s">
        <v>1005</v>
      </c>
      <c r="AF53" s="323"/>
      <c r="AG53" s="342"/>
      <c r="AH53" s="341"/>
      <c r="AJ53" s="446"/>
    </row>
    <row r="54" spans="1:45" ht="126" customHeight="1" x14ac:dyDescent="0.3">
      <c r="B54" s="339"/>
      <c r="C54" s="358"/>
      <c r="D54" s="357"/>
      <c r="E54" s="362"/>
      <c r="F54" s="361"/>
      <c r="G54" s="361"/>
      <c r="H54" s="357"/>
      <c r="I54" s="357"/>
      <c r="J54" s="356"/>
      <c r="K54" s="339"/>
      <c r="L54" s="361"/>
      <c r="M54" s="357"/>
      <c r="N54" s="357"/>
      <c r="O54" s="356"/>
      <c r="P54" s="339"/>
      <c r="Q54" s="184" t="s">
        <v>369</v>
      </c>
      <c r="R54" s="185" t="s">
        <v>336</v>
      </c>
      <c r="S54" s="185" t="s">
        <v>370</v>
      </c>
      <c r="T54" s="185">
        <v>11</v>
      </c>
      <c r="U54" s="151">
        <v>3</v>
      </c>
      <c r="V54" s="151">
        <v>3</v>
      </c>
      <c r="W54" s="151">
        <v>3</v>
      </c>
      <c r="X54" s="163">
        <v>2</v>
      </c>
      <c r="Y54" s="171">
        <v>7</v>
      </c>
      <c r="Z54" s="162">
        <v>0.91</v>
      </c>
      <c r="AA54" s="223" t="s">
        <v>895</v>
      </c>
      <c r="AB54" s="323"/>
      <c r="AC54" s="171">
        <v>15</v>
      </c>
      <c r="AD54" s="60">
        <v>1</v>
      </c>
      <c r="AE54" s="223" t="s">
        <v>1062</v>
      </c>
      <c r="AF54" s="323"/>
      <c r="AG54" s="342"/>
      <c r="AH54" s="341"/>
      <c r="AJ54" s="446"/>
    </row>
    <row r="55" spans="1:45" ht="135" customHeight="1" x14ac:dyDescent="0.3">
      <c r="A55" s="24" t="s">
        <v>1011</v>
      </c>
      <c r="B55" s="339"/>
      <c r="C55" s="358"/>
      <c r="D55" s="357"/>
      <c r="E55" s="360"/>
      <c r="F55" s="361"/>
      <c r="G55" s="361"/>
      <c r="H55" s="357"/>
      <c r="I55" s="357"/>
      <c r="J55" s="356"/>
      <c r="K55" s="339"/>
      <c r="L55" s="361"/>
      <c r="M55" s="357"/>
      <c r="N55" s="357"/>
      <c r="O55" s="356"/>
      <c r="P55" s="339"/>
      <c r="Q55" s="184" t="s">
        <v>371</v>
      </c>
      <c r="R55" s="185" t="s">
        <v>753</v>
      </c>
      <c r="S55" s="185" t="s">
        <v>372</v>
      </c>
      <c r="T55" s="185">
        <v>1</v>
      </c>
      <c r="U55" s="151"/>
      <c r="V55" s="151">
        <v>1</v>
      </c>
      <c r="W55" s="151"/>
      <c r="X55" s="163"/>
      <c r="Y55" s="171">
        <v>1</v>
      </c>
      <c r="Z55" s="162">
        <v>1</v>
      </c>
      <c r="AA55" s="223" t="s">
        <v>896</v>
      </c>
      <c r="AB55" s="323"/>
      <c r="AC55" s="171">
        <v>1</v>
      </c>
      <c r="AD55" s="162">
        <v>1</v>
      </c>
      <c r="AE55" s="223" t="s">
        <v>1005</v>
      </c>
      <c r="AF55" s="323"/>
      <c r="AG55" s="342"/>
      <c r="AH55" s="341"/>
      <c r="AJ55" s="446"/>
    </row>
    <row r="56" spans="1:45" ht="133.5" customHeight="1" x14ac:dyDescent="0.3">
      <c r="B56" s="339" t="s">
        <v>590</v>
      </c>
      <c r="C56" s="358" t="s">
        <v>247</v>
      </c>
      <c r="D56" s="357" t="s">
        <v>373</v>
      </c>
      <c r="E56" s="359" t="s">
        <v>58</v>
      </c>
      <c r="F56" s="361" t="s">
        <v>374</v>
      </c>
      <c r="G56" s="361" t="s">
        <v>375</v>
      </c>
      <c r="H56" s="357">
        <v>3</v>
      </c>
      <c r="I56" s="357">
        <v>4</v>
      </c>
      <c r="J56" s="356" t="str">
        <f>IF(H56+I56=0,"",IF(OR(AND(H56=1,I56=1),AND(H56=1,I56=2),AND(H56=2,I56=1),AND(H56=2,I56=2),AND(H56=3,I56=1),AND(H56=1,I56=10)),"Bajo",IF(OR(AND(H56=4,I56=1),AND(H56=3,I56=2),AND(H56=2,I56=3),AND(H56=2,I56=5),AND(H56=1,I56=3),AND(H56=1,I56=5),AND(H56=1,I56=20),AND(H56=2,I56=10)),"Moderado",IF(OR(AND(H56=5,I56=1),AND(H56=4,I56=2),AND(H56=4,I56=3),AND(H56=4,I56=5),AND(H56=3,I56=3),AND(H56=3,I56=5),AND(H56=2,I56=4),AND(H56=1,I56=4),AND(H56=1,I56=5),AND(H56=5,I56=2),AND(H56=2,I56=20),AND(H56=3,I56=10),AND(H56=4,I56=10),AND(H56=5,I56=10)),"Alto",IF(OR(AND(H56=5,I56=3),AND(H56=5,I56=4),AND(H56=5,I56=5),AND(H56=4,I56=4),AND(H56=4,I56=5),AND(H56=3,I56=4),AND(H56=3,I56=5),AND(H56=2,I56=5),AND(H56=3,I56=20),AND(H56=4,I56=20),AND(H56=5,I56=20)),"Extremo","")))))</f>
        <v>Extremo</v>
      </c>
      <c r="K56" s="186" t="s">
        <v>92</v>
      </c>
      <c r="L56" s="184" t="s">
        <v>376</v>
      </c>
      <c r="M56" s="357">
        <v>2</v>
      </c>
      <c r="N56" s="357">
        <v>4</v>
      </c>
      <c r="O56" s="356" t="str">
        <f>IF(M56+N56=0,"",IF(OR(AND(M56=1,N56=1),AND(M56=1,N56=2),AND(M56=2,N56=1),AND(M56=2,N56=2),AND(M56=3,N56=1),AND(M56=1,N56=10)),"Bajo",IF(OR(AND(M56=4,N56=1),AND(M56=3,N56=2),AND(M56=2,N56=3),AND(M56=2,N56=5),AND(M56=1,N56=3),AND(M56=1,N56=5),AND(M56=1,N56=20),AND(M56=2,N56=10)),"Moderado",IF(OR(AND(M56=5,N56=1),AND(M56=4,N56=2),AND(M56=4,N56=3),AND(M56=4,N56=5),AND(M56=3,N56=3),AND(M56=3,N56=5),AND(M56=2,N56=4),AND(M56=1,N56=4),AND(M56=1,N56=5),AND(M56=5,N56=2),AND(M56=2,N56=20),AND(M56=3,N56=10),AND(M56=4,N56=10),AND(M56=5,N56=10)),"Alto",IF(OR(AND(M56=5,N56=3),AND(M56=5,N56=4),AND(M56=5,N56=5),AND(M56=4,N56=4),AND(M56=4,N56=5),AND(M56=3,N56=4),AND(M56=3,N56=5),AND(M56=2,N56=5),AND(M56=3,N56=20),AND(M56=4,N56=20),AND(M56=5,N56=20)),"Extremo","")))))</f>
        <v>Alto</v>
      </c>
      <c r="P56" s="339" t="s">
        <v>53</v>
      </c>
      <c r="Q56" s="184" t="s">
        <v>377</v>
      </c>
      <c r="R56" s="185" t="s">
        <v>336</v>
      </c>
      <c r="S56" s="185" t="s">
        <v>354</v>
      </c>
      <c r="T56" s="185">
        <v>11</v>
      </c>
      <c r="U56" s="151">
        <v>3</v>
      </c>
      <c r="V56" s="151">
        <v>3</v>
      </c>
      <c r="W56" s="151">
        <v>3</v>
      </c>
      <c r="X56" s="163">
        <v>2</v>
      </c>
      <c r="Y56" s="171">
        <v>10</v>
      </c>
      <c r="Z56" s="162">
        <v>0.91</v>
      </c>
      <c r="AA56" s="223" t="s">
        <v>897</v>
      </c>
      <c r="AB56" s="323" t="s">
        <v>82</v>
      </c>
      <c r="AC56" s="171">
        <v>15</v>
      </c>
      <c r="AD56" s="60">
        <v>1</v>
      </c>
      <c r="AE56" s="223" t="s">
        <v>1062</v>
      </c>
      <c r="AF56" s="323" t="s">
        <v>82</v>
      </c>
      <c r="AG56" s="342" t="s">
        <v>378</v>
      </c>
      <c r="AH56" s="341" t="s">
        <v>379</v>
      </c>
      <c r="AJ56" s="446"/>
    </row>
    <row r="57" spans="1:45" ht="144" customHeight="1" x14ac:dyDescent="0.3">
      <c r="B57" s="339"/>
      <c r="C57" s="358"/>
      <c r="D57" s="357"/>
      <c r="E57" s="362"/>
      <c r="F57" s="361"/>
      <c r="G57" s="361"/>
      <c r="H57" s="357"/>
      <c r="I57" s="357"/>
      <c r="J57" s="356"/>
      <c r="K57" s="186" t="s">
        <v>92</v>
      </c>
      <c r="L57" s="184" t="s">
        <v>380</v>
      </c>
      <c r="M57" s="357"/>
      <c r="N57" s="357"/>
      <c r="O57" s="356"/>
      <c r="P57" s="339"/>
      <c r="Q57" s="184" t="s">
        <v>355</v>
      </c>
      <c r="R57" s="185" t="s">
        <v>336</v>
      </c>
      <c r="S57" s="185" t="s">
        <v>381</v>
      </c>
      <c r="T57" s="185">
        <v>2</v>
      </c>
      <c r="U57" s="151">
        <v>0</v>
      </c>
      <c r="V57" s="151">
        <v>0</v>
      </c>
      <c r="W57" s="151">
        <v>1</v>
      </c>
      <c r="X57" s="163">
        <v>0</v>
      </c>
      <c r="Y57" s="171">
        <v>1</v>
      </c>
      <c r="Z57" s="162">
        <v>0.5</v>
      </c>
      <c r="AA57" s="223" t="s">
        <v>981</v>
      </c>
      <c r="AB57" s="323"/>
      <c r="AC57" s="171">
        <v>0</v>
      </c>
      <c r="AD57" s="60">
        <f>+AC57/T57</f>
        <v>0</v>
      </c>
      <c r="AE57" s="223" t="s">
        <v>1012</v>
      </c>
      <c r="AF57" s="323"/>
      <c r="AG57" s="342"/>
      <c r="AH57" s="341"/>
      <c r="AJ57" s="446"/>
    </row>
    <row r="58" spans="1:45" ht="156" customHeight="1" x14ac:dyDescent="0.3">
      <c r="B58" s="339"/>
      <c r="C58" s="358"/>
      <c r="D58" s="357"/>
      <c r="E58" s="362"/>
      <c r="F58" s="361"/>
      <c r="G58" s="361"/>
      <c r="H58" s="357"/>
      <c r="I58" s="357"/>
      <c r="J58" s="356"/>
      <c r="K58" s="186" t="s">
        <v>92</v>
      </c>
      <c r="L58" s="184" t="s">
        <v>382</v>
      </c>
      <c r="M58" s="357"/>
      <c r="N58" s="357"/>
      <c r="O58" s="356"/>
      <c r="P58" s="339"/>
      <c r="Q58" s="184" t="s">
        <v>383</v>
      </c>
      <c r="R58" s="185" t="s">
        <v>752</v>
      </c>
      <c r="S58" s="185" t="s">
        <v>384</v>
      </c>
      <c r="T58" s="185">
        <v>4</v>
      </c>
      <c r="U58" s="151">
        <v>1</v>
      </c>
      <c r="V58" s="151">
        <v>1</v>
      </c>
      <c r="W58" s="151">
        <v>1</v>
      </c>
      <c r="X58" s="163">
        <v>1</v>
      </c>
      <c r="Y58" s="171">
        <v>4</v>
      </c>
      <c r="Z58" s="162">
        <v>1</v>
      </c>
      <c r="AA58" s="223" t="s">
        <v>898</v>
      </c>
      <c r="AB58" s="323"/>
      <c r="AC58" s="171">
        <v>4</v>
      </c>
      <c r="AD58" s="162">
        <v>1</v>
      </c>
      <c r="AE58" s="223" t="s">
        <v>1005</v>
      </c>
      <c r="AF58" s="323"/>
      <c r="AG58" s="342"/>
      <c r="AH58" s="341"/>
      <c r="AJ58" s="446"/>
    </row>
    <row r="59" spans="1:45" ht="111" customHeight="1" x14ac:dyDescent="0.3">
      <c r="B59" s="339"/>
      <c r="C59" s="358"/>
      <c r="D59" s="357"/>
      <c r="E59" s="360"/>
      <c r="F59" s="184" t="s">
        <v>385</v>
      </c>
      <c r="G59" s="361"/>
      <c r="H59" s="357"/>
      <c r="I59" s="357"/>
      <c r="J59" s="356"/>
      <c r="K59" s="186" t="s">
        <v>92</v>
      </c>
      <c r="L59" s="184" t="s">
        <v>386</v>
      </c>
      <c r="M59" s="357"/>
      <c r="N59" s="357"/>
      <c r="O59" s="356"/>
      <c r="P59" s="339"/>
      <c r="Q59" s="184" t="s">
        <v>387</v>
      </c>
      <c r="R59" s="185" t="s">
        <v>752</v>
      </c>
      <c r="S59" s="185" t="s">
        <v>381</v>
      </c>
      <c r="T59" s="185">
        <v>1</v>
      </c>
      <c r="U59" s="151">
        <v>0</v>
      </c>
      <c r="V59" s="151">
        <v>0</v>
      </c>
      <c r="W59" s="151">
        <v>0</v>
      </c>
      <c r="X59" s="163">
        <v>1</v>
      </c>
      <c r="Y59" s="171">
        <v>1</v>
      </c>
      <c r="Z59" s="162">
        <v>1</v>
      </c>
      <c r="AA59" s="223" t="s">
        <v>982</v>
      </c>
      <c r="AB59" s="323"/>
      <c r="AC59" s="171">
        <v>1</v>
      </c>
      <c r="AD59" s="162">
        <v>1</v>
      </c>
      <c r="AE59" s="223" t="s">
        <v>1005</v>
      </c>
      <c r="AF59" s="323"/>
      <c r="AG59" s="342"/>
      <c r="AH59" s="341"/>
      <c r="AJ59" s="446"/>
    </row>
    <row r="60" spans="1:45" ht="232.5" customHeight="1" x14ac:dyDescent="0.3">
      <c r="B60" s="190" t="s">
        <v>107</v>
      </c>
      <c r="C60" s="227" t="s">
        <v>247</v>
      </c>
      <c r="D60" s="228" t="s">
        <v>388</v>
      </c>
      <c r="E60" s="229" t="s">
        <v>60</v>
      </c>
      <c r="F60" s="184" t="s">
        <v>389</v>
      </c>
      <c r="G60" s="230" t="s">
        <v>390</v>
      </c>
      <c r="H60" s="185">
        <v>4</v>
      </c>
      <c r="I60" s="185">
        <v>2</v>
      </c>
      <c r="J60" s="179" t="s">
        <v>87</v>
      </c>
      <c r="K60" s="186" t="s">
        <v>391</v>
      </c>
      <c r="L60" s="184" t="s">
        <v>392</v>
      </c>
      <c r="M60" s="185">
        <v>3</v>
      </c>
      <c r="N60" s="185">
        <v>2</v>
      </c>
      <c r="O60" s="179" t="s">
        <v>88</v>
      </c>
      <c r="P60" s="231" t="s">
        <v>53</v>
      </c>
      <c r="Q60" s="232" t="s">
        <v>393</v>
      </c>
      <c r="R60" s="233" t="s">
        <v>754</v>
      </c>
      <c r="S60" s="233" t="s">
        <v>394</v>
      </c>
      <c r="T60" s="185">
        <v>4</v>
      </c>
      <c r="U60" s="234">
        <v>1</v>
      </c>
      <c r="V60" s="234">
        <v>1</v>
      </c>
      <c r="W60" s="234"/>
      <c r="X60" s="235"/>
      <c r="Y60" s="171">
        <v>2</v>
      </c>
      <c r="Z60" s="162">
        <v>0.5</v>
      </c>
      <c r="AA60" s="184" t="s">
        <v>899</v>
      </c>
      <c r="AB60" s="181" t="s">
        <v>82</v>
      </c>
      <c r="AC60" s="171">
        <v>2</v>
      </c>
      <c r="AD60" s="162">
        <v>0.5</v>
      </c>
      <c r="AE60" s="184" t="s">
        <v>1013</v>
      </c>
      <c r="AF60" s="181" t="s">
        <v>82</v>
      </c>
      <c r="AG60" s="236" t="s">
        <v>395</v>
      </c>
      <c r="AH60" s="237" t="s">
        <v>396</v>
      </c>
      <c r="AJ60" s="447"/>
    </row>
    <row r="61" spans="1:45" ht="212.25" customHeight="1" x14ac:dyDescent="0.3">
      <c r="B61" s="190" t="s">
        <v>108</v>
      </c>
      <c r="C61" s="183" t="s">
        <v>170</v>
      </c>
      <c r="D61" s="185" t="s">
        <v>104</v>
      </c>
      <c r="E61" s="185" t="s">
        <v>58</v>
      </c>
      <c r="F61" s="184" t="s">
        <v>631</v>
      </c>
      <c r="G61" s="184" t="s">
        <v>632</v>
      </c>
      <c r="H61" s="185">
        <v>5</v>
      </c>
      <c r="I61" s="185">
        <v>4</v>
      </c>
      <c r="J61" s="179" t="str">
        <f>IF(H61+I61=0,"",IF(OR(AND(H61=1,I61=1),AND(H61=1,I61=2),AND(H61=2,I61=1),AND(H61=2,I61=2),AND(H61=3,I61=1),AND(H61=1,I61=10)),"Bajo",IF(OR(AND(H61=4,I61=1),AND(H61=3,I61=2),AND(H61=2,I61=3),AND(H61=2,I61=5),AND(H61=1,I61=3),AND(H61=1,I61=5),AND(H61=1,I61=20),AND(H61=2,I61=10)),"Moderado",IF(OR(AND(H61=5,I61=1),AND(H61=4,I61=2),AND(H61=4,I61=3),AND(H61=4,I61=5),AND(H61=3,I61=3),AND(H61=3,I61=5),AND(H61=2,I61=4),AND(H61=1,I61=4),AND(H61=1,I61=5),AND(H61=5,I61=2),AND(H61=2,I61=20),AND(H61=3,I61=10),AND(H61=4,I61=10),AND(H61=5,I61=10)),"Alto",IF(OR(AND(H61=5,I61=3),AND(H61=5,I61=4),AND(H61=5,I61=5),AND(H61=4,I61=4),AND(H61=4,I61=5),AND(H61=3,I61=4),AND(H61=3,I61=5),AND(H61=2,I61=5),AND(H61=3,I61=20),AND(H61=4,I61=20),AND(H61=5,I61=20)),"Extremo","")))))</f>
        <v>Extremo</v>
      </c>
      <c r="K61" s="186" t="s">
        <v>199</v>
      </c>
      <c r="L61" s="184" t="s">
        <v>633</v>
      </c>
      <c r="M61" s="185">
        <v>4</v>
      </c>
      <c r="N61" s="185">
        <v>4</v>
      </c>
      <c r="O61" s="179" t="str">
        <f>IF(M61+N61=0,"",IF(OR(AND(M61=1,N61=1),AND(M61=1,N61=2),AND(M61=2,N61=1),AND(M61=2,N61=2),AND(M61=3,N61=1),AND(M61=1,N61=10)),"Bajo",IF(OR(AND(M61=4,N61=1),AND(M61=3,N61=2),AND(M61=2,N61=3),AND(M61=2,N61=5),AND(M61=1,N61=3),AND(M61=1,N61=5),AND(M61=1,N61=20),AND(M61=2,N61=10)),"Moderado",IF(OR(AND(M61=5,N61=1),AND(M61=4,N61=2),AND(M61=4,N61=3),AND(M61=4,N61=5),AND(M61=3,N61=3),AND(M61=3,N61=5),AND(M61=2,N61=4),AND(M61=1,N61=4),AND(M61=1,N61=5),AND(M61=5,N61=2),AND(M61=2,N61=20),AND(M61=3,N61=10),AND(M61=4,N61=10),AND(M61=5,N61=10)),"Alto",IF(OR(AND(M61=5,N61=3),AND(M61=5,N61=4),AND(M61=5,N61=5),AND(M61=4,N61=4),AND(M61=4,N61=5),AND(M61=3,N61=4),AND(M61=3,N61=5),AND(M61=2,N61=5),AND(M61=3,N61=20),AND(M61=4,N61=20),AND(M61=5,N61=20)),"Extremo","")))))</f>
        <v>Extremo</v>
      </c>
      <c r="P61" s="186" t="s">
        <v>53</v>
      </c>
      <c r="Q61" s="184" t="s">
        <v>629</v>
      </c>
      <c r="R61" s="185" t="s">
        <v>420</v>
      </c>
      <c r="S61" s="185" t="s">
        <v>630</v>
      </c>
      <c r="T61" s="185">
        <v>2</v>
      </c>
      <c r="U61" s="151"/>
      <c r="V61" s="151">
        <v>1</v>
      </c>
      <c r="W61" s="151"/>
      <c r="X61" s="163">
        <v>1</v>
      </c>
      <c r="Y61" s="171">
        <v>1</v>
      </c>
      <c r="Z61" s="162">
        <v>0.5</v>
      </c>
      <c r="AA61" s="184" t="s">
        <v>876</v>
      </c>
      <c r="AB61" s="181" t="s">
        <v>82</v>
      </c>
      <c r="AC61" s="186">
        <v>1</v>
      </c>
      <c r="AD61" s="60">
        <v>0.5</v>
      </c>
      <c r="AE61" s="184" t="s">
        <v>1003</v>
      </c>
      <c r="AF61" s="181" t="s">
        <v>82</v>
      </c>
      <c r="AG61" s="187" t="s">
        <v>264</v>
      </c>
      <c r="AH61" s="188" t="s">
        <v>265</v>
      </c>
      <c r="AJ61" s="443">
        <f>AVERAGE(AD61:AD63)</f>
        <v>0.83333333333333337</v>
      </c>
    </row>
    <row r="62" spans="1:45" ht="222" customHeight="1" x14ac:dyDescent="0.3">
      <c r="B62" s="190" t="s">
        <v>109</v>
      </c>
      <c r="C62" s="183" t="s">
        <v>170</v>
      </c>
      <c r="D62" s="185" t="s">
        <v>636</v>
      </c>
      <c r="E62" s="185" t="s">
        <v>60</v>
      </c>
      <c r="F62" s="184" t="s">
        <v>421</v>
      </c>
      <c r="G62" s="184" t="s">
        <v>637</v>
      </c>
      <c r="H62" s="185">
        <v>4</v>
      </c>
      <c r="I62" s="185">
        <v>3</v>
      </c>
      <c r="J62" s="179" t="str">
        <f t="shared" ref="J62" si="4">IF(H62+I62=0,"",IF(OR(AND(H62=1,I62=1),AND(H62=1,I62=2),AND(H62=2,I62=1),AND(H62=2,I62=2),AND(H62=3,I62=1),AND(H62=1,I62=10)),"Bajo",IF(OR(AND(H62=4,I62=1),AND(H62=3,I62=2),AND(H62=2,I62=3),AND(H62=2,I62=5),AND(H62=1,I62=3),AND(H62=1,I62=5),AND(H62=1,I62=20),AND(H62=2,I62=10)),"Moderado",IF(OR(AND(H62=5,I62=1),AND(H62=4,I62=2),AND(H62=4,I62=3),AND(H62=4,I62=5),AND(H62=3,I62=3),AND(H62=3,I62=5),AND(H62=2,I62=4),AND(H62=1,I62=4),AND(H62=1,I62=5),AND(H62=5,I62=2),AND(H62=2,I62=20),AND(H62=3,I62=10),AND(H62=4,I62=10),AND(H62=5,I62=10)),"Alto",IF(OR(AND(H62=5,I62=3),AND(H62=5,I62=4),AND(H62=5,I62=5),AND(H62=4,I62=4),AND(H62=4,I62=5),AND(H62=3,I62=4),AND(H62=3,I62=5),AND(H62=2,I62=5),AND(H62=3,I62=20),AND(H62=4,I62=20),AND(H62=5,I62=20)),"Extremo","")))))</f>
        <v>Alto</v>
      </c>
      <c r="K62" s="186" t="s">
        <v>92</v>
      </c>
      <c r="L62" s="184" t="s">
        <v>634</v>
      </c>
      <c r="M62" s="185">
        <v>3</v>
      </c>
      <c r="N62" s="185">
        <v>3</v>
      </c>
      <c r="O62" s="179" t="str">
        <f t="shared" ref="O62" si="5">IF(M62+N62=0,"",IF(OR(AND(M62=1,N62=1),AND(M62=1,N62=2),AND(M62=2,N62=1),AND(M62=2,N62=2),AND(M62=3,N62=1),AND(M62=1,N62=10)),"Bajo",IF(OR(AND(M62=4,N62=1),AND(M62=3,N62=2),AND(M62=2,N62=3),AND(M62=2,N62=5),AND(M62=1,N62=3),AND(M62=1,N62=5),AND(M62=1,N62=20),AND(M62=2,N62=10)),"Moderado",IF(OR(AND(M62=5,N62=1),AND(M62=4,N62=2),AND(M62=4,N62=3),AND(M62=4,N62=5),AND(M62=3,N62=3),AND(M62=3,N62=5),AND(M62=2,N62=4),AND(M62=1,N62=4),AND(M62=1,N62=5),AND(M62=5,N62=2),AND(M62=2,N62=20),AND(M62=3,N62=10),AND(M62=4,N62=10),AND(M62=5,N62=10)),"Alto",IF(OR(AND(M62=5,N62=3),AND(M62=5,N62=4),AND(M62=5,N62=5),AND(M62=4,N62=4),AND(M62=4,N62=5),AND(M62=3,N62=4),AND(M62=3,N62=5),AND(M62=2,N62=5),AND(M62=3,N62=20),AND(M62=4,N62=20),AND(M62=5,N62=20)),"Extremo","")))))</f>
        <v>Alto</v>
      </c>
      <c r="P62" s="186" t="s">
        <v>51</v>
      </c>
      <c r="Q62" s="184" t="s">
        <v>635</v>
      </c>
      <c r="R62" s="185" t="s">
        <v>420</v>
      </c>
      <c r="S62" s="185" t="s">
        <v>422</v>
      </c>
      <c r="T62" s="185">
        <v>1</v>
      </c>
      <c r="U62" s="151"/>
      <c r="V62" s="151"/>
      <c r="W62" s="151">
        <v>1</v>
      </c>
      <c r="X62" s="163"/>
      <c r="Y62" s="171">
        <v>0</v>
      </c>
      <c r="Z62" s="162">
        <v>0</v>
      </c>
      <c r="AA62" s="161" t="s">
        <v>922</v>
      </c>
      <c r="AB62" s="181" t="s">
        <v>82</v>
      </c>
      <c r="AC62" s="186">
        <v>1</v>
      </c>
      <c r="AD62" s="60">
        <v>1</v>
      </c>
      <c r="AE62" s="161" t="s">
        <v>1004</v>
      </c>
      <c r="AF62" s="181" t="s">
        <v>82</v>
      </c>
      <c r="AG62" s="187" t="s">
        <v>423</v>
      </c>
      <c r="AH62" s="188" t="s">
        <v>638</v>
      </c>
      <c r="AJ62" s="446"/>
    </row>
    <row r="63" spans="1:45" ht="175.5" customHeight="1" x14ac:dyDescent="0.3">
      <c r="B63" s="190" t="s">
        <v>648</v>
      </c>
      <c r="C63" s="183" t="s">
        <v>170</v>
      </c>
      <c r="D63" s="185" t="s">
        <v>424</v>
      </c>
      <c r="E63" s="185" t="s">
        <v>58</v>
      </c>
      <c r="F63" s="184" t="s">
        <v>425</v>
      </c>
      <c r="G63" s="184" t="s">
        <v>426</v>
      </c>
      <c r="H63" s="185">
        <v>3</v>
      </c>
      <c r="I63" s="185">
        <v>5</v>
      </c>
      <c r="J63" s="179" t="s">
        <v>98</v>
      </c>
      <c r="K63" s="186" t="s">
        <v>92</v>
      </c>
      <c r="L63" s="184" t="s">
        <v>639</v>
      </c>
      <c r="M63" s="185">
        <v>2</v>
      </c>
      <c r="N63" s="185">
        <v>5</v>
      </c>
      <c r="O63" s="179" t="s">
        <v>98</v>
      </c>
      <c r="P63" s="186" t="s">
        <v>53</v>
      </c>
      <c r="Q63" s="184" t="s">
        <v>640</v>
      </c>
      <c r="R63" s="185" t="s">
        <v>420</v>
      </c>
      <c r="S63" s="185" t="s">
        <v>641</v>
      </c>
      <c r="T63" s="238">
        <v>3</v>
      </c>
      <c r="U63" s="238"/>
      <c r="V63" s="239">
        <v>1</v>
      </c>
      <c r="W63" s="239">
        <v>1</v>
      </c>
      <c r="X63" s="240">
        <v>1</v>
      </c>
      <c r="Y63" s="241">
        <v>3</v>
      </c>
      <c r="Z63" s="162">
        <v>1</v>
      </c>
      <c r="AA63" s="161" t="s">
        <v>877</v>
      </c>
      <c r="AB63" s="181" t="s">
        <v>82</v>
      </c>
      <c r="AC63" s="186">
        <v>3</v>
      </c>
      <c r="AD63" s="60">
        <v>1</v>
      </c>
      <c r="AE63" s="161" t="s">
        <v>1005</v>
      </c>
      <c r="AF63" s="181" t="s">
        <v>82</v>
      </c>
      <c r="AG63" s="187" t="s">
        <v>427</v>
      </c>
      <c r="AH63" s="188" t="s">
        <v>428</v>
      </c>
      <c r="AJ63" s="447"/>
    </row>
    <row r="64" spans="1:45" s="30" customFormat="1" ht="244.5" customHeight="1" x14ac:dyDescent="0.3">
      <c r="B64" s="190" t="s">
        <v>649</v>
      </c>
      <c r="C64" s="183" t="s">
        <v>110</v>
      </c>
      <c r="D64" s="185" t="s">
        <v>613</v>
      </c>
      <c r="E64" s="58" t="s">
        <v>189</v>
      </c>
      <c r="F64" s="184" t="s">
        <v>614</v>
      </c>
      <c r="G64" s="184" t="s">
        <v>615</v>
      </c>
      <c r="H64" s="56">
        <v>4</v>
      </c>
      <c r="I64" s="185">
        <v>5</v>
      </c>
      <c r="J64" s="179" t="str">
        <f>IF(H64+I64=0,"",IF(OR(AND(H64=1,I64=1),AND(H64=1,I64=2),AND(H64=2,I64=1),AND(H64=2,I64=2),AND(H64=3,I64=1),AND(H64=1,I64=10)),"Bajo",IF(OR(AND(H64=4,I64=1),AND(H64=3,I64=2),AND(H64=2,I64=3),AND(H64=2,I64=5),AND(H64=1,I64=3),AND(H64=1,I64=5),AND(H64=1,I64=20),AND(H64=2,I64=10)),"Moderado",IF(OR(AND(H64=5,I64=1),AND(H64=4,I64=2),AND(H64=4,I64=3),AND(H64=3,I64=3),AND(H64=3,I64=5),AND(H64=2,I64=4),AND(H64=1,I64=4),AND(H64=1,I64=5),AND(H64=5,I64=2),AND(H64=2,I64=20),AND(H64=3,I64=10),AND(H64=4,I64=10),AND(H64=5,I64=10)),"Alto",IF(OR(AND(H64=5,I64=3),AND(H64=5,I64=4),AND(H64=5,I64=5),AND(H64=4,I64=4),AND(H64=4,I64=5),AND(H64=3,I64=4),AND(H64=3,I64=5),AND(H64=2,I64=5),AND(H64=3,I64=20),AND(H64=4,I64=20),AND(H64=5,I64=20)),"Extremo","")))))</f>
        <v>Extremo</v>
      </c>
      <c r="K64" s="190" t="s">
        <v>92</v>
      </c>
      <c r="L64" s="184" t="s">
        <v>616</v>
      </c>
      <c r="M64" s="56">
        <v>3</v>
      </c>
      <c r="N64" s="56">
        <v>5</v>
      </c>
      <c r="O64" s="179" t="s">
        <v>98</v>
      </c>
      <c r="P64" s="186" t="s">
        <v>53</v>
      </c>
      <c r="Q64" s="184" t="s">
        <v>617</v>
      </c>
      <c r="R64" s="56" t="s">
        <v>492</v>
      </c>
      <c r="S64" s="185" t="s">
        <v>618</v>
      </c>
      <c r="T64" s="242">
        <v>1</v>
      </c>
      <c r="U64" s="56"/>
      <c r="V64" s="56"/>
      <c r="W64" s="56">
        <v>1</v>
      </c>
      <c r="X64" s="166"/>
      <c r="Y64" s="172">
        <v>1</v>
      </c>
      <c r="Z64" s="243">
        <v>1</v>
      </c>
      <c r="AA64" s="149" t="s">
        <v>878</v>
      </c>
      <c r="AB64" s="181" t="s">
        <v>82</v>
      </c>
      <c r="AC64" s="172">
        <v>1</v>
      </c>
      <c r="AD64" s="243">
        <v>1</v>
      </c>
      <c r="AE64" s="161" t="s">
        <v>1005</v>
      </c>
      <c r="AF64" s="181" t="s">
        <v>82</v>
      </c>
      <c r="AG64" s="187" t="s">
        <v>494</v>
      </c>
      <c r="AH64" s="188" t="s">
        <v>289</v>
      </c>
      <c r="AJ64" s="448">
        <f>AVERAGE(AD64:AD78)</f>
        <v>1</v>
      </c>
      <c r="AL64" s="303"/>
      <c r="AM64" s="303"/>
      <c r="AN64" s="303"/>
      <c r="AO64" s="303"/>
      <c r="AP64" s="303"/>
      <c r="AQ64" s="303"/>
      <c r="AR64" s="303"/>
      <c r="AS64" s="303"/>
    </row>
    <row r="65" spans="2:45" ht="189.75" customHeight="1" x14ac:dyDescent="0.3">
      <c r="B65" s="190" t="s">
        <v>628</v>
      </c>
      <c r="C65" s="183" t="s">
        <v>110</v>
      </c>
      <c r="D65" s="185" t="s">
        <v>619</v>
      </c>
      <c r="E65" s="185" t="s">
        <v>58</v>
      </c>
      <c r="F65" s="184" t="s">
        <v>620</v>
      </c>
      <c r="G65" s="184" t="s">
        <v>621</v>
      </c>
      <c r="H65" s="56">
        <v>4</v>
      </c>
      <c r="I65" s="56">
        <v>4</v>
      </c>
      <c r="J65" s="179" t="str">
        <f t="shared" ref="J65" si="6">IF(H65+I65=0,"",IF(OR(AND(H65=1,I65=1),AND(H65=1,I65=2),AND(H65=2,I65=1),AND(H65=2,I65=2),AND(H65=3,I65=1),AND(H65=1,I65=10)),"Bajo",IF(OR(AND(H65=4,I65=1),AND(H65=3,I65=2),AND(H65=2,I65=3),AND(H65=2,I65=5),AND(H65=1,I65=3),AND(H65=1,I65=5),AND(H65=1,I65=20),AND(H65=2,I65=10)),"Moderado",IF(OR(AND(H65=5,I65=1),AND(H65=4,I65=2),AND(H65=4,I65=3),AND(H65=4,I65=5),AND(H65=3,I65=3),AND(H65=3,I65=5),AND(H65=2,I65=4),AND(H65=1,I65=4),AND(H65=1,I65=5),AND(H65=5,I65=2),AND(H65=2,I65=20),AND(H65=3,I65=10),AND(H65=4,I65=10),AND(H65=5,I65=10)),"Alto",IF(OR(AND(H65=5,I65=3),AND(H65=5,I65=4),AND(H65=5,I65=5),AND(H65=4,I65=4),AND(H65=4,I65=5),AND(H65=3,I65=4),AND(H65=3,I65=5),AND(H65=2,I65=5),AND(H65=3,I65=20),AND(H65=4,I65=20),AND(H65=5,I65=20)),"Extremo","")))))</f>
        <v>Extremo</v>
      </c>
      <c r="K65" s="186" t="s">
        <v>92</v>
      </c>
      <c r="L65" s="184" t="s">
        <v>622</v>
      </c>
      <c r="M65" s="56">
        <v>3</v>
      </c>
      <c r="N65" s="56">
        <v>4</v>
      </c>
      <c r="O65" s="179" t="str">
        <f t="shared" ref="O65" si="7">IF(M65+N65=0,"",IF(OR(AND(M65=1,N65=1),AND(M65=1,N65=2),AND(M65=2,N65=1),AND(M65=2,N65=2),AND(M65=3,N65=1),AND(M65=1,N65=10)),"Bajo",IF(OR(AND(M65=4,N65=1),AND(M65=3,N65=2),AND(M65=2,N65=3),AND(M65=2,N65=5),AND(M65=1,N65=3),AND(M65=1,N65=5),AND(M65=1,N65=20),AND(M65=2,N65=10)),"Moderado",IF(OR(AND(M65=5,N65=1),AND(M65=4,N65=2),AND(M65=4,N65=3),AND(M65=4,N65=5),AND(M65=3,N65=3),AND(M65=3,N65=5),AND(M65=2,N65=4),AND(M65=1,N65=4),AND(M65=1,N65=5),AND(M65=5,N65=2),AND(M65=2,N65=20),AND(M65=3,N65=10),AND(M65=4,N65=10),AND(M65=5,N65=10)),"Alto",IF(OR(AND(M65=5,N65=3),AND(M65=5,N65=4),AND(M65=5,N65=5),AND(M65=4,N65=4),AND(M65=4,N65=5),AND(M65=3,N65=4),AND(M65=3,N65=5),AND(M65=2,N65=5),AND(M65=3,N65=20),AND(M65=4,N65=20),AND(M65=5,N65=20)),"Extremo","")))))</f>
        <v>Extremo</v>
      </c>
      <c r="P65" s="186" t="s">
        <v>53</v>
      </c>
      <c r="Q65" s="184" t="s">
        <v>623</v>
      </c>
      <c r="R65" s="185" t="s">
        <v>492</v>
      </c>
      <c r="S65" s="185" t="s">
        <v>624</v>
      </c>
      <c r="T65" s="185">
        <v>1</v>
      </c>
      <c r="U65" s="151"/>
      <c r="V65" s="212">
        <v>1</v>
      </c>
      <c r="W65" s="212">
        <v>1</v>
      </c>
      <c r="X65" s="213">
        <v>1</v>
      </c>
      <c r="Y65" s="244">
        <v>1</v>
      </c>
      <c r="Z65" s="243">
        <v>1</v>
      </c>
      <c r="AA65" s="153" t="s">
        <v>1063</v>
      </c>
      <c r="AB65" s="181" t="s">
        <v>82</v>
      </c>
      <c r="AC65" s="244">
        <v>1</v>
      </c>
      <c r="AD65" s="243">
        <v>1</v>
      </c>
      <c r="AE65" s="161" t="s">
        <v>1005</v>
      </c>
      <c r="AF65" s="181" t="s">
        <v>82</v>
      </c>
      <c r="AG65" s="187" t="s">
        <v>493</v>
      </c>
      <c r="AH65" s="188" t="s">
        <v>289</v>
      </c>
      <c r="AJ65" s="449"/>
    </row>
    <row r="66" spans="2:45" ht="129" customHeight="1" x14ac:dyDescent="0.3">
      <c r="B66" s="339" t="s">
        <v>591</v>
      </c>
      <c r="C66" s="358" t="s">
        <v>110</v>
      </c>
      <c r="D66" s="357" t="s">
        <v>440</v>
      </c>
      <c r="E66" s="359" t="s">
        <v>41</v>
      </c>
      <c r="F66" s="354" t="s">
        <v>441</v>
      </c>
      <c r="G66" s="354" t="s">
        <v>222</v>
      </c>
      <c r="H66" s="357">
        <v>4</v>
      </c>
      <c r="I66" s="357">
        <v>5</v>
      </c>
      <c r="J66" s="356" t="str">
        <f>IF(H66+I66=0,"",IF(OR(AND(H66=1,I66=1),AND(H66=1,I66=2),AND(H66=2,I66=1),AND(H66=2,I66=2),AND(H66=3,I66=1),AND(H66=1,I66=10)),"Bajo",IF(OR(AND(H66=4,I66=1),AND(H66=3,I66=2),AND(H66=2,I66=3),AND(H66=2,I66=5),AND(H66=1,I66=3),AND(H66=1,I66=5),AND(H66=1,I66=20),AND(H66=2,I66=10)),"Moderado",IF(OR(AND(H66=5,I66=1),AND(H66=4,I66=2),AND(H66=4,I66=3),AND(H66=3,I66=3),AND(H66=3,I66=5),AND(H66=2,I66=4),AND(H66=1,I66=4),AND(H66=1,I66=5),AND(H66=5,I66=2),AND(H66=2,I66=20),AND(H66=3,I66=10),AND(H66=4,I66=10),AND(H66=5,I66=10)),"Alto",IF(OR(AND(H66=5,I66=3),AND(H66=5,I66=4),AND(H66=5,I66=5),AND(H66=4,I66=4),AND(H66=4,I66=5),AND(H66=3,I66=4),AND(H66=3,I66=5),AND(H66=2,I66=5),AND(H66=3,I66=20),AND(H66=4,I66=20),AND(H66=5,I66=20)),"Extremo","")))))</f>
        <v>Extremo</v>
      </c>
      <c r="K66" s="339" t="s">
        <v>92</v>
      </c>
      <c r="L66" s="361" t="s">
        <v>442</v>
      </c>
      <c r="M66" s="357">
        <v>3</v>
      </c>
      <c r="N66" s="357">
        <v>5</v>
      </c>
      <c r="O66" s="356" t="str">
        <f>IF(M66+N66=0,"",IF(OR(AND(M66=1,N66=1),AND(M66=1,N66=2),AND(M66=2,N66=1),AND(M66=2,N66=2),AND(M66=3,N66=1),AND(M66=1,N66=10)),"Bajo",IF(OR(AND(M66=4,N66=1),AND(M66=3,N66=2),AND(M66=2,N66=3),AND(M66=2,N66=5),AND(M66=1,N66=3),AND(M66=1,N66=5),AND(M66=1,N66=20),AND(M66=2,N66=10)),"Moderado",IF(OR(AND(M66=5,N66=1),AND(M66=4,N66=2),AND(M66=4,N66=3),AND(M66=4,N66=5),AND(M66=3,N66=3),AND(M66=2,N66=4),AND(M66=1,N66=4),AND(M66=1,N66=5),AND(M66=5,N66=2),AND(M66=2,N66=20),AND(M66=3,N66=10),AND(M66=4,N66=10),AND(M66=5,N66=10)),"Alto",IF(OR(AND(M66=5,N66=3),AND(M66=5,N66=4),AND(M66=5,N66=5),AND(M66=4,N66=4),AND(M66=4,N66=5),AND(M66=3,N66=4),AND(M66=3,N66=5),AND(M66=2,N66=5),AND(M66=3,N66=20),AND(M66=4,N66=20),AND(M66=5,N66=20)),"Extremo","")))))</f>
        <v>Extremo</v>
      </c>
      <c r="P66" s="339" t="s">
        <v>53</v>
      </c>
      <c r="Q66" s="177" t="s">
        <v>443</v>
      </c>
      <c r="R66" s="185" t="s">
        <v>444</v>
      </c>
      <c r="S66" s="185" t="s">
        <v>111</v>
      </c>
      <c r="T66" s="185">
        <v>3</v>
      </c>
      <c r="U66" s="151"/>
      <c r="V66" s="151"/>
      <c r="W66" s="151"/>
      <c r="X66" s="163">
        <v>1</v>
      </c>
      <c r="Y66" s="171">
        <v>3</v>
      </c>
      <c r="Z66" s="162">
        <v>1</v>
      </c>
      <c r="AA66" s="161" t="s">
        <v>908</v>
      </c>
      <c r="AB66" s="323" t="s">
        <v>82</v>
      </c>
      <c r="AC66" s="171">
        <v>3</v>
      </c>
      <c r="AD66" s="162">
        <v>1</v>
      </c>
      <c r="AE66" s="161" t="s">
        <v>1005</v>
      </c>
      <c r="AF66" s="323" t="s">
        <v>82</v>
      </c>
      <c r="AG66" s="342" t="s">
        <v>445</v>
      </c>
      <c r="AH66" s="341" t="s">
        <v>446</v>
      </c>
      <c r="AJ66" s="449"/>
    </row>
    <row r="67" spans="2:45" ht="214.5" customHeight="1" x14ac:dyDescent="0.3">
      <c r="B67" s="339"/>
      <c r="C67" s="358"/>
      <c r="D67" s="357"/>
      <c r="E67" s="360"/>
      <c r="F67" s="354"/>
      <c r="G67" s="354"/>
      <c r="H67" s="357"/>
      <c r="I67" s="357"/>
      <c r="J67" s="356"/>
      <c r="K67" s="339"/>
      <c r="L67" s="361"/>
      <c r="M67" s="357"/>
      <c r="N67" s="357"/>
      <c r="O67" s="356"/>
      <c r="P67" s="339"/>
      <c r="Q67" s="184" t="s">
        <v>464</v>
      </c>
      <c r="R67" s="185" t="s">
        <v>444</v>
      </c>
      <c r="S67" s="185" t="s">
        <v>465</v>
      </c>
      <c r="T67" s="60">
        <v>1</v>
      </c>
      <c r="U67" s="60"/>
      <c r="V67" s="60"/>
      <c r="W67" s="60"/>
      <c r="X67" s="224">
        <v>1</v>
      </c>
      <c r="Y67" s="225">
        <v>1</v>
      </c>
      <c r="Z67" s="60">
        <v>1</v>
      </c>
      <c r="AA67" s="161" t="s">
        <v>909</v>
      </c>
      <c r="AB67" s="323"/>
      <c r="AC67" s="225">
        <v>1</v>
      </c>
      <c r="AD67" s="60">
        <v>1</v>
      </c>
      <c r="AE67" s="161" t="s">
        <v>1005</v>
      </c>
      <c r="AF67" s="323"/>
      <c r="AG67" s="342"/>
      <c r="AH67" s="341"/>
      <c r="AJ67" s="449"/>
    </row>
    <row r="68" spans="2:45" ht="177" customHeight="1" x14ac:dyDescent="0.3">
      <c r="B68" s="339" t="s">
        <v>650</v>
      </c>
      <c r="C68" s="358" t="s">
        <v>110</v>
      </c>
      <c r="D68" s="357" t="s">
        <v>430</v>
      </c>
      <c r="E68" s="359" t="s">
        <v>60</v>
      </c>
      <c r="F68" s="361" t="s">
        <v>431</v>
      </c>
      <c r="G68" s="361" t="s">
        <v>432</v>
      </c>
      <c r="H68" s="357">
        <v>4</v>
      </c>
      <c r="I68" s="357">
        <v>5</v>
      </c>
      <c r="J68" s="356" t="s">
        <v>98</v>
      </c>
      <c r="K68" s="339" t="s">
        <v>92</v>
      </c>
      <c r="L68" s="361" t="s">
        <v>433</v>
      </c>
      <c r="M68" s="357">
        <v>2</v>
      </c>
      <c r="N68" s="357">
        <v>5</v>
      </c>
      <c r="O68" s="356" t="s">
        <v>98</v>
      </c>
      <c r="P68" s="339" t="s">
        <v>53</v>
      </c>
      <c r="Q68" s="184" t="s">
        <v>435</v>
      </c>
      <c r="R68" s="185" t="s">
        <v>436</v>
      </c>
      <c r="S68" s="185" t="s">
        <v>429</v>
      </c>
      <c r="T68" s="185">
        <v>2</v>
      </c>
      <c r="U68" s="185"/>
      <c r="V68" s="185">
        <v>1</v>
      </c>
      <c r="W68" s="185"/>
      <c r="X68" s="214">
        <v>1</v>
      </c>
      <c r="Y68" s="186">
        <v>2</v>
      </c>
      <c r="Z68" s="60">
        <v>1</v>
      </c>
      <c r="AA68" s="161" t="s">
        <v>910</v>
      </c>
      <c r="AB68" s="331" t="s">
        <v>82</v>
      </c>
      <c r="AC68" s="186">
        <v>2</v>
      </c>
      <c r="AD68" s="60">
        <v>1</v>
      </c>
      <c r="AE68" s="161" t="s">
        <v>1005</v>
      </c>
      <c r="AF68" s="323" t="s">
        <v>82</v>
      </c>
      <c r="AG68" s="342" t="s">
        <v>438</v>
      </c>
      <c r="AH68" s="341" t="s">
        <v>439</v>
      </c>
      <c r="AJ68" s="449"/>
    </row>
    <row r="69" spans="2:45" ht="177" customHeight="1" x14ac:dyDescent="0.3">
      <c r="B69" s="339"/>
      <c r="C69" s="358"/>
      <c r="D69" s="357"/>
      <c r="E69" s="362"/>
      <c r="F69" s="361"/>
      <c r="G69" s="361"/>
      <c r="H69" s="357"/>
      <c r="I69" s="357"/>
      <c r="J69" s="356"/>
      <c r="K69" s="339"/>
      <c r="L69" s="361"/>
      <c r="M69" s="357"/>
      <c r="N69" s="357"/>
      <c r="O69" s="356"/>
      <c r="P69" s="339"/>
      <c r="Q69" s="184" t="s">
        <v>434</v>
      </c>
      <c r="R69" s="185" t="s">
        <v>436</v>
      </c>
      <c r="S69" s="185" t="s">
        <v>437</v>
      </c>
      <c r="T69" s="60">
        <v>1</v>
      </c>
      <c r="U69" s="60"/>
      <c r="V69" s="60"/>
      <c r="W69" s="60"/>
      <c r="X69" s="224">
        <v>1</v>
      </c>
      <c r="Y69" s="186">
        <v>1</v>
      </c>
      <c r="Z69" s="60">
        <v>1</v>
      </c>
      <c r="AA69" s="161" t="s">
        <v>911</v>
      </c>
      <c r="AB69" s="338"/>
      <c r="AC69" s="186">
        <v>1</v>
      </c>
      <c r="AD69" s="60">
        <v>1</v>
      </c>
      <c r="AE69" s="161" t="s">
        <v>1005</v>
      </c>
      <c r="AF69" s="323"/>
      <c r="AG69" s="342"/>
      <c r="AH69" s="341"/>
      <c r="AJ69" s="449"/>
    </row>
    <row r="70" spans="2:45" ht="177" customHeight="1" x14ac:dyDescent="0.3">
      <c r="B70" s="339"/>
      <c r="C70" s="358"/>
      <c r="D70" s="357"/>
      <c r="E70" s="360"/>
      <c r="F70" s="361"/>
      <c r="G70" s="361"/>
      <c r="H70" s="357"/>
      <c r="I70" s="357"/>
      <c r="J70" s="356"/>
      <c r="K70" s="339"/>
      <c r="L70" s="361"/>
      <c r="M70" s="357"/>
      <c r="N70" s="357"/>
      <c r="O70" s="356"/>
      <c r="P70" s="339"/>
      <c r="Q70" s="184" t="s">
        <v>464</v>
      </c>
      <c r="R70" s="185" t="s">
        <v>436</v>
      </c>
      <c r="S70" s="185" t="s">
        <v>465</v>
      </c>
      <c r="T70" s="60">
        <v>1</v>
      </c>
      <c r="U70" s="60"/>
      <c r="V70" s="60"/>
      <c r="W70" s="60"/>
      <c r="X70" s="224">
        <v>1</v>
      </c>
      <c r="Y70" s="225">
        <v>1</v>
      </c>
      <c r="Z70" s="60">
        <v>1</v>
      </c>
      <c r="AA70" s="161" t="s">
        <v>912</v>
      </c>
      <c r="AB70" s="330"/>
      <c r="AC70" s="225">
        <v>1</v>
      </c>
      <c r="AD70" s="60">
        <v>1</v>
      </c>
      <c r="AE70" s="161" t="s">
        <v>1005</v>
      </c>
      <c r="AF70" s="323"/>
      <c r="AG70" s="342"/>
      <c r="AH70" s="341"/>
      <c r="AJ70" s="449"/>
    </row>
    <row r="71" spans="2:45" s="25" customFormat="1" ht="188.25" customHeight="1" x14ac:dyDescent="0.3">
      <c r="B71" s="439" t="s">
        <v>113</v>
      </c>
      <c r="C71" s="358" t="s">
        <v>110</v>
      </c>
      <c r="D71" s="357" t="s">
        <v>467</v>
      </c>
      <c r="E71" s="351" t="s">
        <v>58</v>
      </c>
      <c r="F71" s="354" t="s">
        <v>468</v>
      </c>
      <c r="G71" s="368" t="s">
        <v>469</v>
      </c>
      <c r="H71" s="355">
        <v>4</v>
      </c>
      <c r="I71" s="355">
        <v>5</v>
      </c>
      <c r="J71" s="375" t="str">
        <f>IF(H71+I71=0,"",IF(OR(AND(H71=1,I71=1),AND(H71=1,I71=2),AND(H71=2,I71=1),AND(H71=2,I71=2),AND(H71=3,I71=1),AND(H71=1,I71=10)),"Bajo",IF(OR(AND(H71=4,I71=1),AND(H71=3,I71=2),AND(H71=2,I71=3),AND(H71=2,I71=5),AND(H71=1,I71=3),AND(H71=1,I71=5),AND(H71=1,I71=20),AND(H71=2,I71=10)),"Moderado",IF(OR(AND(H71=5,I71=1),AND(H71=4,I71=2),AND(H71=4,I71=3),AND(H71=3,I71=3),AND(H71=3,I71=5),AND(H71=2,I71=4),AND(H71=1,I71=4),AND(H71=1,I71=5),AND(H71=5,I71=2),AND(H71=2,I71=20),AND(H71=3,I71=10),AND(H71=4,I71=10),AND(H71=5,I71=10)),"Alto",IF(OR(AND(H71=5,I71=3),AND(H71=5,I71=4),AND(H71=5,I71=5),AND(H71=4,I71=4),AND(H71=4,I71=5),AND(H71=3,I71=4),AND(H71=3,I71=5),AND(H71=2,I71=5),AND(H71=3,I71=20),AND(H71=4,I71=20),AND(H71=5,I71=20)),"Extremo","")))))</f>
        <v>Extremo</v>
      </c>
      <c r="K71" s="376" t="s">
        <v>92</v>
      </c>
      <c r="L71" s="368" t="s">
        <v>470</v>
      </c>
      <c r="M71" s="355">
        <v>3</v>
      </c>
      <c r="N71" s="355">
        <v>5</v>
      </c>
      <c r="O71" s="375" t="str">
        <f>IF(M71+N71=0,"",IF(OR(AND(M71=1,N71=1),AND(M71=1,N71=2),AND(M71=2,N71=1),AND(M71=2,N71=2),AND(M71=3,N71=1),AND(M71=1,N71=10)),"Bajo",IF(OR(AND(M71=4,N71=1),AND(M71=3,N71=2),AND(M71=2,N71=3),AND(M71=2,N71=5),AND(M71=1,N71=3),AND(M71=1,N71=5),AND(M71=1,N71=20),AND(M71=2,N71=10)),"Moderado",IF(OR(AND(M71=5,N71=1),AND(M71=4,N71=2),AND(M71=4,N71=3),AND(M71=3,N71=3),AND(M71=2,N71=4),AND(M71=1,N71=4),AND(M71=1,N71=5),AND(M71=5,N71=2),AND(M71=2,N71=20),AND(M71=3,N71=10),AND(M71=4,N71=10),AND(M71=5,N71=10)),"Alto",IF(OR(AND(M71=5,N71=3),AND(M71=5,N71=4),AND(M71=5,N71=5),AND(M71=4,N71=4),AND(M71=4,N71=5),AND(M71=3,N71=4),AND(M71=3,N71=5),AND(M71=2,N71=5),AND(M71=3,N71=20),AND(M71=4,N71=20),AND(M71=5,N71=20)),"Extremo","")))))</f>
        <v>Extremo</v>
      </c>
      <c r="P71" s="340" t="s">
        <v>53</v>
      </c>
      <c r="Q71" s="87" t="s">
        <v>473</v>
      </c>
      <c r="R71" s="178" t="s">
        <v>471</v>
      </c>
      <c r="S71" s="178" t="s">
        <v>474</v>
      </c>
      <c r="T71" s="151">
        <v>1</v>
      </c>
      <c r="U71" s="151"/>
      <c r="V71" s="151"/>
      <c r="W71" s="151"/>
      <c r="X71" s="163">
        <v>1</v>
      </c>
      <c r="Y71" s="171">
        <v>1</v>
      </c>
      <c r="Z71" s="60">
        <v>0.7</v>
      </c>
      <c r="AA71" s="245" t="s">
        <v>913</v>
      </c>
      <c r="AB71" s="323" t="s">
        <v>82</v>
      </c>
      <c r="AC71" s="246">
        <v>1</v>
      </c>
      <c r="AD71" s="247">
        <v>1</v>
      </c>
      <c r="AE71" s="248" t="s">
        <v>1023</v>
      </c>
      <c r="AF71" s="323" t="s">
        <v>82</v>
      </c>
      <c r="AG71" s="342" t="s">
        <v>476</v>
      </c>
      <c r="AH71" s="341" t="s">
        <v>477</v>
      </c>
      <c r="AJ71" s="449"/>
      <c r="AL71" s="286"/>
      <c r="AM71" s="286"/>
      <c r="AN71" s="286"/>
      <c r="AO71" s="286"/>
      <c r="AP71" s="286"/>
      <c r="AQ71" s="286"/>
      <c r="AR71" s="286"/>
      <c r="AS71" s="286"/>
    </row>
    <row r="72" spans="2:45" ht="91.5" customHeight="1" x14ac:dyDescent="0.3">
      <c r="B72" s="439"/>
      <c r="C72" s="358"/>
      <c r="D72" s="357"/>
      <c r="E72" s="352"/>
      <c r="F72" s="354"/>
      <c r="G72" s="368"/>
      <c r="H72" s="355"/>
      <c r="I72" s="355"/>
      <c r="J72" s="375"/>
      <c r="K72" s="376"/>
      <c r="L72" s="368"/>
      <c r="M72" s="355"/>
      <c r="N72" s="355"/>
      <c r="O72" s="375"/>
      <c r="P72" s="340"/>
      <c r="Q72" s="184" t="s">
        <v>472</v>
      </c>
      <c r="R72" s="178" t="s">
        <v>471</v>
      </c>
      <c r="S72" s="185" t="s">
        <v>475</v>
      </c>
      <c r="T72" s="151">
        <v>1</v>
      </c>
      <c r="U72" s="151"/>
      <c r="V72" s="151"/>
      <c r="W72" s="151"/>
      <c r="X72" s="163">
        <v>1</v>
      </c>
      <c r="Y72" s="171">
        <v>1</v>
      </c>
      <c r="Z72" s="60">
        <v>1</v>
      </c>
      <c r="AA72" s="161" t="s">
        <v>983</v>
      </c>
      <c r="AB72" s="323"/>
      <c r="AC72" s="186">
        <v>1</v>
      </c>
      <c r="AD72" s="60">
        <v>1</v>
      </c>
      <c r="AE72" s="161" t="s">
        <v>1024</v>
      </c>
      <c r="AF72" s="323"/>
      <c r="AG72" s="342"/>
      <c r="AH72" s="341"/>
      <c r="AJ72" s="449"/>
    </row>
    <row r="73" spans="2:45" ht="219.75" customHeight="1" x14ac:dyDescent="0.3">
      <c r="B73" s="439"/>
      <c r="C73" s="358"/>
      <c r="D73" s="357"/>
      <c r="E73" s="353"/>
      <c r="F73" s="354"/>
      <c r="G73" s="368"/>
      <c r="H73" s="355"/>
      <c r="I73" s="355"/>
      <c r="J73" s="375"/>
      <c r="K73" s="376"/>
      <c r="L73" s="368"/>
      <c r="M73" s="355"/>
      <c r="N73" s="355"/>
      <c r="O73" s="375"/>
      <c r="P73" s="340"/>
      <c r="Q73" s="184" t="s">
        <v>464</v>
      </c>
      <c r="R73" s="178" t="s">
        <v>471</v>
      </c>
      <c r="S73" s="185" t="s">
        <v>465</v>
      </c>
      <c r="T73" s="60">
        <v>1</v>
      </c>
      <c r="U73" s="60"/>
      <c r="V73" s="60"/>
      <c r="W73" s="60"/>
      <c r="X73" s="224">
        <v>1</v>
      </c>
      <c r="Y73" s="60">
        <v>1</v>
      </c>
      <c r="Z73" s="60">
        <v>1</v>
      </c>
      <c r="AA73" s="161" t="s">
        <v>914</v>
      </c>
      <c r="AB73" s="323"/>
      <c r="AC73" s="60">
        <v>1</v>
      </c>
      <c r="AD73" s="60">
        <v>1</v>
      </c>
      <c r="AE73" s="161" t="s">
        <v>1025</v>
      </c>
      <c r="AF73" s="323"/>
      <c r="AG73" s="342"/>
      <c r="AH73" s="341"/>
      <c r="AJ73" s="449"/>
    </row>
    <row r="74" spans="2:45" s="25" customFormat="1" ht="165" customHeight="1" x14ac:dyDescent="0.3">
      <c r="B74" s="439" t="s">
        <v>114</v>
      </c>
      <c r="C74" s="358" t="s">
        <v>110</v>
      </c>
      <c r="D74" s="357" t="s">
        <v>454</v>
      </c>
      <c r="E74" s="359" t="s">
        <v>58</v>
      </c>
      <c r="F74" s="354" t="s">
        <v>455</v>
      </c>
      <c r="G74" s="354" t="s">
        <v>456</v>
      </c>
      <c r="H74" s="355">
        <v>4</v>
      </c>
      <c r="I74" s="355">
        <v>5</v>
      </c>
      <c r="J74" s="375" t="str">
        <f>IF(H74+I74=0,"",IF(OR(AND(H74=1,I74=1),AND(H74=1,I74=2),AND(H74=2,I74=1),AND(H74=2,I74=2),AND(H74=3,I74=1),AND(H74=1,I74=10)),"Bajo",IF(OR(AND(H74=4,I74=1),AND(H74=3,I74=2),AND(H74=2,I74=3),AND(H74=2,I74=5),AND(H74=1,I74=3),AND(H74=1,I74=5),AND(H74=1,I74=20),AND(H74=2,I74=10)),"Moderado",IF(OR(AND(H74=5,I74=1),AND(H74=4,I74=2),AND(H74=4,I74=3),AND(H74=3,I74=3),AND(H74=3,I74=5),AND(H74=2,I74=4),AND(H74=1,I74=4),AND(H74=1,I74=5),AND(H74=5,I74=2),AND(H74=2,I74=20),AND(H74=3,I74=10),AND(H74=4,I74=10),AND(H74=5,I74=10)),"Alto",IF(OR(AND(H74=5,I74=3),AND(H74=5,I74=4),AND(H74=5,I74=5),AND(H74=4,I74=4),AND(H74=4,I74=5),AND(H74=3,I74=4),AND(H74=3,I74=5),AND(H74=2,I74=5),AND(H74=3,I74=20),AND(H74=4,I74=20),AND(H74=5,I74=20)),"Extremo","")))))</f>
        <v>Extremo</v>
      </c>
      <c r="K74" s="376" t="s">
        <v>391</v>
      </c>
      <c r="L74" s="377" t="s">
        <v>457</v>
      </c>
      <c r="M74" s="355">
        <v>3</v>
      </c>
      <c r="N74" s="355">
        <v>5</v>
      </c>
      <c r="O74" s="375" t="str">
        <f>IF(M74+N74=0,"",IF(OR(AND(M74=1,N74=1),AND(M74=1,N74=2),AND(M74=2,N74=1),AND(M74=2,N74=2),AND(M74=3,N74=1),AND(M74=1,N74=10)),"Bajo",IF(OR(AND(M74=4,N74=1),AND(M74=3,N74=2),AND(M74=2,N74=3),AND(M74=2,N74=5),AND(M74=1,N74=3),AND(M74=1,N74=5),AND(M74=1,N74=20),AND(M74=2,N74=10)),"Moderado",IF(OR(AND(M74=5,N74=1),AND(M74=4,N74=2),AND(M74=4,N74=3),AND(M74=4,N74=5),AND(M74=3,N74=3),AND(M74=2,N74=4),AND(M74=1,N74=4),AND(M74=1,N74=5),AND(M74=5,N74=2),AND(M74=2,N74=20),AND(M74=3,N74=10),AND(M74=4,N74=10),AND(M74=5,N74=10)),"Alto",IF(OR(AND(M74=5,N74=3),AND(M74=5,N74=4),AND(M74=5,N74=5),AND(M74=4,N74=4),AND(M74=4,N74=5),AND(M74=3,N74=4),AND(M74=3,N74=5),AND(M74=2,N74=5),AND(M74=3,N74=20),AND(M74=4,N74=20),AND(M74=5,N74=20)),"Extremo","")))))</f>
        <v>Extremo</v>
      </c>
      <c r="P74" s="340" t="s">
        <v>53</v>
      </c>
      <c r="Q74" s="177" t="s">
        <v>458</v>
      </c>
      <c r="R74" s="178" t="s">
        <v>444</v>
      </c>
      <c r="S74" s="178" t="s">
        <v>460</v>
      </c>
      <c r="T74" s="60">
        <v>1</v>
      </c>
      <c r="U74" s="60"/>
      <c r="V74" s="60"/>
      <c r="W74" s="60"/>
      <c r="X74" s="224">
        <v>1</v>
      </c>
      <c r="Y74" s="171">
        <v>1</v>
      </c>
      <c r="Z74" s="60">
        <v>1</v>
      </c>
      <c r="AA74" s="245" t="s">
        <v>984</v>
      </c>
      <c r="AB74" s="323" t="s">
        <v>82</v>
      </c>
      <c r="AC74" s="171">
        <v>1</v>
      </c>
      <c r="AD74" s="60">
        <v>1</v>
      </c>
      <c r="AE74" s="245" t="s">
        <v>1005</v>
      </c>
      <c r="AF74" s="323" t="s">
        <v>82</v>
      </c>
      <c r="AG74" s="342" t="s">
        <v>462</v>
      </c>
      <c r="AH74" s="343" t="s">
        <v>463</v>
      </c>
      <c r="AJ74" s="449"/>
      <c r="AL74" s="286"/>
      <c r="AM74" s="286"/>
      <c r="AN74" s="286"/>
      <c r="AO74" s="286"/>
      <c r="AP74" s="286"/>
      <c r="AQ74" s="286"/>
      <c r="AR74" s="286"/>
      <c r="AS74" s="286"/>
    </row>
    <row r="75" spans="2:45" s="25" customFormat="1" ht="170.25" customHeight="1" x14ac:dyDescent="0.3">
      <c r="B75" s="439"/>
      <c r="C75" s="358"/>
      <c r="D75" s="357"/>
      <c r="E75" s="362"/>
      <c r="F75" s="354"/>
      <c r="G75" s="354"/>
      <c r="H75" s="355"/>
      <c r="I75" s="355"/>
      <c r="J75" s="375"/>
      <c r="K75" s="376"/>
      <c r="L75" s="377"/>
      <c r="M75" s="355"/>
      <c r="N75" s="355"/>
      <c r="O75" s="375"/>
      <c r="P75" s="340"/>
      <c r="Q75" s="177" t="s">
        <v>459</v>
      </c>
      <c r="R75" s="178" t="s">
        <v>444</v>
      </c>
      <c r="S75" s="178" t="s">
        <v>461</v>
      </c>
      <c r="T75" s="60">
        <v>1</v>
      </c>
      <c r="U75" s="60"/>
      <c r="V75" s="60"/>
      <c r="W75" s="60"/>
      <c r="X75" s="224">
        <v>1</v>
      </c>
      <c r="Y75" s="171">
        <v>42</v>
      </c>
      <c r="Z75" s="60">
        <v>1</v>
      </c>
      <c r="AA75" s="245" t="s">
        <v>900</v>
      </c>
      <c r="AB75" s="323"/>
      <c r="AC75" s="171">
        <v>42</v>
      </c>
      <c r="AD75" s="60">
        <v>1</v>
      </c>
      <c r="AE75" s="245" t="s">
        <v>1005</v>
      </c>
      <c r="AF75" s="323"/>
      <c r="AG75" s="342"/>
      <c r="AH75" s="343"/>
      <c r="AJ75" s="449"/>
      <c r="AL75" s="286"/>
      <c r="AM75" s="286"/>
      <c r="AN75" s="286"/>
      <c r="AO75" s="286"/>
      <c r="AP75" s="286"/>
      <c r="AQ75" s="286"/>
      <c r="AR75" s="286"/>
      <c r="AS75" s="286"/>
    </row>
    <row r="76" spans="2:45" ht="184.5" customHeight="1" x14ac:dyDescent="0.3">
      <c r="B76" s="439"/>
      <c r="C76" s="358"/>
      <c r="D76" s="357"/>
      <c r="E76" s="360"/>
      <c r="F76" s="354"/>
      <c r="G76" s="354"/>
      <c r="H76" s="355"/>
      <c r="I76" s="355"/>
      <c r="J76" s="375"/>
      <c r="K76" s="376"/>
      <c r="L76" s="377"/>
      <c r="M76" s="355"/>
      <c r="N76" s="355"/>
      <c r="O76" s="375"/>
      <c r="P76" s="340"/>
      <c r="Q76" s="184" t="s">
        <v>466</v>
      </c>
      <c r="R76" s="178" t="s">
        <v>444</v>
      </c>
      <c r="S76" s="185" t="s">
        <v>465</v>
      </c>
      <c r="T76" s="60">
        <v>1</v>
      </c>
      <c r="U76" s="60"/>
      <c r="V76" s="60"/>
      <c r="W76" s="60"/>
      <c r="X76" s="224">
        <v>1</v>
      </c>
      <c r="Y76" s="171">
        <v>1</v>
      </c>
      <c r="Z76" s="60">
        <v>1</v>
      </c>
      <c r="AA76" s="161" t="s">
        <v>901</v>
      </c>
      <c r="AB76" s="323"/>
      <c r="AC76" s="171">
        <v>1</v>
      </c>
      <c r="AD76" s="60">
        <v>1</v>
      </c>
      <c r="AE76" s="245" t="s">
        <v>1005</v>
      </c>
      <c r="AF76" s="323"/>
      <c r="AG76" s="342"/>
      <c r="AH76" s="343"/>
      <c r="AJ76" s="449"/>
    </row>
    <row r="77" spans="2:45" ht="180" customHeight="1" x14ac:dyDescent="0.3">
      <c r="B77" s="339" t="s">
        <v>197</v>
      </c>
      <c r="C77" s="358" t="s">
        <v>110</v>
      </c>
      <c r="D77" s="357" t="s">
        <v>447</v>
      </c>
      <c r="E77" s="359" t="s">
        <v>60</v>
      </c>
      <c r="F77" s="361" t="s">
        <v>448</v>
      </c>
      <c r="G77" s="361" t="s">
        <v>449</v>
      </c>
      <c r="H77" s="357">
        <v>5</v>
      </c>
      <c r="I77" s="357">
        <v>5</v>
      </c>
      <c r="J77" s="356" t="s">
        <v>98</v>
      </c>
      <c r="K77" s="339" t="s">
        <v>92</v>
      </c>
      <c r="L77" s="361" t="s">
        <v>450</v>
      </c>
      <c r="M77" s="357">
        <v>4</v>
      </c>
      <c r="N77" s="357">
        <v>5</v>
      </c>
      <c r="O77" s="356" t="s">
        <v>98</v>
      </c>
      <c r="P77" s="339" t="s">
        <v>53</v>
      </c>
      <c r="Q77" s="184" t="s">
        <v>748</v>
      </c>
      <c r="R77" s="185" t="s">
        <v>444</v>
      </c>
      <c r="S77" s="185" t="s">
        <v>451</v>
      </c>
      <c r="T77" s="151">
        <v>2</v>
      </c>
      <c r="U77" s="151"/>
      <c r="V77" s="151">
        <v>1</v>
      </c>
      <c r="W77" s="151"/>
      <c r="X77" s="163">
        <v>1</v>
      </c>
      <c r="Y77" s="171">
        <v>2</v>
      </c>
      <c r="Z77" s="60">
        <v>1</v>
      </c>
      <c r="AA77" s="161" t="s">
        <v>917</v>
      </c>
      <c r="AB77" s="323" t="s">
        <v>82</v>
      </c>
      <c r="AC77" s="171">
        <v>2</v>
      </c>
      <c r="AD77" s="60">
        <v>1</v>
      </c>
      <c r="AE77" s="161" t="s">
        <v>1005</v>
      </c>
      <c r="AF77" s="323" t="s">
        <v>82</v>
      </c>
      <c r="AG77" s="342" t="s">
        <v>452</v>
      </c>
      <c r="AH77" s="341" t="s">
        <v>453</v>
      </c>
      <c r="AJ77" s="449"/>
    </row>
    <row r="78" spans="2:45" ht="180" customHeight="1" x14ac:dyDescent="0.3">
      <c r="B78" s="339"/>
      <c r="C78" s="358"/>
      <c r="D78" s="357"/>
      <c r="E78" s="360"/>
      <c r="F78" s="361"/>
      <c r="G78" s="361"/>
      <c r="H78" s="357"/>
      <c r="I78" s="357"/>
      <c r="J78" s="356"/>
      <c r="K78" s="339"/>
      <c r="L78" s="361"/>
      <c r="M78" s="357"/>
      <c r="N78" s="357"/>
      <c r="O78" s="356"/>
      <c r="P78" s="339"/>
      <c r="Q78" s="184" t="s">
        <v>464</v>
      </c>
      <c r="R78" s="185" t="s">
        <v>444</v>
      </c>
      <c r="S78" s="185" t="s">
        <v>465</v>
      </c>
      <c r="T78" s="60">
        <v>1</v>
      </c>
      <c r="U78" s="60"/>
      <c r="V78" s="60"/>
      <c r="W78" s="60"/>
      <c r="X78" s="224">
        <v>1</v>
      </c>
      <c r="Y78" s="171">
        <v>3</v>
      </c>
      <c r="Z78" s="60">
        <v>1</v>
      </c>
      <c r="AA78" s="161" t="s">
        <v>918</v>
      </c>
      <c r="AB78" s="323"/>
      <c r="AC78" s="171">
        <v>3</v>
      </c>
      <c r="AD78" s="60">
        <v>1</v>
      </c>
      <c r="AE78" s="161" t="s">
        <v>1005</v>
      </c>
      <c r="AF78" s="323"/>
      <c r="AG78" s="342"/>
      <c r="AH78" s="341"/>
      <c r="AJ78" s="450"/>
    </row>
    <row r="79" spans="2:45" s="25" customFormat="1" ht="209.25" customHeight="1" x14ac:dyDescent="0.3">
      <c r="B79" s="439" t="s">
        <v>115</v>
      </c>
      <c r="C79" s="358" t="s">
        <v>172</v>
      </c>
      <c r="D79" s="357" t="s">
        <v>478</v>
      </c>
      <c r="E79" s="440" t="s">
        <v>41</v>
      </c>
      <c r="F79" s="354" t="s">
        <v>480</v>
      </c>
      <c r="G79" s="354" t="s">
        <v>481</v>
      </c>
      <c r="H79" s="355">
        <v>3</v>
      </c>
      <c r="I79" s="355">
        <v>5</v>
      </c>
      <c r="J79" s="375" t="str">
        <f>IF(H79+I79=0,"",IF(OR(AND(H79=1,I79=1),AND(H79=1,I79=2),AND(H79=2,I79=1),AND(H79=2,I79=2),AND(H79=3,I79=1),AND(H79=1,I79=10)),"Bajo",IF(OR(AND(H79=4,I79=1),AND(H79=3,I79=2),AND(H79=2,I79=3),AND(H79=2,I79=5),AND(H79=1,I79=3),AND(H79=1,I79=5),AND(H79=1,I79=20),AND(H79=2,I79=10)),"Moderado",IF(OR(AND(H79=5,I79=1),AND(H79=4,I79=2),AND(H79=4,I79=3),AND(H79=4,I79=5),AND(H79=3,I79=3),AND(H79=2,I79=4),AND(H79=1,I79=4),AND(H79=1,I79=5),AND(H79=5,I79=2),AND(H79=2,I79=20),AND(H79=3,I79=10),AND(H79=4,I79=10),AND(H79=5,I79=10)),"Alto",IF(OR(AND(H79=5,I79=3),AND(H79=5,I79=4),AND(H79=5,I79=5),AND(H79=4,I79=4),AND(H79=4,I79=5),AND(H79=3,I79=4),AND(H79=3,I79=5),AND(H79=2,I79=5),AND(H79=3,I79=20),AND(H79=4,I79=20),AND(H79=5,I79=20)),"Extremo","")))))</f>
        <v>Extremo</v>
      </c>
      <c r="K79" s="376" t="s">
        <v>391</v>
      </c>
      <c r="L79" s="377" t="s">
        <v>482</v>
      </c>
      <c r="M79" s="355">
        <v>2</v>
      </c>
      <c r="N79" s="355">
        <v>5</v>
      </c>
      <c r="O79" s="375" t="str">
        <f>IF(M79+N79=0,"",IF(OR(AND(M79=1,N79=1),AND(M79=1,N79=2),AND(M79=2,N79=1),AND(M79=2,N79=2),AND(M79=3,N79=1),AND(M79=1,N79=10)),"Bajo",IF(OR(AND(M79=4,N79=1),AND(M79=3,N79=2),AND(M79=2,N79=3),AND(M79=1,N79=3),AND(M79=1,N79=5),AND(M79=1,N79=20),AND(M79=2,N79=10)),"Moderado",IF(OR(AND(M79=5,N79=1),AND(M79=4,N79=2),AND(M79=4,N79=3),AND(M79=4,N79=5),AND(M79=3,N79=3),AND(M79=3,N79=5),AND(M79=2,N79=4),AND(M79=1,N79=4),AND(M79=1,N79=5),AND(M79=5,N79=2),AND(M79=2,N79=20),AND(M79=3,N79=10),AND(M79=4,N79=10),AND(M79=5,N79=10)),"Alto",IF(OR(AND(M79=5,N79=3),AND(M79=5,N79=4),AND(M79=5,N79=5),AND(M79=4,N79=4),AND(M79=4,N79=5),AND(M79=3,N79=4),AND(M79=3,N79=5),AND(M79=2,N79=5),AND(M79=3,N79=20),AND(M79=4,N79=20),AND(M79=5,N79=20)),"Extremo","")))))</f>
        <v>Extremo</v>
      </c>
      <c r="P79" s="340" t="s">
        <v>53</v>
      </c>
      <c r="Q79" s="177" t="s">
        <v>542</v>
      </c>
      <c r="R79" s="178" t="s">
        <v>112</v>
      </c>
      <c r="S79" s="178" t="s">
        <v>484</v>
      </c>
      <c r="T79" s="151">
        <v>1</v>
      </c>
      <c r="U79" s="151"/>
      <c r="V79" s="151"/>
      <c r="W79" s="151"/>
      <c r="X79" s="163">
        <v>1</v>
      </c>
      <c r="Y79" s="171">
        <v>1</v>
      </c>
      <c r="Z79" s="212">
        <v>1</v>
      </c>
      <c r="AA79" s="245" t="s">
        <v>919</v>
      </c>
      <c r="AB79" s="323" t="s">
        <v>82</v>
      </c>
      <c r="AC79" s="171">
        <v>1</v>
      </c>
      <c r="AD79" s="212">
        <v>1</v>
      </c>
      <c r="AE79" s="161" t="s">
        <v>1005</v>
      </c>
      <c r="AF79" s="323" t="s">
        <v>82</v>
      </c>
      <c r="AG79" s="342" t="s">
        <v>485</v>
      </c>
      <c r="AH79" s="341" t="s">
        <v>289</v>
      </c>
      <c r="AJ79" s="451">
        <f>AVERAGE(AD79:AD81)</f>
        <v>1</v>
      </c>
      <c r="AL79" s="286"/>
      <c r="AM79" s="286"/>
      <c r="AN79" s="286"/>
      <c r="AO79" s="286"/>
      <c r="AP79" s="286"/>
      <c r="AQ79" s="286"/>
      <c r="AR79" s="286"/>
      <c r="AS79" s="286"/>
    </row>
    <row r="80" spans="2:45" s="25" customFormat="1" ht="153.75" customHeight="1" x14ac:dyDescent="0.3">
      <c r="B80" s="439"/>
      <c r="C80" s="358"/>
      <c r="D80" s="357"/>
      <c r="E80" s="441"/>
      <c r="F80" s="354"/>
      <c r="G80" s="354"/>
      <c r="H80" s="355"/>
      <c r="I80" s="355"/>
      <c r="J80" s="375"/>
      <c r="K80" s="376"/>
      <c r="L80" s="377"/>
      <c r="M80" s="355"/>
      <c r="N80" s="355"/>
      <c r="O80" s="375"/>
      <c r="P80" s="340"/>
      <c r="Q80" s="177" t="s">
        <v>483</v>
      </c>
      <c r="R80" s="178" t="s">
        <v>112</v>
      </c>
      <c r="S80" s="178" t="s">
        <v>429</v>
      </c>
      <c r="T80" s="151">
        <v>2</v>
      </c>
      <c r="U80" s="151"/>
      <c r="V80" s="151">
        <v>1</v>
      </c>
      <c r="W80" s="151"/>
      <c r="X80" s="163">
        <v>1</v>
      </c>
      <c r="Y80" s="171">
        <v>2</v>
      </c>
      <c r="Z80" s="212">
        <v>1</v>
      </c>
      <c r="AA80" s="245" t="s">
        <v>920</v>
      </c>
      <c r="AB80" s="323"/>
      <c r="AC80" s="171">
        <v>2</v>
      </c>
      <c r="AD80" s="212">
        <v>1</v>
      </c>
      <c r="AE80" s="161" t="s">
        <v>1005</v>
      </c>
      <c r="AF80" s="323"/>
      <c r="AG80" s="342"/>
      <c r="AH80" s="341"/>
      <c r="AJ80" s="452"/>
      <c r="AL80" s="286"/>
      <c r="AM80" s="286"/>
      <c r="AN80" s="286"/>
      <c r="AO80" s="286"/>
      <c r="AP80" s="286"/>
      <c r="AQ80" s="286"/>
      <c r="AR80" s="286"/>
      <c r="AS80" s="286"/>
    </row>
    <row r="81" spans="1:45" s="249" customFormat="1" ht="187.5" customHeight="1" x14ac:dyDescent="0.3">
      <c r="B81" s="186" t="s">
        <v>116</v>
      </c>
      <c r="C81" s="183" t="s">
        <v>172</v>
      </c>
      <c r="D81" s="178" t="s">
        <v>479</v>
      </c>
      <c r="E81" s="178" t="s">
        <v>58</v>
      </c>
      <c r="F81" s="250" t="s">
        <v>486</v>
      </c>
      <c r="G81" s="177" t="s">
        <v>487</v>
      </c>
      <c r="H81" s="178">
        <v>5</v>
      </c>
      <c r="I81" s="178">
        <v>5</v>
      </c>
      <c r="J81" s="251" t="str">
        <f>IF(H81+I81=0,"",IF(OR(AND(H81=1,I81=1),AND(H81=1,I81=2),AND(H81=2,I81=1),AND(H81=2,I81=2),AND(H81=3,I81=1),AND(H81=1,I81=10)),"Bajo",IF(OR(AND(H81=4,I81=1),AND(H81=3,I81=2),AND(H81=2,I81=3),AND(H81=2,I81=5),AND(H81=1,I81=3),AND(H81=1,I81=5),AND(H81=1,I81=20),AND(H81=2,I81=10)),"Moderado",IF(OR(AND(H81=5,I81=1),AND(H81=4,I81=2),AND(H81=4,I81=3),AND(H81=4,I81=5),AND(H81=3,I81=3),AND(H81=3,I81=5),AND(H81=2,I81=4),AND(H81=1,I81=4),AND(H81=1,I81=5),AND(H81=5,I81=2),AND(H81=2,I81=20),AND(H81=3,I81=10),AND(H81=4,I81=10),AND(H81=5,I81=10)),"Alto",IF(OR(AND(H81=5,I81=3),AND(H81=5,I81=4),AND(H81=5,I81=5),AND(H81=4,I81=4),AND(H81=4,I81=5),AND(H81=3,I81=4),AND(H81=3,I81=5),AND(H81=2,I81=5),AND(H81=3,I81=20),AND(H81=4,I81=20),AND(H81=5,I81=20)),"Extremo","")))))</f>
        <v>Extremo</v>
      </c>
      <c r="K81" s="180" t="s">
        <v>92</v>
      </c>
      <c r="L81" s="250" t="s">
        <v>488</v>
      </c>
      <c r="M81" s="178">
        <v>4</v>
      </c>
      <c r="N81" s="178">
        <v>5</v>
      </c>
      <c r="O81" s="251" t="str">
        <f>IF(M81+N81=0,"",IF(OR(AND(M81=1,N81=1),AND(M81=1,N81=2),AND(M81=2,N81=1),AND(M81=2,N81=2),AND(M81=3,N81=1),AND(M81=1,N81=10)),"Bajo",IF(OR(AND(M81=4,N81=1),AND(M81=3,N81=2),AND(M81=2,N81=3),AND(M81=2,N81=5),AND(M81=1,N81=3),AND(M81=1,N81=5),AND(M81=1,N81=20),AND(M81=2,N81=10)),"Moderado",IF(OR(AND(M81=5,N81=1),AND(M81=4,N81=2),AND(M81=4,N81=3),AND(M81=3,N81=3),AND(M81=3,N81=5),AND(M81=2,N81=4),AND(M81=1,N81=4),AND(M81=1,N81=5),AND(M81=5,N81=2),AND(M81=2,N81=20),AND(M81=3,N81=10),AND(M81=4,N81=10),AND(M81=5,N81=10)),"Alto",IF(OR(AND(M81=5,N81=3),AND(M81=5,N81=4),AND(M81=5,N81=5),AND(M81=4,N81=4),AND(M81=4,N81=5),AND(M81=3,N81=4),AND(M81=3,N81=5),AND(M81=2,N81=5),AND(M81=3,N81=20),AND(M81=4,N81=20),AND(M81=5,N81=20)),"Extremo","")))))</f>
        <v>Extremo</v>
      </c>
      <c r="P81" s="180" t="s">
        <v>53</v>
      </c>
      <c r="Q81" s="177" t="s">
        <v>489</v>
      </c>
      <c r="R81" s="178" t="s">
        <v>112</v>
      </c>
      <c r="S81" s="178" t="s">
        <v>429</v>
      </c>
      <c r="T81" s="151">
        <v>2</v>
      </c>
      <c r="U81" s="151"/>
      <c r="V81" s="151"/>
      <c r="W81" s="151"/>
      <c r="X81" s="163">
        <v>2</v>
      </c>
      <c r="Y81" s="171">
        <v>2</v>
      </c>
      <c r="Z81" s="60">
        <v>1</v>
      </c>
      <c r="AA81" s="161" t="s">
        <v>921</v>
      </c>
      <c r="AB81" s="181" t="s">
        <v>82</v>
      </c>
      <c r="AC81" s="171">
        <v>2</v>
      </c>
      <c r="AD81" s="60">
        <v>1</v>
      </c>
      <c r="AE81" s="161" t="s">
        <v>1005</v>
      </c>
      <c r="AF81" s="181" t="s">
        <v>82</v>
      </c>
      <c r="AG81" s="187" t="s">
        <v>490</v>
      </c>
      <c r="AH81" s="188" t="s">
        <v>491</v>
      </c>
      <c r="AJ81" s="453"/>
      <c r="AL81" s="305"/>
      <c r="AM81" s="305"/>
      <c r="AN81" s="305"/>
      <c r="AO81" s="305"/>
      <c r="AP81" s="305"/>
      <c r="AQ81" s="305"/>
      <c r="AR81" s="305"/>
      <c r="AS81" s="305"/>
    </row>
    <row r="82" spans="1:45" s="249" customFormat="1" ht="178.5" customHeight="1" x14ac:dyDescent="0.3">
      <c r="B82" s="339" t="s">
        <v>117</v>
      </c>
      <c r="C82" s="358" t="s">
        <v>177</v>
      </c>
      <c r="D82" s="357" t="s">
        <v>173</v>
      </c>
      <c r="E82" s="359" t="s">
        <v>58</v>
      </c>
      <c r="F82" s="442" t="s">
        <v>496</v>
      </c>
      <c r="G82" s="442" t="s">
        <v>749</v>
      </c>
      <c r="H82" s="357">
        <v>5</v>
      </c>
      <c r="I82" s="357">
        <v>5</v>
      </c>
      <c r="J82" s="356" t="str">
        <f>IF(H82+I82=0,"",IF(OR(AND(H82=1,I82=1),AND(H82=1,I82=2),AND(H82=2,I82=1),AND(H82=2,I82=2),AND(H82=3,I82=1),AND(H82=1,I82=10)),"Bajo",IF(OR(AND(H82=4,I82=1),AND(H82=3,I82=2),AND(H82=2,I82=3),AND(H82=2,I82=5),AND(H82=1,I82=3),AND(H82=1,I82=5),AND(H82=1,I82=20),AND(H82=2,I82=10)),"Moderado",IF(OR(AND(H82=5,I82=1),AND(H82=4,I82=2),AND(H82=4,I82=3),AND(H82=4,I82=5),AND(H82=3,I82=3),AND(H82=3,I82=5),AND(H82=2,I82=4),AND(H82=1,I82=4),AND(H82=1,I82=5),AND(H82=5,I82=2),AND(H82=2,I82=20),AND(H82=3,I82=10),AND(H82=4,I82=10),AND(H82=5,I82=10)),"Alto",IF(OR(AND(H82=5,I82=3),AND(H82=5,I82=4),AND(H82=5,I82=5),AND(H82=4,I82=4),AND(H82=4,I82=5),AND(H82=3,I82=4),AND(H82=3,I82=5),AND(H82=2,I82=5),AND(H82=3,I82=20),AND(H82=4,I82=20),AND(H82=5,I82=20)),"Extremo","")))))</f>
        <v>Extremo</v>
      </c>
      <c r="K82" s="339" t="s">
        <v>92</v>
      </c>
      <c r="L82" s="361" t="s">
        <v>497</v>
      </c>
      <c r="M82" s="357">
        <v>3</v>
      </c>
      <c r="N82" s="357">
        <v>5</v>
      </c>
      <c r="O82" s="356" t="s">
        <v>98</v>
      </c>
      <c r="P82" s="339" t="s">
        <v>51</v>
      </c>
      <c r="Q82" s="177" t="s">
        <v>521</v>
      </c>
      <c r="R82" s="185" t="s">
        <v>754</v>
      </c>
      <c r="S82" s="185" t="s">
        <v>498</v>
      </c>
      <c r="T82" s="185">
        <v>1</v>
      </c>
      <c r="U82" s="151"/>
      <c r="V82" s="151"/>
      <c r="W82" s="151">
        <v>1</v>
      </c>
      <c r="X82" s="163"/>
      <c r="Y82" s="171">
        <v>1</v>
      </c>
      <c r="Z82" s="162">
        <v>1</v>
      </c>
      <c r="AA82" s="161" t="s">
        <v>857</v>
      </c>
      <c r="AB82" s="331" t="s">
        <v>82</v>
      </c>
      <c r="AC82" s="171">
        <v>1</v>
      </c>
      <c r="AD82" s="162">
        <v>1</v>
      </c>
      <c r="AE82" s="161" t="s">
        <v>1005</v>
      </c>
      <c r="AF82" s="323" t="s">
        <v>82</v>
      </c>
      <c r="AG82" s="342" t="s">
        <v>260</v>
      </c>
      <c r="AH82" s="341" t="s">
        <v>261</v>
      </c>
      <c r="AJ82" s="454">
        <f>AVERAGE(AD82:AD100)</f>
        <v>0.89473684210526316</v>
      </c>
      <c r="AL82" s="305"/>
      <c r="AM82" s="305"/>
      <c r="AN82" s="305"/>
      <c r="AO82" s="305"/>
      <c r="AP82" s="305"/>
      <c r="AQ82" s="305"/>
      <c r="AR82" s="305"/>
      <c r="AS82" s="305"/>
    </row>
    <row r="83" spans="1:45" s="249" customFormat="1" ht="91.5" customHeight="1" x14ac:dyDescent="0.3">
      <c r="B83" s="339"/>
      <c r="C83" s="358"/>
      <c r="D83" s="357"/>
      <c r="E83" s="362"/>
      <c r="F83" s="442"/>
      <c r="G83" s="442"/>
      <c r="H83" s="357"/>
      <c r="I83" s="357"/>
      <c r="J83" s="356"/>
      <c r="K83" s="339"/>
      <c r="L83" s="361"/>
      <c r="M83" s="357"/>
      <c r="N83" s="357"/>
      <c r="O83" s="356"/>
      <c r="P83" s="339"/>
      <c r="Q83" s="177" t="s">
        <v>499</v>
      </c>
      <c r="R83" s="185" t="s">
        <v>754</v>
      </c>
      <c r="S83" s="185" t="s">
        <v>985</v>
      </c>
      <c r="T83" s="185">
        <v>20</v>
      </c>
      <c r="U83" s="151"/>
      <c r="V83" s="151"/>
      <c r="W83" s="151"/>
      <c r="X83" s="163">
        <v>20</v>
      </c>
      <c r="Y83" s="171">
        <v>20</v>
      </c>
      <c r="Z83" s="162">
        <v>1</v>
      </c>
      <c r="AA83" s="161" t="s">
        <v>986</v>
      </c>
      <c r="AB83" s="338"/>
      <c r="AC83" s="171">
        <v>20</v>
      </c>
      <c r="AD83" s="162">
        <v>1</v>
      </c>
      <c r="AE83" s="161" t="s">
        <v>1005</v>
      </c>
      <c r="AF83" s="323"/>
      <c r="AG83" s="342"/>
      <c r="AH83" s="341"/>
      <c r="AJ83" s="455"/>
      <c r="AL83" s="305"/>
      <c r="AM83" s="305"/>
      <c r="AN83" s="305"/>
      <c r="AO83" s="305"/>
      <c r="AP83" s="305"/>
      <c r="AQ83" s="305"/>
      <c r="AR83" s="305"/>
      <c r="AS83" s="305"/>
    </row>
    <row r="84" spans="1:45" s="249" customFormat="1" ht="85.5" customHeight="1" x14ac:dyDescent="0.3">
      <c r="B84" s="339"/>
      <c r="C84" s="358"/>
      <c r="D84" s="357"/>
      <c r="E84" s="362"/>
      <c r="F84" s="442"/>
      <c r="G84" s="442"/>
      <c r="H84" s="357"/>
      <c r="I84" s="357"/>
      <c r="J84" s="356"/>
      <c r="K84" s="339"/>
      <c r="L84" s="361"/>
      <c r="M84" s="357"/>
      <c r="N84" s="357"/>
      <c r="O84" s="356"/>
      <c r="P84" s="339"/>
      <c r="Q84" s="177" t="s">
        <v>987</v>
      </c>
      <c r="R84" s="185" t="s">
        <v>754</v>
      </c>
      <c r="S84" s="185" t="s">
        <v>988</v>
      </c>
      <c r="T84" s="185">
        <v>1</v>
      </c>
      <c r="U84" s="151"/>
      <c r="V84" s="151"/>
      <c r="W84" s="151">
        <v>1</v>
      </c>
      <c r="X84" s="163"/>
      <c r="Y84" s="171">
        <v>1</v>
      </c>
      <c r="Z84" s="162">
        <v>1</v>
      </c>
      <c r="AA84" s="161" t="s">
        <v>988</v>
      </c>
      <c r="AB84" s="338"/>
      <c r="AC84" s="171">
        <v>1</v>
      </c>
      <c r="AD84" s="162">
        <v>1</v>
      </c>
      <c r="AE84" s="161" t="s">
        <v>1005</v>
      </c>
      <c r="AF84" s="323"/>
      <c r="AG84" s="342"/>
      <c r="AH84" s="341"/>
      <c r="AJ84" s="455"/>
      <c r="AL84" s="305"/>
      <c r="AM84" s="305"/>
      <c r="AN84" s="305"/>
      <c r="AO84" s="305"/>
      <c r="AP84" s="305"/>
      <c r="AQ84" s="305"/>
      <c r="AR84" s="305"/>
      <c r="AS84" s="305"/>
    </row>
    <row r="85" spans="1:45" s="249" customFormat="1" ht="94.5" customHeight="1" x14ac:dyDescent="0.3">
      <c r="B85" s="339"/>
      <c r="C85" s="358"/>
      <c r="D85" s="357"/>
      <c r="E85" s="360"/>
      <c r="F85" s="442"/>
      <c r="G85" s="442"/>
      <c r="H85" s="357"/>
      <c r="I85" s="357"/>
      <c r="J85" s="356"/>
      <c r="K85" s="339"/>
      <c r="L85" s="361"/>
      <c r="M85" s="357"/>
      <c r="N85" s="357"/>
      <c r="O85" s="356"/>
      <c r="P85" s="339"/>
      <c r="Q85" s="184" t="s">
        <v>989</v>
      </c>
      <c r="R85" s="185" t="s">
        <v>754</v>
      </c>
      <c r="S85" s="185" t="s">
        <v>500</v>
      </c>
      <c r="T85" s="185">
        <v>1</v>
      </c>
      <c r="U85" s="151"/>
      <c r="V85" s="151"/>
      <c r="W85" s="151"/>
      <c r="X85" s="163">
        <v>1</v>
      </c>
      <c r="Y85" s="171">
        <v>1</v>
      </c>
      <c r="Z85" s="162">
        <v>1</v>
      </c>
      <c r="AA85" s="161" t="s">
        <v>500</v>
      </c>
      <c r="AB85" s="330"/>
      <c r="AC85" s="171">
        <v>1</v>
      </c>
      <c r="AD85" s="162">
        <v>1</v>
      </c>
      <c r="AE85" s="161" t="s">
        <v>1005</v>
      </c>
      <c r="AF85" s="323"/>
      <c r="AG85" s="342"/>
      <c r="AH85" s="341"/>
      <c r="AJ85" s="455"/>
      <c r="AL85" s="305"/>
      <c r="AM85" s="305"/>
      <c r="AN85" s="305"/>
      <c r="AO85" s="305"/>
      <c r="AP85" s="305"/>
      <c r="AQ85" s="305"/>
      <c r="AR85" s="305"/>
      <c r="AS85" s="305"/>
    </row>
    <row r="86" spans="1:45" ht="113.25" customHeight="1" x14ac:dyDescent="0.3">
      <c r="B86" s="339" t="s">
        <v>651</v>
      </c>
      <c r="C86" s="358" t="s">
        <v>177</v>
      </c>
      <c r="D86" s="357" t="s">
        <v>501</v>
      </c>
      <c r="E86" s="359" t="s">
        <v>58</v>
      </c>
      <c r="F86" s="442" t="s">
        <v>522</v>
      </c>
      <c r="G86" s="442" t="s">
        <v>502</v>
      </c>
      <c r="H86" s="357">
        <v>4</v>
      </c>
      <c r="I86" s="357">
        <v>5</v>
      </c>
      <c r="J86" s="356" t="str">
        <f>IF(H86+I86=0,"",IF(OR(AND(H86=1,I86=1),AND(H86=1,I86=2),AND(H86=2,I86=1),AND(H86=2,I86=2),AND(H86=3,I86=1),AND(H86=1,I86=10)),"Bajo",IF(OR(AND(H86=4,I86=1),AND(H86=3,I86=2),AND(H86=2,I86=3),AND(H86=2,I86=5),AND(H86=1,I86=3),AND(H86=1,I86=5),AND(H86=1,I86=20),AND(H86=2,I86=10)),"Moderado",IF(OR(AND(H86=5,I86=1),AND(H86=4,I86=2),AND(H86=4,I86=3),AND(H86=3,I86=3),AND(H86=3,I86=5),AND(H86=2,I86=4),AND(H86=1,I86=4),AND(H86=1,I86=5),AND(H86=5,I86=2),AND(H86=2,I86=20),AND(H86=3,I86=10),AND(H86=4,I86=10),AND(H86=5,I86=10)),"Alto",IF(OR(AND(H86=5,I86=3),AND(H86=5,I86=4),AND(H86=5,I86=5),AND(H86=4,I86=4),AND(H86=4,I86=5),AND(H86=3,I86=4),AND(H86=3,I86=5),AND(H86=2,I86=5),AND(H86=3,I86=20),AND(H86=4,I86=20),AND(H86=5,I86=20)),"Extremo","")))))</f>
        <v>Extremo</v>
      </c>
      <c r="K86" s="339" t="s">
        <v>92</v>
      </c>
      <c r="L86" s="361" t="s">
        <v>503</v>
      </c>
      <c r="M86" s="357">
        <v>3</v>
      </c>
      <c r="N86" s="357">
        <v>5</v>
      </c>
      <c r="O86" s="356" t="str">
        <f>IF(M86+N86=0,"",IF(OR(AND(M86=1,N86=1),AND(M86=1,N86=2),AND(M86=2,N86=1),AND(M86=2,N86=2),AND(M86=3,N86=1),AND(M86=1,N86=10)),"Bajo",IF(OR(AND(M86=4,N86=1),AND(M86=3,N86=2),AND(M86=2,N86=3),AND(M86=2,N86=5),AND(M86=1,N86=3),AND(M86=1,N86=5),AND(M86=1,N86=20),AND(M86=2,N86=10)),"Moderado",IF(OR(AND(M86=5,N86=1),AND(M86=4,N86=2),AND(M86=4,N86=3),AND(M86=3,N86=3),AND(M86=2,N86=4),AND(M86=1,N86=4),AND(M86=1,N86=5),AND(M86=5,N86=2),AND(M86=2,N86=20),AND(M86=3,N86=10),AND(M86=4,N86=10),AND(M86=5,N86=10)),"Alto",IF(OR(AND(M86=5,N86=3),AND(M86=5,N86=4),AND(M86=5,N86=5),AND(M86=4,N86=4),AND(M86=4,N86=5),AND(M86=3,N86=4),AND(M86=3,N86=5),AND(M86=2,N86=5),AND(M86=3,N86=20),AND(M86=4,N86=20),AND(M86=5,N86=20)),"Extremo","")))))</f>
        <v>Extremo</v>
      </c>
      <c r="P86" s="339" t="s">
        <v>51</v>
      </c>
      <c r="Q86" s="184" t="s">
        <v>504</v>
      </c>
      <c r="R86" s="185" t="s">
        <v>754</v>
      </c>
      <c r="S86" s="185" t="s">
        <v>505</v>
      </c>
      <c r="T86" s="185">
        <v>1</v>
      </c>
      <c r="U86" s="151"/>
      <c r="V86" s="151"/>
      <c r="W86" s="151">
        <v>1</v>
      </c>
      <c r="X86" s="163"/>
      <c r="Y86" s="171">
        <v>1</v>
      </c>
      <c r="Z86" s="162">
        <v>1</v>
      </c>
      <c r="AA86" s="161" t="s">
        <v>858</v>
      </c>
      <c r="AB86" s="323" t="s">
        <v>82</v>
      </c>
      <c r="AC86" s="171">
        <v>1</v>
      </c>
      <c r="AD86" s="162">
        <v>1</v>
      </c>
      <c r="AE86" s="161" t="s">
        <v>1005</v>
      </c>
      <c r="AF86" s="323" t="s">
        <v>82</v>
      </c>
      <c r="AG86" s="342" t="s">
        <v>506</v>
      </c>
      <c r="AH86" s="341" t="s">
        <v>507</v>
      </c>
      <c r="AJ86" s="455"/>
    </row>
    <row r="87" spans="1:45" ht="105" customHeight="1" x14ac:dyDescent="0.3">
      <c r="B87" s="339"/>
      <c r="C87" s="358"/>
      <c r="D87" s="357"/>
      <c r="E87" s="362"/>
      <c r="F87" s="442"/>
      <c r="G87" s="442"/>
      <c r="H87" s="357"/>
      <c r="I87" s="357"/>
      <c r="J87" s="356"/>
      <c r="K87" s="339"/>
      <c r="L87" s="361"/>
      <c r="M87" s="357"/>
      <c r="N87" s="357"/>
      <c r="O87" s="356"/>
      <c r="P87" s="339"/>
      <c r="Q87" s="184" t="s">
        <v>508</v>
      </c>
      <c r="R87" s="185" t="s">
        <v>754</v>
      </c>
      <c r="S87" s="185" t="s">
        <v>509</v>
      </c>
      <c r="T87" s="185">
        <v>1</v>
      </c>
      <c r="U87" s="151"/>
      <c r="V87" s="151"/>
      <c r="W87" s="151">
        <v>1</v>
      </c>
      <c r="X87" s="163"/>
      <c r="Y87" s="171">
        <v>1</v>
      </c>
      <c r="Z87" s="162">
        <v>1</v>
      </c>
      <c r="AA87" s="161" t="s">
        <v>859</v>
      </c>
      <c r="AB87" s="323"/>
      <c r="AC87" s="171">
        <v>1</v>
      </c>
      <c r="AD87" s="162">
        <v>1</v>
      </c>
      <c r="AE87" s="161" t="s">
        <v>1005</v>
      </c>
      <c r="AF87" s="323"/>
      <c r="AG87" s="342"/>
      <c r="AH87" s="341"/>
      <c r="AJ87" s="455"/>
    </row>
    <row r="88" spans="1:45" ht="76.5" customHeight="1" x14ac:dyDescent="0.3">
      <c r="B88" s="339"/>
      <c r="C88" s="358"/>
      <c r="D88" s="357"/>
      <c r="E88" s="360"/>
      <c r="F88" s="442"/>
      <c r="G88" s="442"/>
      <c r="H88" s="357"/>
      <c r="I88" s="357"/>
      <c r="J88" s="356"/>
      <c r="K88" s="339"/>
      <c r="L88" s="361"/>
      <c r="M88" s="357"/>
      <c r="N88" s="357"/>
      <c r="O88" s="356"/>
      <c r="P88" s="339"/>
      <c r="Q88" s="184" t="s">
        <v>990</v>
      </c>
      <c r="R88" s="185" t="s">
        <v>754</v>
      </c>
      <c r="S88" s="185" t="s">
        <v>991</v>
      </c>
      <c r="T88" s="185">
        <v>3</v>
      </c>
      <c r="U88" s="151"/>
      <c r="V88" s="151">
        <v>1</v>
      </c>
      <c r="W88" s="151">
        <v>1</v>
      </c>
      <c r="X88" s="163">
        <v>1</v>
      </c>
      <c r="Y88" s="171">
        <v>3</v>
      </c>
      <c r="Z88" s="162">
        <v>1</v>
      </c>
      <c r="AA88" s="161" t="s">
        <v>992</v>
      </c>
      <c r="AB88" s="323"/>
      <c r="AC88" s="171">
        <v>3</v>
      </c>
      <c r="AD88" s="162">
        <v>1</v>
      </c>
      <c r="AE88" s="161" t="s">
        <v>1005</v>
      </c>
      <c r="AF88" s="323"/>
      <c r="AG88" s="342"/>
      <c r="AH88" s="341"/>
      <c r="AJ88" s="455"/>
    </row>
    <row r="89" spans="1:45" ht="196.5" customHeight="1" x14ac:dyDescent="0.3">
      <c r="B89" s="186" t="s">
        <v>652</v>
      </c>
      <c r="C89" s="183" t="s">
        <v>177</v>
      </c>
      <c r="D89" s="178" t="s">
        <v>174</v>
      </c>
      <c r="E89" s="185" t="s">
        <v>58</v>
      </c>
      <c r="F89" s="184" t="s">
        <v>510</v>
      </c>
      <c r="G89" s="184" t="s">
        <v>750</v>
      </c>
      <c r="H89" s="185">
        <v>5</v>
      </c>
      <c r="I89" s="185">
        <v>5</v>
      </c>
      <c r="J89" s="179" t="str">
        <f>IF(H89+I89=0,"",IF(OR(AND(H89=1,I89=1),AND(H89=1,I89=2),AND(H89=2,I89=1),AND(H89=2,I89=2),AND(H89=3,I89=1),AND(H89=1,I89=10)),"Bajo",IF(OR(AND(H89=4,I89=1),AND(H89=3,I89=2),AND(H89=2,I89=3),AND(H89=2,I89=5),AND(H89=1,I89=3),AND(H89=1,I89=5),AND(H89=1,I89=20),AND(H89=2,I89=10)),"Moderado",IF(OR(AND(H89=5,I89=1),AND(H89=4,I89=2),AND(H89=4,I89=3),AND(H89=4,I89=5),AND(H89=3,I89=3),AND(H89=3,I89=5),AND(H89=2,I89=4),AND(H89=1,I89=4),AND(H89=1,I89=5),AND(H89=5,I89=2),AND(H89=2,I89=20),AND(H89=3,I89=10),AND(H89=4,I89=10),AND(H89=5,I89=10)),"Alto",IF(OR(AND(H89=5,I89=3),AND(H89=5,I89=4),AND(H89=5,I89=5),AND(H89=4,I89=4),AND(H89=4,I89=5),AND(H89=3,I89=4),AND(H89=3,I89=5),AND(H89=2,I89=5),AND(H89=3,I89=20),AND(H89=4,I89=20),AND(H89=5,I89=20)),"Extremo","")))))</f>
        <v>Extremo</v>
      </c>
      <c r="K89" s="186" t="s">
        <v>92</v>
      </c>
      <c r="L89" s="184" t="s">
        <v>756</v>
      </c>
      <c r="M89" s="185">
        <v>3</v>
      </c>
      <c r="N89" s="185">
        <v>5</v>
      </c>
      <c r="O89" s="179" t="str">
        <f>IF(M89+N89=0,"",IF(OR(AND(M89=1,N89=1),AND(M89=1,N89=2),AND(M89=2,N89=1),AND(M89=2,N89=2),AND(M89=3,N89=1),AND(M89=1,N89=10)),"Bajo",IF(OR(AND(M89=4,N89=1),AND(M89=3,N89=2),AND(M89=2,N89=3),AND(M89=2,N89=5),AND(M89=1,N89=3),AND(M89=1,N89=5),AND(M89=1,N89=20),AND(M89=2,N89=10)),"Moderado",IF(OR(AND(M89=5,N89=1),AND(M89=4,N89=2),AND(M89=4,N89=3),AND(M89=3,N89=3),AND(M89=2,N89=4),AND(M89=1,N89=4),AND(M89=1,N89=5),AND(M89=5,N89=2),AND(M89=2,N89=20),AND(M89=3,N89=10),AND(M89=4,N89=10),AND(M89=5,N89=10)),"Alto",IF(OR(AND(M89=5,N89=3),AND(M89=5,N89=4),AND(M89=5,N89=5),AND(M89=4,N89=4),AND(M89=4,N89=5),AND(M89=3,N89=4),AND(M89=3,N89=5),AND(M89=2,N89=5),AND(M89=3,N89=20),AND(M89=4,N89=20),AND(M89=5,N89=20)),"Extremo","")))))</f>
        <v>Extremo</v>
      </c>
      <c r="P89" s="186" t="s">
        <v>51</v>
      </c>
      <c r="Q89" s="184" t="s">
        <v>511</v>
      </c>
      <c r="R89" s="185" t="s">
        <v>754</v>
      </c>
      <c r="S89" s="185" t="s">
        <v>512</v>
      </c>
      <c r="T89" s="60">
        <v>0.3</v>
      </c>
      <c r="U89" s="151"/>
      <c r="V89" s="151"/>
      <c r="W89" s="151"/>
      <c r="X89" s="213">
        <v>0.3</v>
      </c>
      <c r="Y89" s="171">
        <v>1</v>
      </c>
      <c r="Z89" s="162">
        <v>1</v>
      </c>
      <c r="AA89" s="161" t="s">
        <v>860</v>
      </c>
      <c r="AB89" s="181" t="s">
        <v>82</v>
      </c>
      <c r="AC89" s="171">
        <v>1</v>
      </c>
      <c r="AD89" s="162">
        <v>1</v>
      </c>
      <c r="AE89" s="161" t="s">
        <v>1005</v>
      </c>
      <c r="AF89" s="181" t="s">
        <v>82</v>
      </c>
      <c r="AG89" s="187" t="s">
        <v>757</v>
      </c>
      <c r="AH89" s="188" t="s">
        <v>513</v>
      </c>
      <c r="AJ89" s="455"/>
    </row>
    <row r="90" spans="1:45" ht="141.75" customHeight="1" x14ac:dyDescent="0.3">
      <c r="B90" s="339" t="s">
        <v>653</v>
      </c>
      <c r="C90" s="358" t="s">
        <v>177</v>
      </c>
      <c r="D90" s="355" t="s">
        <v>175</v>
      </c>
      <c r="E90" s="359" t="s">
        <v>1046</v>
      </c>
      <c r="F90" s="361" t="s">
        <v>758</v>
      </c>
      <c r="G90" s="361" t="s">
        <v>514</v>
      </c>
      <c r="H90" s="357">
        <v>4</v>
      </c>
      <c r="I90" s="357">
        <v>5</v>
      </c>
      <c r="J90" s="356" t="str">
        <f>IF(H90+I90=0,"",IF(OR(AND(H90=1,I90=1),AND(H90=1,I90=2),AND(H90=2,I90=1),AND(H90=2,I90=2),AND(H90=3,I90=1),AND(H90=1,I90=10)),"Bajo",IF(OR(AND(H90=4,I90=1),AND(H90=3,I90=2),AND(H90=2,I90=3),AND(H90=2,I90=5),AND(H90=1,I90=3),AND(H90=1,I90=5),AND(H90=1,I90=20),AND(H90=2,I90=10)),"Moderado",IF(OR(AND(H90=5,I90=1),AND(H90=4,I90=2),AND(H90=4,I90=3),AND(H90=3,I90=3),AND(H90=2,I90=4),AND(H90=1,I90=4),AND(H90=1,I90=5),AND(H90=5,I90=2),AND(H90=2,I90=20),AND(H90=3,I90=10),AND(H90=4,I90=10),AND(H90=5,I90=10)),"Alto",IF(OR(AND(H90=5,I90=3),AND(H90=5,I90=4),AND(H90=5,I90=5),AND(H90=4,I90=4),AND(H90=4,I90=5),AND(H90=3,I90=4),AND(H90=3,I90=5),AND(H90=2,I90=5),AND(H90=3,I90=20),AND(H90=4,I90=20),AND(H90=5,I90=20)),"Extremo","")))))</f>
        <v>Extremo</v>
      </c>
      <c r="K90" s="339" t="s">
        <v>92</v>
      </c>
      <c r="L90" s="361" t="s">
        <v>759</v>
      </c>
      <c r="M90" s="357">
        <v>3</v>
      </c>
      <c r="N90" s="357">
        <v>5</v>
      </c>
      <c r="O90" s="356" t="s">
        <v>98</v>
      </c>
      <c r="P90" s="339" t="s">
        <v>51</v>
      </c>
      <c r="Q90" s="184" t="s">
        <v>760</v>
      </c>
      <c r="R90" s="185" t="s">
        <v>754</v>
      </c>
      <c r="S90" s="185" t="s">
        <v>515</v>
      </c>
      <c r="T90" s="185">
        <v>27</v>
      </c>
      <c r="U90" s="151"/>
      <c r="V90" s="151"/>
      <c r="W90" s="151"/>
      <c r="X90" s="163">
        <v>27</v>
      </c>
      <c r="Y90" s="210">
        <v>0</v>
      </c>
      <c r="Z90" s="162">
        <v>0</v>
      </c>
      <c r="AA90" s="161" t="s">
        <v>861</v>
      </c>
      <c r="AB90" s="323" t="s">
        <v>82</v>
      </c>
      <c r="AC90" s="186">
        <v>27</v>
      </c>
      <c r="AD90" s="60">
        <f>+AC90/T90</f>
        <v>1</v>
      </c>
      <c r="AE90" s="161" t="s">
        <v>1014</v>
      </c>
      <c r="AF90" s="323" t="s">
        <v>82</v>
      </c>
      <c r="AG90" s="342" t="s">
        <v>761</v>
      </c>
      <c r="AH90" s="341" t="s">
        <v>262</v>
      </c>
      <c r="AJ90" s="455"/>
    </row>
    <row r="91" spans="1:45" ht="130.5" customHeight="1" x14ac:dyDescent="0.3">
      <c r="B91" s="339"/>
      <c r="C91" s="358"/>
      <c r="D91" s="355"/>
      <c r="E91" s="362"/>
      <c r="F91" s="361"/>
      <c r="G91" s="361"/>
      <c r="H91" s="357"/>
      <c r="I91" s="357"/>
      <c r="J91" s="356"/>
      <c r="K91" s="339"/>
      <c r="L91" s="361"/>
      <c r="M91" s="357"/>
      <c r="N91" s="357"/>
      <c r="O91" s="356"/>
      <c r="P91" s="339"/>
      <c r="Q91" s="184" t="s">
        <v>762</v>
      </c>
      <c r="R91" s="185" t="s">
        <v>754</v>
      </c>
      <c r="S91" s="185" t="s">
        <v>763</v>
      </c>
      <c r="T91" s="185">
        <v>1</v>
      </c>
      <c r="U91" s="151"/>
      <c r="V91" s="151"/>
      <c r="W91" s="151">
        <v>1</v>
      </c>
      <c r="X91" s="163"/>
      <c r="Y91" s="171">
        <v>0</v>
      </c>
      <c r="Z91" s="162">
        <v>0</v>
      </c>
      <c r="AA91" s="161" t="s">
        <v>861</v>
      </c>
      <c r="AB91" s="323"/>
      <c r="AC91" s="186">
        <v>1</v>
      </c>
      <c r="AD91" s="60">
        <f>+AC91/T91</f>
        <v>1</v>
      </c>
      <c r="AE91" s="161" t="s">
        <v>1015</v>
      </c>
      <c r="AF91" s="323"/>
      <c r="AG91" s="342"/>
      <c r="AH91" s="341"/>
      <c r="AJ91" s="455"/>
    </row>
    <row r="92" spans="1:45" ht="135" customHeight="1" x14ac:dyDescent="0.3">
      <c r="B92" s="339"/>
      <c r="C92" s="358"/>
      <c r="D92" s="355"/>
      <c r="E92" s="360"/>
      <c r="F92" s="361"/>
      <c r="G92" s="361"/>
      <c r="H92" s="357"/>
      <c r="I92" s="357"/>
      <c r="J92" s="356"/>
      <c r="K92" s="339"/>
      <c r="L92" s="361"/>
      <c r="M92" s="357"/>
      <c r="N92" s="357"/>
      <c r="O92" s="356"/>
      <c r="P92" s="339"/>
      <c r="Q92" s="184" t="s">
        <v>764</v>
      </c>
      <c r="R92" s="185" t="s">
        <v>754</v>
      </c>
      <c r="S92" s="185" t="s">
        <v>516</v>
      </c>
      <c r="T92" s="185">
        <v>1</v>
      </c>
      <c r="U92" s="151"/>
      <c r="V92" s="151">
        <v>1</v>
      </c>
      <c r="W92" s="151"/>
      <c r="X92" s="163"/>
      <c r="Y92" s="171">
        <v>1</v>
      </c>
      <c r="Z92" s="162">
        <v>1</v>
      </c>
      <c r="AA92" s="161" t="s">
        <v>862</v>
      </c>
      <c r="AB92" s="323"/>
      <c r="AC92" s="171">
        <v>1</v>
      </c>
      <c r="AD92" s="162">
        <v>1</v>
      </c>
      <c r="AE92" s="161" t="s">
        <v>1005</v>
      </c>
      <c r="AF92" s="323"/>
      <c r="AG92" s="342"/>
      <c r="AH92" s="341"/>
      <c r="AJ92" s="455"/>
    </row>
    <row r="93" spans="1:45" ht="143.25" customHeight="1" x14ac:dyDescent="0.3">
      <c r="B93" s="339" t="s">
        <v>118</v>
      </c>
      <c r="C93" s="358" t="s">
        <v>177</v>
      </c>
      <c r="D93" s="355" t="s">
        <v>176</v>
      </c>
      <c r="E93" s="359" t="s">
        <v>58</v>
      </c>
      <c r="F93" s="361" t="s">
        <v>765</v>
      </c>
      <c r="G93" s="361" t="s">
        <v>223</v>
      </c>
      <c r="H93" s="357">
        <v>4</v>
      </c>
      <c r="I93" s="357">
        <v>4</v>
      </c>
      <c r="J93" s="356" t="str">
        <f>IF(H93+I93=0,"",IF(OR(AND(H93=1,I93=1),AND(H93=1,I93=2),AND(H93=2,I93=1),AND(H93=2,I93=2),AND(H93=3,I93=1),AND(H93=1,I93=10)),"Bajo",IF(OR(AND(H93=4,I93=1),AND(H93=3,I93=2),AND(H93=2,I93=3),AND(H93=2,I93=5),AND(H93=1,I93=3),AND(H93=1,I93=5),AND(H93=1,I93=20),AND(H93=2,I93=10)),"Moderado",IF(OR(AND(H93=5,I93=1),AND(H93=4,I93=2),AND(H93=4,I93=3),AND(H93=4,I93=5),AND(H93=3,I93=3),AND(H93=3,I93=5),AND(H93=2,I93=4),AND(H93=1,I93=4),AND(H93=1,I93=5),AND(H93=5,I93=2),AND(H93=2,I93=20),AND(H93=3,I93=10),AND(H93=4,I93=10),AND(H93=5,I93=10)),"Alto",IF(OR(AND(H93=5,I93=3),AND(H93=5,I93=4),AND(H93=5,I93=5),AND(H93=4,I93=4),AND(H93=4,I93=5),AND(H93=3,I93=4),AND(H93=3,I93=5),AND(H93=2,I93=5),AND(H93=3,I93=20),AND(H93=4,I93=20),AND(H93=5,I93=20)),"Extremo","")))))</f>
        <v>Extremo</v>
      </c>
      <c r="K93" s="339" t="s">
        <v>92</v>
      </c>
      <c r="L93" s="361" t="s">
        <v>766</v>
      </c>
      <c r="M93" s="357">
        <v>2</v>
      </c>
      <c r="N93" s="357">
        <v>4</v>
      </c>
      <c r="O93" s="356" t="str">
        <f>IF(M93+N93=0,"",IF(OR(AND(M93=1,N93=1),AND(M93=1,N93=2),AND(M93=2,N93=1),AND(M93=2,N93=2),AND(M93=3,N93=1),AND(M93=1,N93=10)),"Bajo",IF(OR(AND(M93=4,N93=1),AND(M93=3,N93=2),AND(M93=2,N93=3),AND(M93=2,N93=5),AND(M93=1,N93=3),AND(M93=1,N93=5),AND(M93=1,N93=20),AND(M93=2,N93=10)),"Moderado",IF(OR(AND(M93=5,N93=1),AND(M93=4,N93=2),AND(M93=4,N93=3),AND(M93=4,N93=5),AND(M93=3,N93=3),AND(M93=3,N93=5),AND(M93=2,N93=4),AND(M93=1,N93=4),AND(M93=1,N93=5),AND(M93=5,N93=2),AND(M93=2,N93=20),AND(M93=3,N93=10),AND(M93=4,N93=10),AND(M93=5,N93=10)),"Alto",IF(OR(AND(M93=5,N93=3),AND(M93=5,N93=4),AND(M93=5,N93=5),AND(M93=4,N93=4),AND(M93=4,N93=5),AND(M93=3,N93=4),AND(M93=3,N93=5),AND(M93=2,N93=5),AND(M93=3,N93=20),AND(M93=4,N93=20),AND(M93=5,N93=20)),"Extremo","")))))</f>
        <v>Alto</v>
      </c>
      <c r="P93" s="339" t="s">
        <v>51</v>
      </c>
      <c r="Q93" s="184" t="s">
        <v>767</v>
      </c>
      <c r="R93" s="185" t="s">
        <v>754</v>
      </c>
      <c r="S93" s="185" t="s">
        <v>517</v>
      </c>
      <c r="T93" s="185">
        <v>1</v>
      </c>
      <c r="U93" s="151"/>
      <c r="V93" s="151"/>
      <c r="W93" s="151">
        <v>1</v>
      </c>
      <c r="X93" s="163"/>
      <c r="Y93" s="171">
        <v>1</v>
      </c>
      <c r="Z93" s="162">
        <v>1</v>
      </c>
      <c r="AA93" s="161" t="s">
        <v>863</v>
      </c>
      <c r="AB93" s="323" t="s">
        <v>82</v>
      </c>
      <c r="AC93" s="171">
        <v>1</v>
      </c>
      <c r="AD93" s="162">
        <v>1</v>
      </c>
      <c r="AE93" s="161" t="s">
        <v>1005</v>
      </c>
      <c r="AF93" s="323" t="s">
        <v>82</v>
      </c>
      <c r="AG93" s="342" t="s">
        <v>518</v>
      </c>
      <c r="AH93" s="341" t="s">
        <v>768</v>
      </c>
      <c r="AJ93" s="455"/>
    </row>
    <row r="94" spans="1:45" ht="193.5" customHeight="1" x14ac:dyDescent="0.3">
      <c r="B94" s="339"/>
      <c r="C94" s="358"/>
      <c r="D94" s="355"/>
      <c r="E94" s="362"/>
      <c r="F94" s="361"/>
      <c r="G94" s="361"/>
      <c r="H94" s="357"/>
      <c r="I94" s="357"/>
      <c r="J94" s="356"/>
      <c r="K94" s="339"/>
      <c r="L94" s="361"/>
      <c r="M94" s="357"/>
      <c r="N94" s="357"/>
      <c r="O94" s="356"/>
      <c r="P94" s="339"/>
      <c r="Q94" s="184" t="s">
        <v>769</v>
      </c>
      <c r="R94" s="185" t="s">
        <v>754</v>
      </c>
      <c r="S94" s="185" t="s">
        <v>519</v>
      </c>
      <c r="T94" s="185">
        <v>1</v>
      </c>
      <c r="U94" s="151"/>
      <c r="V94" s="151">
        <v>1</v>
      </c>
      <c r="W94" s="60"/>
      <c r="X94" s="163"/>
      <c r="Y94" s="171">
        <v>0</v>
      </c>
      <c r="Z94" s="162">
        <v>0</v>
      </c>
      <c r="AA94" s="161" t="s">
        <v>861</v>
      </c>
      <c r="AB94" s="323"/>
      <c r="AC94" s="186">
        <v>2</v>
      </c>
      <c r="AD94" s="60">
        <v>1</v>
      </c>
      <c r="AE94" s="161" t="s">
        <v>1016</v>
      </c>
      <c r="AF94" s="323"/>
      <c r="AG94" s="342"/>
      <c r="AH94" s="341"/>
      <c r="AJ94" s="455"/>
    </row>
    <row r="95" spans="1:45" ht="76.5" customHeight="1" x14ac:dyDescent="0.3">
      <c r="B95" s="339"/>
      <c r="C95" s="358"/>
      <c r="D95" s="355"/>
      <c r="E95" s="360"/>
      <c r="F95" s="361"/>
      <c r="G95" s="361"/>
      <c r="H95" s="357"/>
      <c r="I95" s="357"/>
      <c r="J95" s="356"/>
      <c r="K95" s="339"/>
      <c r="L95" s="361"/>
      <c r="M95" s="357"/>
      <c r="N95" s="357"/>
      <c r="O95" s="356"/>
      <c r="P95" s="339"/>
      <c r="Q95" s="184" t="s">
        <v>520</v>
      </c>
      <c r="R95" s="185" t="s">
        <v>754</v>
      </c>
      <c r="S95" s="185" t="s">
        <v>770</v>
      </c>
      <c r="T95" s="185">
        <v>1</v>
      </c>
      <c r="U95" s="151"/>
      <c r="V95" s="151"/>
      <c r="W95" s="60"/>
      <c r="X95" s="163">
        <v>1</v>
      </c>
      <c r="Y95" s="171">
        <v>1</v>
      </c>
      <c r="Z95" s="162">
        <v>1</v>
      </c>
      <c r="AA95" s="161" t="s">
        <v>1017</v>
      </c>
      <c r="AB95" s="323"/>
      <c r="AC95" s="171">
        <v>1</v>
      </c>
      <c r="AD95" s="162">
        <v>1</v>
      </c>
      <c r="AE95" s="161" t="s">
        <v>1005</v>
      </c>
      <c r="AF95" s="323"/>
      <c r="AG95" s="342"/>
      <c r="AH95" s="341"/>
      <c r="AJ95" s="455"/>
    </row>
    <row r="96" spans="1:45" s="253" customFormat="1" ht="79.5" customHeight="1" x14ac:dyDescent="0.3">
      <c r="A96" s="374"/>
      <c r="B96" s="339" t="s">
        <v>119</v>
      </c>
      <c r="C96" s="358" t="s">
        <v>771</v>
      </c>
      <c r="D96" s="357" t="s">
        <v>523</v>
      </c>
      <c r="E96" s="359" t="s">
        <v>1051</v>
      </c>
      <c r="F96" s="361" t="s">
        <v>524</v>
      </c>
      <c r="G96" s="361" t="s">
        <v>1050</v>
      </c>
      <c r="H96" s="357">
        <v>3</v>
      </c>
      <c r="I96" s="357">
        <v>3</v>
      </c>
      <c r="J96" s="356" t="s">
        <v>87</v>
      </c>
      <c r="K96" s="339" t="s">
        <v>92</v>
      </c>
      <c r="L96" s="361" t="s">
        <v>525</v>
      </c>
      <c r="M96" s="357">
        <v>2</v>
      </c>
      <c r="N96" s="357">
        <v>3</v>
      </c>
      <c r="O96" s="356" t="s">
        <v>88</v>
      </c>
      <c r="P96" s="339" t="s">
        <v>51</v>
      </c>
      <c r="Q96" s="184" t="s">
        <v>772</v>
      </c>
      <c r="R96" s="185" t="s">
        <v>754</v>
      </c>
      <c r="S96" s="185" t="s">
        <v>532</v>
      </c>
      <c r="T96" s="185">
        <v>1</v>
      </c>
      <c r="U96" s="185"/>
      <c r="V96" s="185"/>
      <c r="W96" s="185"/>
      <c r="X96" s="214">
        <v>1</v>
      </c>
      <c r="Y96" s="186">
        <v>0</v>
      </c>
      <c r="Z96" s="162">
        <v>0</v>
      </c>
      <c r="AA96" s="252" t="s">
        <v>864</v>
      </c>
      <c r="AB96" s="323" t="s">
        <v>82</v>
      </c>
      <c r="AC96" s="186">
        <v>1</v>
      </c>
      <c r="AD96" s="60">
        <f t="shared" ref="AD96:AD101" si="8">+AC96/T96</f>
        <v>1</v>
      </c>
      <c r="AE96" s="150" t="s">
        <v>1018</v>
      </c>
      <c r="AF96" s="323" t="s">
        <v>82</v>
      </c>
      <c r="AG96" s="342" t="s">
        <v>527</v>
      </c>
      <c r="AH96" s="341" t="s">
        <v>528</v>
      </c>
      <c r="AJ96" s="455"/>
      <c r="AL96" s="306"/>
      <c r="AM96" s="306"/>
      <c r="AN96" s="306"/>
      <c r="AO96" s="306"/>
      <c r="AP96" s="306"/>
      <c r="AQ96" s="306"/>
      <c r="AR96" s="306"/>
      <c r="AS96" s="306"/>
    </row>
    <row r="97" spans="1:45" s="253" customFormat="1" ht="72" customHeight="1" x14ac:dyDescent="0.3">
      <c r="A97" s="374"/>
      <c r="B97" s="339"/>
      <c r="C97" s="358"/>
      <c r="D97" s="357"/>
      <c r="E97" s="362"/>
      <c r="F97" s="361"/>
      <c r="G97" s="361"/>
      <c r="H97" s="357"/>
      <c r="I97" s="357"/>
      <c r="J97" s="356"/>
      <c r="K97" s="339"/>
      <c r="L97" s="361"/>
      <c r="M97" s="357"/>
      <c r="N97" s="357"/>
      <c r="O97" s="356"/>
      <c r="P97" s="339"/>
      <c r="Q97" s="184" t="s">
        <v>773</v>
      </c>
      <c r="R97" s="185" t="s">
        <v>754</v>
      </c>
      <c r="S97" s="185" t="s">
        <v>526</v>
      </c>
      <c r="T97" s="185">
        <v>1</v>
      </c>
      <c r="U97" s="185"/>
      <c r="V97" s="185"/>
      <c r="W97" s="185"/>
      <c r="X97" s="214">
        <v>1</v>
      </c>
      <c r="Y97" s="186">
        <v>0</v>
      </c>
      <c r="Z97" s="162">
        <v>0</v>
      </c>
      <c r="AA97" s="252" t="s">
        <v>864</v>
      </c>
      <c r="AB97" s="323"/>
      <c r="AC97" s="186">
        <v>1</v>
      </c>
      <c r="AD97" s="60">
        <f t="shared" si="8"/>
        <v>1</v>
      </c>
      <c r="AE97" s="150" t="s">
        <v>1019</v>
      </c>
      <c r="AF97" s="323"/>
      <c r="AG97" s="342"/>
      <c r="AH97" s="341"/>
      <c r="AJ97" s="455"/>
      <c r="AL97" s="306"/>
      <c r="AM97" s="306"/>
      <c r="AN97" s="306"/>
      <c r="AO97" s="306"/>
      <c r="AP97" s="306"/>
      <c r="AQ97" s="306"/>
      <c r="AR97" s="306"/>
      <c r="AS97" s="306"/>
    </row>
    <row r="98" spans="1:45" s="253" customFormat="1" ht="78" customHeight="1" x14ac:dyDescent="0.3">
      <c r="A98" s="374"/>
      <c r="B98" s="339"/>
      <c r="C98" s="358"/>
      <c r="D98" s="357"/>
      <c r="E98" s="362"/>
      <c r="F98" s="361"/>
      <c r="G98" s="361"/>
      <c r="H98" s="357"/>
      <c r="I98" s="357"/>
      <c r="J98" s="356"/>
      <c r="K98" s="339"/>
      <c r="L98" s="361"/>
      <c r="M98" s="357"/>
      <c r="N98" s="357"/>
      <c r="O98" s="356"/>
      <c r="P98" s="339"/>
      <c r="Q98" s="184" t="s">
        <v>529</v>
      </c>
      <c r="R98" s="185" t="s">
        <v>754</v>
      </c>
      <c r="S98" s="185" t="s">
        <v>533</v>
      </c>
      <c r="T98" s="185">
        <v>1</v>
      </c>
      <c r="U98" s="185"/>
      <c r="V98" s="185"/>
      <c r="W98" s="185"/>
      <c r="X98" s="214">
        <v>1</v>
      </c>
      <c r="Y98" s="186">
        <v>0</v>
      </c>
      <c r="Z98" s="162">
        <v>0</v>
      </c>
      <c r="AA98" s="252" t="s">
        <v>864</v>
      </c>
      <c r="AB98" s="323"/>
      <c r="AC98" s="186">
        <v>1</v>
      </c>
      <c r="AD98" s="60">
        <f t="shared" si="8"/>
        <v>1</v>
      </c>
      <c r="AE98" s="150" t="s">
        <v>1020</v>
      </c>
      <c r="AF98" s="323"/>
      <c r="AG98" s="342"/>
      <c r="AH98" s="341"/>
      <c r="AJ98" s="455"/>
      <c r="AL98" s="306"/>
      <c r="AM98" s="306"/>
      <c r="AN98" s="306"/>
      <c r="AO98" s="306"/>
      <c r="AP98" s="306"/>
      <c r="AQ98" s="306"/>
      <c r="AR98" s="306"/>
      <c r="AS98" s="306"/>
    </row>
    <row r="99" spans="1:45" s="253" customFormat="1" ht="75" customHeight="1" x14ac:dyDescent="0.3">
      <c r="A99" s="374"/>
      <c r="B99" s="339"/>
      <c r="C99" s="358"/>
      <c r="D99" s="357"/>
      <c r="E99" s="362"/>
      <c r="F99" s="361"/>
      <c r="G99" s="361"/>
      <c r="H99" s="357"/>
      <c r="I99" s="357"/>
      <c r="J99" s="356"/>
      <c r="K99" s="339"/>
      <c r="L99" s="361"/>
      <c r="M99" s="357"/>
      <c r="N99" s="357"/>
      <c r="O99" s="356"/>
      <c r="P99" s="339"/>
      <c r="Q99" s="184" t="s">
        <v>530</v>
      </c>
      <c r="R99" s="185" t="s">
        <v>754</v>
      </c>
      <c r="S99" s="185" t="s">
        <v>534</v>
      </c>
      <c r="T99" s="185">
        <v>1</v>
      </c>
      <c r="U99" s="185"/>
      <c r="V99" s="185"/>
      <c r="W99" s="185"/>
      <c r="X99" s="214">
        <v>1</v>
      </c>
      <c r="Y99" s="186">
        <v>0</v>
      </c>
      <c r="Z99" s="162">
        <v>0</v>
      </c>
      <c r="AA99" s="252" t="s">
        <v>864</v>
      </c>
      <c r="AB99" s="323"/>
      <c r="AC99" s="186">
        <v>0</v>
      </c>
      <c r="AD99" s="60">
        <f t="shared" si="8"/>
        <v>0</v>
      </c>
      <c r="AE99" s="150" t="s">
        <v>1021</v>
      </c>
      <c r="AF99" s="323"/>
      <c r="AG99" s="342"/>
      <c r="AH99" s="341"/>
      <c r="AJ99" s="455"/>
      <c r="AL99" s="306"/>
      <c r="AM99" s="306"/>
      <c r="AN99" s="306"/>
      <c r="AO99" s="306"/>
      <c r="AP99" s="306"/>
      <c r="AQ99" s="306"/>
      <c r="AR99" s="306"/>
      <c r="AS99" s="306"/>
    </row>
    <row r="100" spans="1:45" s="253" customFormat="1" ht="66" customHeight="1" x14ac:dyDescent="0.3">
      <c r="A100" s="374"/>
      <c r="B100" s="339"/>
      <c r="C100" s="358"/>
      <c r="D100" s="357"/>
      <c r="E100" s="360"/>
      <c r="F100" s="361"/>
      <c r="G100" s="361"/>
      <c r="H100" s="357"/>
      <c r="I100" s="357"/>
      <c r="J100" s="356"/>
      <c r="K100" s="339"/>
      <c r="L100" s="361"/>
      <c r="M100" s="357"/>
      <c r="N100" s="357"/>
      <c r="O100" s="356"/>
      <c r="P100" s="339"/>
      <c r="Q100" s="184" t="s">
        <v>531</v>
      </c>
      <c r="R100" s="185" t="s">
        <v>754</v>
      </c>
      <c r="S100" s="185" t="s">
        <v>535</v>
      </c>
      <c r="T100" s="185">
        <v>1</v>
      </c>
      <c r="U100" s="185"/>
      <c r="V100" s="185"/>
      <c r="W100" s="185"/>
      <c r="X100" s="214">
        <v>1</v>
      </c>
      <c r="Y100" s="186">
        <v>0</v>
      </c>
      <c r="Z100" s="162">
        <v>0</v>
      </c>
      <c r="AA100" s="252" t="s">
        <v>864</v>
      </c>
      <c r="AB100" s="323"/>
      <c r="AC100" s="186">
        <v>0</v>
      </c>
      <c r="AD100" s="60">
        <f t="shared" si="8"/>
        <v>0</v>
      </c>
      <c r="AE100" s="150" t="s">
        <v>1021</v>
      </c>
      <c r="AF100" s="323"/>
      <c r="AG100" s="342"/>
      <c r="AH100" s="341"/>
      <c r="AJ100" s="455"/>
      <c r="AL100" s="306"/>
      <c r="AM100" s="306"/>
      <c r="AN100" s="306"/>
      <c r="AO100" s="306"/>
      <c r="AP100" s="306"/>
      <c r="AQ100" s="306"/>
      <c r="AR100" s="306"/>
      <c r="AS100" s="306"/>
    </row>
    <row r="101" spans="1:45" ht="198.75" customHeight="1" x14ac:dyDescent="0.3">
      <c r="B101" s="186" t="s">
        <v>120</v>
      </c>
      <c r="C101" s="183" t="s">
        <v>283</v>
      </c>
      <c r="D101" s="185" t="s">
        <v>774</v>
      </c>
      <c r="E101" s="185" t="s">
        <v>58</v>
      </c>
      <c r="F101" s="184" t="s">
        <v>775</v>
      </c>
      <c r="G101" s="184" t="s">
        <v>284</v>
      </c>
      <c r="H101" s="185">
        <v>4</v>
      </c>
      <c r="I101" s="185">
        <v>4</v>
      </c>
      <c r="J101" s="179" t="s">
        <v>98</v>
      </c>
      <c r="K101" s="186" t="s">
        <v>92</v>
      </c>
      <c r="L101" s="184" t="s">
        <v>543</v>
      </c>
      <c r="M101" s="185">
        <v>3</v>
      </c>
      <c r="N101" s="185">
        <v>4</v>
      </c>
      <c r="O101" s="179" t="s">
        <v>98</v>
      </c>
      <c r="P101" s="186" t="s">
        <v>51</v>
      </c>
      <c r="Q101" s="184" t="s">
        <v>544</v>
      </c>
      <c r="R101" s="185" t="s">
        <v>122</v>
      </c>
      <c r="S101" s="185" t="s">
        <v>285</v>
      </c>
      <c r="T101" s="185">
        <v>1</v>
      </c>
      <c r="U101" s="151"/>
      <c r="V101" s="151"/>
      <c r="W101" s="151"/>
      <c r="X101" s="163">
        <v>1</v>
      </c>
      <c r="Y101" s="210">
        <v>0</v>
      </c>
      <c r="Z101" s="162">
        <v>0</v>
      </c>
      <c r="AA101" s="161" t="s">
        <v>864</v>
      </c>
      <c r="AB101" s="181" t="s">
        <v>82</v>
      </c>
      <c r="AC101" s="186">
        <v>1</v>
      </c>
      <c r="AD101" s="60">
        <f t="shared" si="8"/>
        <v>1</v>
      </c>
      <c r="AE101" s="161" t="s">
        <v>1022</v>
      </c>
      <c r="AF101" s="181" t="s">
        <v>82</v>
      </c>
      <c r="AG101" s="187" t="s">
        <v>286</v>
      </c>
      <c r="AH101" s="188" t="s">
        <v>287</v>
      </c>
      <c r="AJ101" s="254">
        <v>1</v>
      </c>
    </row>
    <row r="102" spans="1:45" s="59" customFormat="1" ht="123" customHeight="1" x14ac:dyDescent="0.25">
      <c r="B102" s="350" t="s">
        <v>121</v>
      </c>
      <c r="C102" s="358" t="s">
        <v>166</v>
      </c>
      <c r="D102" s="357" t="s">
        <v>125</v>
      </c>
      <c r="E102" s="359" t="s">
        <v>41</v>
      </c>
      <c r="F102" s="361" t="s">
        <v>224</v>
      </c>
      <c r="G102" s="361" t="s">
        <v>225</v>
      </c>
      <c r="H102" s="357">
        <v>3</v>
      </c>
      <c r="I102" s="357">
        <v>4</v>
      </c>
      <c r="J102" s="356" t="str">
        <f>IF(H102+I102=0,"",IF(OR(AND(H102=1,I102=1),AND(H102=1,I102=2),AND(H102=2,I102=1),AND(H102=2,I102=2),AND(H102=3,I102=1),AND(H102=1,I102=10)),"Bajo",IF(OR(AND(H102=4,I102=1),AND(H102=3,I102=2),AND(H102=2,I102=3),AND(H102=2,I102=5),AND(H102=1,I102=3),AND(H102=1,I102=5),AND(H102=1,I102=20),AND(H102=2,I102=10)),"Moderado",IF(OR(AND(H102=5,I102=1),AND(H102=4,I102=2),AND(H102=4,I102=3),AND(H102=4,I102=5),AND(H102=3,I102=3),AND(H102=3,I102=5),AND(H102=2,I102=4),AND(H102=1,I102=4),AND(H102=1,I102=5),AND(H102=5,I102=2),AND(H102=2,I102=20),AND(H102=3,I102=10),AND(H102=4,I102=10),AND(H102=5,I102=10)),"Alto",IF(OR(AND(H102=5,I102=3),AND(H102=5,I102=4),AND(H102=5,I102=5),AND(H102=4,I102=4),AND(H102=4,I102=5),AND(H102=3,I102=4),AND(H102=3,I102=5),AND(H102=2,I102=5),AND(H102=3,I102=20),AND(H102=4,I102=20),AND(H102=5,I102=20)),"Extremo","")))))</f>
        <v>Extremo</v>
      </c>
      <c r="K102" s="339" t="s">
        <v>92</v>
      </c>
      <c r="L102" s="361" t="s">
        <v>171</v>
      </c>
      <c r="M102" s="357">
        <v>2</v>
      </c>
      <c r="N102" s="357">
        <v>4</v>
      </c>
      <c r="O102" s="356" t="str">
        <f>IF(M102+N102=0,"",IF(OR(AND(M102=1,N102=1),AND(M102=1,N102=2),AND(M102=2,N102=1),AND(M102=2,N102=2),AND(M102=3,N102=1),AND(M102=1,N102=10)),"Bajo",IF(OR(AND(M102=4,N102=1),AND(M102=3,N102=2),AND(M102=2,N102=3),AND(M102=2,N102=5),AND(M102=1,N102=3),AND(M102=1,N102=5),AND(M102=1,N102=20),AND(M102=2,N102=10)),"Moderado",IF(OR(AND(M102=5,N102=1),AND(M102=4,N102=2),AND(M102=4,N102=3),AND(M102=4,N102=5),AND(M102=3,N102=3),AND(M102=3,N102=5),AND(M102=2,N102=4),AND(M102=1,N102=4),AND(M102=1,N102=5),AND(M102=5,N102=2),AND(M102=2,N102=20),AND(M102=3,N102=10),AND(M102=4,N102=10),AND(M102=5,N102=10)),"Alto",IF(OR(AND(M102=5,N102=3),AND(M102=5,N102=4),AND(M102=5,N102=5),AND(M102=4,N102=4),AND(M102=4,N102=5),AND(M102=3,N102=4),AND(M102=3,N102=5),AND(M102=2,N102=5),AND(M102=3,N102=20),AND(M102=4,N102=20),AND(M102=5,N102=20)),"Extremo","")))))</f>
        <v>Alto</v>
      </c>
      <c r="P102" s="339" t="s">
        <v>53</v>
      </c>
      <c r="Q102" s="184" t="s">
        <v>126</v>
      </c>
      <c r="R102" s="185" t="s">
        <v>18</v>
      </c>
      <c r="S102" s="185" t="s">
        <v>127</v>
      </c>
      <c r="T102" s="185">
        <v>1</v>
      </c>
      <c r="U102" s="148"/>
      <c r="V102" s="148">
        <v>1</v>
      </c>
      <c r="W102" s="148"/>
      <c r="X102" s="167"/>
      <c r="Y102" s="171">
        <v>1</v>
      </c>
      <c r="Z102" s="162">
        <v>1</v>
      </c>
      <c r="AA102" s="161" t="s">
        <v>832</v>
      </c>
      <c r="AB102" s="323" t="s">
        <v>82</v>
      </c>
      <c r="AC102" s="171">
        <v>1</v>
      </c>
      <c r="AD102" s="162">
        <v>1</v>
      </c>
      <c r="AE102" s="161" t="s">
        <v>1005</v>
      </c>
      <c r="AF102" s="323" t="s">
        <v>82</v>
      </c>
      <c r="AG102" s="342" t="s">
        <v>277</v>
      </c>
      <c r="AH102" s="341" t="s">
        <v>776</v>
      </c>
      <c r="AJ102" s="457">
        <f>AVERAGE(AD102:AD106)</f>
        <v>0.8</v>
      </c>
      <c r="AL102" s="304"/>
      <c r="AM102" s="304"/>
      <c r="AN102" s="304"/>
      <c r="AO102" s="304"/>
      <c r="AP102" s="304"/>
      <c r="AQ102" s="304"/>
      <c r="AR102" s="304"/>
      <c r="AS102" s="304"/>
    </row>
    <row r="103" spans="1:45" s="59" customFormat="1" ht="123" customHeight="1" x14ac:dyDescent="0.25">
      <c r="B103" s="350"/>
      <c r="C103" s="358"/>
      <c r="D103" s="357"/>
      <c r="E103" s="360"/>
      <c r="F103" s="361"/>
      <c r="G103" s="361"/>
      <c r="H103" s="357"/>
      <c r="I103" s="357"/>
      <c r="J103" s="356"/>
      <c r="K103" s="339"/>
      <c r="L103" s="361"/>
      <c r="M103" s="357"/>
      <c r="N103" s="357"/>
      <c r="O103" s="356"/>
      <c r="P103" s="339"/>
      <c r="Q103" s="184" t="s">
        <v>545</v>
      </c>
      <c r="R103" s="185" t="s">
        <v>18</v>
      </c>
      <c r="S103" s="185" t="s">
        <v>777</v>
      </c>
      <c r="T103" s="185">
        <v>90</v>
      </c>
      <c r="U103" s="148">
        <v>20</v>
      </c>
      <c r="V103" s="148">
        <v>40</v>
      </c>
      <c r="W103" s="148">
        <v>65</v>
      </c>
      <c r="X103" s="167">
        <v>90</v>
      </c>
      <c r="Y103" s="171">
        <v>100</v>
      </c>
      <c r="Z103" s="162">
        <v>1</v>
      </c>
      <c r="AA103" s="161" t="s">
        <v>548</v>
      </c>
      <c r="AB103" s="323"/>
      <c r="AC103" s="171">
        <v>100</v>
      </c>
      <c r="AD103" s="162">
        <v>1</v>
      </c>
      <c r="AE103" s="161" t="s">
        <v>1005</v>
      </c>
      <c r="AF103" s="323"/>
      <c r="AG103" s="342"/>
      <c r="AH103" s="341"/>
      <c r="AJ103" s="458"/>
      <c r="AL103" s="304"/>
      <c r="AM103" s="304"/>
      <c r="AN103" s="304"/>
      <c r="AO103" s="304"/>
      <c r="AP103" s="304"/>
      <c r="AQ103" s="304"/>
      <c r="AR103" s="304"/>
      <c r="AS103" s="304"/>
    </row>
    <row r="104" spans="1:45" s="59" customFormat="1" ht="150" customHeight="1" x14ac:dyDescent="0.25">
      <c r="B104" s="190" t="s">
        <v>123</v>
      </c>
      <c r="C104" s="183" t="s">
        <v>166</v>
      </c>
      <c r="D104" s="185" t="s">
        <v>203</v>
      </c>
      <c r="E104" s="185" t="s">
        <v>60</v>
      </c>
      <c r="F104" s="184" t="s">
        <v>226</v>
      </c>
      <c r="G104" s="184" t="s">
        <v>227</v>
      </c>
      <c r="H104" s="185">
        <v>4</v>
      </c>
      <c r="I104" s="185">
        <v>4</v>
      </c>
      <c r="J104" s="179" t="str">
        <f t="shared" ref="J104" si="9">IF(H104+I104=0,"",IF(OR(AND(H104=1,I104=1),AND(H104=1,I104=2),AND(H104=2,I104=1),AND(H104=2,I104=2),AND(H104=3,I104=1),AND(H104=1,I104=10)),"Bajo",IF(OR(AND(H104=4,I104=1),AND(H104=3,I104=2),AND(H104=2,I104=3),AND(H104=2,I104=5),AND(H104=1,I104=3),AND(H104=1,I104=5),AND(H104=1,I104=20),AND(H104=2,I104=10)),"Moderado",IF(OR(AND(H104=5,I104=1),AND(H104=4,I104=2),AND(H104=4,I104=3),AND(H104=4,I104=5),AND(H104=3,I104=3),AND(H104=3,I104=5),AND(H104=2,I104=4),AND(H104=1,I104=4),AND(H104=1,I104=5),AND(H104=5,I104=2),AND(H104=2,I104=20),AND(H104=3,I104=10),AND(H104=4,I104=10),AND(H104=5,I104=10)),"Alto",IF(OR(AND(H104=5,I104=3),AND(H104=5,I104=4),AND(H104=5,I104=5),AND(H104=4,I104=4),AND(H104=4,I104=5),AND(H104=3,I104=4),AND(H104=3,I104=5),AND(H104=2,I104=5),AND(H104=3,I104=20),AND(H104=4,I104=20),AND(H104=5,I104=20)),"Extremo","")))))</f>
        <v>Extremo</v>
      </c>
      <c r="K104" s="186" t="s">
        <v>92</v>
      </c>
      <c r="L104" s="184" t="s">
        <v>250</v>
      </c>
      <c r="M104" s="185">
        <v>2</v>
      </c>
      <c r="N104" s="185">
        <v>4</v>
      </c>
      <c r="O104" s="179" t="str">
        <f t="shared" ref="O104" si="10">IF(M104+N104=0,"",IF(OR(AND(M104=1,N104=1),AND(M104=1,N104=2),AND(M104=2,N104=1),AND(M104=2,N104=2),AND(M104=3,N104=1),AND(M104=1,N104=10)),"Bajo",IF(OR(AND(M104=4,N104=1),AND(M104=3,N104=2),AND(M104=2,N104=3),AND(M104=2,N104=5),AND(M104=1,N104=3),AND(M104=1,N104=5),AND(M104=1,N104=20),AND(M104=2,N104=10)),"Moderado",IF(OR(AND(M104=5,N104=1),AND(M104=4,N104=2),AND(M104=4,N104=3),AND(M104=4,N104=5),AND(M104=3,N104=3),AND(M104=3,N104=5),AND(M104=2,N104=4),AND(M104=1,N104=4),AND(M104=1,N104=5),AND(M104=5,N104=2),AND(M104=2,N104=20),AND(M104=3,N104=10),AND(M104=4,N104=10),AND(M104=5,N104=10)),"Alto",IF(OR(AND(M104=5,N104=3),AND(M104=5,N104=4),AND(M104=5,N104=5),AND(M104=4,N104=4),AND(M104=4,N104=5),AND(M104=3,N104=4),AND(M104=3,N104=5),AND(M104=2,N104=5),AND(M104=3,N104=20),AND(M104=4,N104=20),AND(M104=5,N104=20)),"Extremo","")))))</f>
        <v>Alto</v>
      </c>
      <c r="P104" s="186" t="s">
        <v>53</v>
      </c>
      <c r="Q104" s="184" t="s">
        <v>546</v>
      </c>
      <c r="R104" s="185" t="s">
        <v>18</v>
      </c>
      <c r="S104" s="185" t="s">
        <v>547</v>
      </c>
      <c r="T104" s="185">
        <v>4</v>
      </c>
      <c r="U104" s="148">
        <v>1</v>
      </c>
      <c r="V104" s="148">
        <v>1</v>
      </c>
      <c r="W104" s="148">
        <v>1</v>
      </c>
      <c r="X104" s="167">
        <v>1</v>
      </c>
      <c r="Y104" s="171">
        <v>3</v>
      </c>
      <c r="Z104" s="162">
        <v>1</v>
      </c>
      <c r="AA104" s="161" t="s">
        <v>833</v>
      </c>
      <c r="AB104" s="181" t="s">
        <v>82</v>
      </c>
      <c r="AC104" s="171">
        <v>3</v>
      </c>
      <c r="AD104" s="162">
        <v>1</v>
      </c>
      <c r="AE104" s="161" t="s">
        <v>1005</v>
      </c>
      <c r="AF104" s="181" t="s">
        <v>82</v>
      </c>
      <c r="AG104" s="187" t="s">
        <v>778</v>
      </c>
      <c r="AH104" s="188" t="s">
        <v>549</v>
      </c>
      <c r="AJ104" s="458"/>
      <c r="AL104" s="304"/>
      <c r="AM104" s="304"/>
      <c r="AN104" s="304"/>
      <c r="AO104" s="304"/>
      <c r="AP104" s="304"/>
      <c r="AQ104" s="304"/>
      <c r="AR104" s="304"/>
      <c r="AS104" s="304"/>
    </row>
    <row r="105" spans="1:45" s="59" customFormat="1" ht="384" customHeight="1" x14ac:dyDescent="0.25">
      <c r="B105" s="190" t="s">
        <v>130</v>
      </c>
      <c r="C105" s="183" t="s">
        <v>166</v>
      </c>
      <c r="D105" s="185" t="s">
        <v>128</v>
      </c>
      <c r="E105" s="185" t="s">
        <v>60</v>
      </c>
      <c r="F105" s="184" t="s">
        <v>779</v>
      </c>
      <c r="G105" s="184" t="s">
        <v>780</v>
      </c>
      <c r="H105" s="185">
        <v>4</v>
      </c>
      <c r="I105" s="185">
        <v>5</v>
      </c>
      <c r="J105" s="179" t="str">
        <f>IF(H105+I105=0,"",IF(OR(AND(H105=1,I105=1),AND(H105=1,I105=2),AND(H105=2,I105=1),AND(H105=2,I105=2),AND(H105=3,I105=1),AND(H105=1,I105=10)),"Bajo",IF(OR(AND(H105=4,I105=1),AND(H105=3,I105=2),AND(H105=2,I105=3),AND(H105=2,I105=5),AND(H105=1,I105=3),AND(H105=1,I105=5),AND(H105=1,I105=20),AND(H105=2,I105=10)),"Moderado",IF(OR(AND(H105=5,I105=1),AND(H105=4,I105=2),AND(H105=4,I105=3),AND(H105=3,I105=3),AND(H105=3,I105=5),AND(H105=2,I105=4),AND(H105=1,I105=4),AND(H105=1,I105=5),AND(H105=5,I105=2),AND(H105=2,I105=20),AND(H105=3,I105=10),AND(H105=4,I105=10),AND(H105=5,I105=10)),"Alto",IF(OR(AND(H105=5,I105=3),AND(H105=5,I105=4),AND(H105=5,I105=5),AND(H105=4,I105=4),AND(H105=4,I105=5),AND(H105=3,I105=4),AND(H105=3,I105=5),AND(H105=2,I105=5),AND(H105=3,I105=20),AND(H105=4,I105=20),AND(H105=5,I105=20)),"Extremo","")))))</f>
        <v>Extremo</v>
      </c>
      <c r="K105" s="186" t="s">
        <v>169</v>
      </c>
      <c r="L105" s="141" t="s">
        <v>719</v>
      </c>
      <c r="M105" s="185">
        <v>3</v>
      </c>
      <c r="N105" s="56">
        <v>5</v>
      </c>
      <c r="O105" s="179" t="str">
        <f>IF(M105+N105=0,"",IF(OR(AND(M105=1,N105=1),AND(M105=1,N105=2),AND(M105=2,N105=1),AND(M105=2,N105=2),AND(M105=3,N105=1),AND(M105=1,N105=10)),"Bajo",IF(OR(AND(M105=4,N105=1),AND(M105=3,N105=2),AND(M105=2,N105=3),AND(M105=2,N105=5),AND(M105=1,N105=3),AND(M105=1,N105=5),AND(M105=1,N105=20),AND(M105=2,N105=10)),"Moderado",IF(OR(AND(M105=5,N105=1),AND(M105=4,N105=2),AND(M105=4,N105=3),AND(M105=3,N105=3),AND(M105=2,N105=4),AND(M105=1,N105=4),AND(M105=1,N105=5),AND(M105=5,N105=2),AND(M105=2,N105=20),AND(M105=3,N105=10),AND(M105=4,N105=10),AND(M105=5,N105=10)),"Alto",IF(OR(AND(M105=5,N105=3),AND(M105=5,N105=4),AND(M105=5,N105=5),AND(M105=4,N105=4),AND(M105=4,N105=5),AND(M105=3,N105=4),AND(M105=3,N105=5),AND(M105=2,N105=5),AND(M105=3,N105=20),AND(M105=4,N105=20),AND(M105=5,N105=20)),"Extremo","")))))</f>
        <v>Extremo</v>
      </c>
      <c r="P105" s="186" t="s">
        <v>53</v>
      </c>
      <c r="Q105" s="184" t="s">
        <v>550</v>
      </c>
      <c r="R105" s="185" t="s">
        <v>129</v>
      </c>
      <c r="S105" s="185" t="s">
        <v>551</v>
      </c>
      <c r="T105" s="185">
        <v>3</v>
      </c>
      <c r="U105" s="148"/>
      <c r="V105" s="148"/>
      <c r="W105" s="148">
        <v>1</v>
      </c>
      <c r="X105" s="167">
        <v>2</v>
      </c>
      <c r="Y105" s="171">
        <v>1</v>
      </c>
      <c r="Z105" s="162">
        <v>0.33</v>
      </c>
      <c r="AA105" s="161" t="s">
        <v>552</v>
      </c>
      <c r="AB105" s="181" t="s">
        <v>82</v>
      </c>
      <c r="AC105" s="193">
        <v>1</v>
      </c>
      <c r="AD105" s="194">
        <v>0.5</v>
      </c>
      <c r="AE105" s="195" t="s">
        <v>1033</v>
      </c>
      <c r="AF105" s="181" t="s">
        <v>81</v>
      </c>
      <c r="AG105" s="187" t="s">
        <v>553</v>
      </c>
      <c r="AH105" s="188" t="s">
        <v>554</v>
      </c>
      <c r="AJ105" s="458"/>
      <c r="AL105" s="304"/>
      <c r="AM105" s="304"/>
      <c r="AN105" s="304"/>
      <c r="AO105" s="304"/>
      <c r="AP105" s="304"/>
      <c r="AQ105" s="304"/>
      <c r="AR105" s="304"/>
      <c r="AS105" s="304"/>
    </row>
    <row r="106" spans="1:45" s="59" customFormat="1" ht="379.5" customHeight="1" x14ac:dyDescent="0.25">
      <c r="B106" s="190" t="s">
        <v>131</v>
      </c>
      <c r="C106" s="183" t="s">
        <v>166</v>
      </c>
      <c r="D106" s="185" t="s">
        <v>555</v>
      </c>
      <c r="E106" s="185" t="s">
        <v>60</v>
      </c>
      <c r="F106" s="184" t="s">
        <v>720</v>
      </c>
      <c r="G106" s="184" t="s">
        <v>721</v>
      </c>
      <c r="H106" s="56">
        <v>4</v>
      </c>
      <c r="I106" s="56">
        <v>5</v>
      </c>
      <c r="J106" s="179" t="str">
        <f>IF(H106+I106=0,"",IF(OR(AND(H106=1,I106=1),AND(H106=1,I106=2),AND(H106=2,I106=1),AND(H106=2,I106=2),AND(H106=3,I106=1),AND(H106=1,I106=10)),"Bajo",IF(OR(AND(H106=4,I106=1),AND(H106=3,I106=2),AND(H106=2,I106=3),AND(H106=2,I106=5),AND(H106=1,I106=3),AND(H106=1,I106=5),AND(H106=1,I106=20),AND(H106=2,I106=10)),"Moderado",IF(OR(AND(H106=5,I106=1),AND(H106=4,I106=2),AND(H106=4,I106=3),AND(H106=3,I106=3),AND(H106=2,I106=4),AND(H106=1,I106=4),AND(H106=1,I106=5),AND(H106=5,I106=2),AND(H106=2,I106=20),AND(H106=3,I106=10),AND(H106=4,I106=10),AND(H106=5,I106=10)),"Alto",IF(OR(AND(H106=5,I106=3),AND(H106=5,I106=4),AND(H106=5,I106=5),AND(H106=4,I106=4),AND(H106=4,I106=5),AND(H106=3,I106=4),AND(H106=3,I106=5),AND(H106=2,I106=5),AND(H106=3,I106=20),AND(H106=4,I106=20),AND(H106=5,I106=20)),"Extremo","")))))</f>
        <v>Extremo</v>
      </c>
      <c r="K106" s="186" t="s">
        <v>169</v>
      </c>
      <c r="L106" s="141" t="s">
        <v>719</v>
      </c>
      <c r="M106" s="56">
        <v>3</v>
      </c>
      <c r="N106" s="56">
        <v>5</v>
      </c>
      <c r="O106" s="179" t="str">
        <f>IF(M106+N106=0,"",IF(OR(AND(M106=1,N106=1),AND(M106=1,N106=2),AND(M106=2,N106=1),AND(M106=2,N106=2),AND(M106=3,N106=1),AND(M106=1,N106=10)),"Bajo",IF(OR(AND(M106=4,N106=1),AND(M106=3,N106=2),AND(M106=2,N106=3),AND(M106=2,N106=5),AND(M106=1,N106=3),AND(M106=1,N106=5),AND(M106=1,N106=20),AND(M106=2,N106=10)),"Moderado",IF(OR(AND(M106=5,N106=1),AND(M106=4,N106=2),AND(M106=4,N106=3),AND(M106=3,N106=3),AND(M106=2,N106=4),AND(M106=1,N106=4),AND(M106=1,N106=5),AND(M106=5,N106=2),AND(M106=2,N106=20),AND(M106=3,N106=10),AND(M106=4,N106=10),AND(M106=5,N106=10)),"Alto",IF(OR(AND(M106=5,N106=3),AND(M106=5,N106=4),AND(M106=5,N106=5),AND(M106=4,N106=4),AND(M106=4,N106=5),AND(M106=3,N106=4),AND(M106=3,N106=5),AND(M106=2,N106=5),AND(M106=3,N106=20),AND(M106=4,N106=20),AND(M106=5,N106=20)),"Extremo","")))))</f>
        <v>Extremo</v>
      </c>
      <c r="P106" s="186" t="s">
        <v>53</v>
      </c>
      <c r="Q106" s="184" t="s">
        <v>550</v>
      </c>
      <c r="R106" s="185" t="s">
        <v>129</v>
      </c>
      <c r="S106" s="185" t="s">
        <v>551</v>
      </c>
      <c r="T106" s="185">
        <v>3</v>
      </c>
      <c r="U106" s="148"/>
      <c r="V106" s="148"/>
      <c r="W106" s="148">
        <v>1</v>
      </c>
      <c r="X106" s="167">
        <v>2</v>
      </c>
      <c r="Y106" s="171">
        <v>1</v>
      </c>
      <c r="Z106" s="162">
        <v>0.33</v>
      </c>
      <c r="AA106" s="161" t="s">
        <v>552</v>
      </c>
      <c r="AB106" s="181" t="s">
        <v>82</v>
      </c>
      <c r="AC106" s="193">
        <v>1</v>
      </c>
      <c r="AD106" s="194">
        <v>0.5</v>
      </c>
      <c r="AE106" s="161" t="s">
        <v>1034</v>
      </c>
      <c r="AF106" s="181" t="s">
        <v>81</v>
      </c>
      <c r="AG106" s="187" t="s">
        <v>553</v>
      </c>
      <c r="AH106" s="188" t="s">
        <v>554</v>
      </c>
      <c r="AJ106" s="459"/>
      <c r="AL106" s="304"/>
      <c r="AM106" s="304"/>
      <c r="AN106" s="304"/>
      <c r="AO106" s="304"/>
      <c r="AP106" s="304"/>
      <c r="AQ106" s="304"/>
      <c r="AR106" s="304"/>
      <c r="AS106" s="304"/>
    </row>
    <row r="107" spans="1:45" ht="105.75" customHeight="1" x14ac:dyDescent="0.3">
      <c r="B107" s="190" t="s">
        <v>132</v>
      </c>
      <c r="C107" s="142" t="s">
        <v>194</v>
      </c>
      <c r="D107" s="185" t="s">
        <v>190</v>
      </c>
      <c r="E107" s="185" t="s">
        <v>57</v>
      </c>
      <c r="F107" s="184" t="s">
        <v>781</v>
      </c>
      <c r="G107" s="184" t="s">
        <v>231</v>
      </c>
      <c r="H107" s="185">
        <v>2</v>
      </c>
      <c r="I107" s="185">
        <v>2</v>
      </c>
      <c r="J107" s="179" t="str">
        <f>IF(H107+I107=0,"",IF(OR(AND(H107=1,I107=1),AND(H107=1,I107=2),AND(H107=2,I107=1),AND(H107=2,I107=2),AND(H107=3,I107=1),AND(H107=1,I107=10)),"Bajo",IF(OR(AND(H107=4,I107=1),AND(H107=3,I107=2),AND(H107=2,I107=3),AND(H107=2,I107=5),AND(H107=1,I107=3),AND(H107=1,I107=5),AND(H107=1,I107=20),AND(H107=2,I107=10)),"Moderado",IF(OR(AND(H107=5,I107=1),AND(H107=4,I107=2),AND(H107=4,I107=3),AND(H107=4,I107=5),AND(H107=3,I107=3),AND(H107=3,I107=5),AND(H107=2,I107=4),AND(H107=1,I107=4),AND(H107=1,I107=5),AND(H107=5,I107=2),AND(H107=2,I107=20),AND(H107=3,I107=10),AND(H107=4,I107=10),AND(H107=5,I107=10)),"Alto",IF(OR(AND(H107=5,I107=3),AND(H107=5,I107=4),AND(H107=5,I107=5),AND(H107=4,I107=4),AND(H107=4,I107=5),AND(H107=3,I107=4),AND(H107=3,I107=5),AND(H107=2,I107=5),AND(H107=3,I107=20),AND(H107=4,I107=20),AND(H107=5,I107=20)),"Extremo","")))))</f>
        <v>Bajo</v>
      </c>
      <c r="K107" s="186" t="s">
        <v>92</v>
      </c>
      <c r="L107" s="184" t="s">
        <v>232</v>
      </c>
      <c r="M107" s="185">
        <v>1</v>
      </c>
      <c r="N107" s="185">
        <v>2</v>
      </c>
      <c r="O107" s="179" t="str">
        <f>IF(M107+N107=0,"",IF(OR(AND(M107=1,N107=1),AND(M107=1,N107=2),AND(M107=2,N107=1),AND(M107=2,N107=2),AND(M107=3,N107=1),AND(M107=1,N107=10)),"Bajo",IF(OR(AND(M107=4,N107=1),AND(M107=3,N107=2),AND(M107=2,N107=3),AND(M107=2,N107=5),AND(M107=1,N107=3),AND(M107=1,N107=5),AND(M107=1,N107=20),AND(M107=2,N107=10)),"Moderado",IF(OR(AND(M107=5,N107=1),AND(M107=4,N107=2),AND(M107=4,N107=3),AND(M107=4,N107=5),AND(M107=3,N107=3),AND(M107=3,N107=5),AND(M107=2,N107=4),AND(M107=1,N107=4),AND(M107=1,N107=5),AND(M107=5,N107=2),AND(M107=2,N107=20),AND(M107=3,N107=10),AND(M107=4,N107=10),AND(M107=5,N107=10)),"Alto",IF(OR(AND(M107=5,N107=3),AND(M107=5,N107=4),AND(M107=5,N107=5),AND(M107=4,N107=4),AND(M107=4,N107=5),AND(M107=3,N107=4),AND(M107=3,N107=5),AND(M107=2,N107=5),AND(M107=3,N107=20),AND(M107=4,N107=20),AND(M107=5,N107=20)),"Extremo","")))))</f>
        <v>Bajo</v>
      </c>
      <c r="P107" s="186" t="s">
        <v>53</v>
      </c>
      <c r="Q107" s="184" t="s">
        <v>228</v>
      </c>
      <c r="R107" s="185" t="s">
        <v>219</v>
      </c>
      <c r="S107" s="185" t="s">
        <v>220</v>
      </c>
      <c r="T107" s="60">
        <v>1</v>
      </c>
      <c r="U107" s="151">
        <v>25</v>
      </c>
      <c r="V107" s="151">
        <v>25</v>
      </c>
      <c r="W107" s="151">
        <v>25</v>
      </c>
      <c r="X107" s="163">
        <v>25</v>
      </c>
      <c r="Y107" s="173">
        <v>1</v>
      </c>
      <c r="Z107" s="162">
        <v>1</v>
      </c>
      <c r="AA107" s="154" t="s">
        <v>830</v>
      </c>
      <c r="AB107" s="181" t="s">
        <v>82</v>
      </c>
      <c r="AC107" s="173">
        <v>1</v>
      </c>
      <c r="AD107" s="162">
        <v>1</v>
      </c>
      <c r="AE107" s="161" t="s">
        <v>1005</v>
      </c>
      <c r="AF107" s="181" t="s">
        <v>82</v>
      </c>
      <c r="AG107" s="187" t="s">
        <v>251</v>
      </c>
      <c r="AH107" s="188" t="s">
        <v>212</v>
      </c>
      <c r="AJ107" s="443">
        <f>AVERAGE(AD107:AD109)</f>
        <v>0.83333333333333337</v>
      </c>
    </row>
    <row r="108" spans="1:45" ht="123.75" customHeight="1" x14ac:dyDescent="0.3">
      <c r="B108" s="190" t="s">
        <v>133</v>
      </c>
      <c r="C108" s="142" t="s">
        <v>194</v>
      </c>
      <c r="D108" s="185" t="s">
        <v>191</v>
      </c>
      <c r="E108" s="185" t="s">
        <v>60</v>
      </c>
      <c r="F108" s="184" t="s">
        <v>233</v>
      </c>
      <c r="G108" s="184" t="s">
        <v>234</v>
      </c>
      <c r="H108" s="185">
        <v>3</v>
      </c>
      <c r="I108" s="185">
        <v>4</v>
      </c>
      <c r="J108" s="179" t="str">
        <f t="shared" ref="J108:J109" si="11">IF(H108+I108=0,"",IF(OR(AND(H108=1,I108=1),AND(H108=1,I108=2),AND(H108=2,I108=1),AND(H108=2,I108=2),AND(H108=3,I108=1),AND(H108=1,I108=10)),"Bajo",IF(OR(AND(H108=4,I108=1),AND(H108=3,I108=2),AND(H108=2,I108=3),AND(H108=2,I108=5),AND(H108=1,I108=3),AND(H108=1,I108=5),AND(H108=1,I108=20),AND(H108=2,I108=10)),"Moderado",IF(OR(AND(H108=5,I108=1),AND(H108=4,I108=2),AND(H108=4,I108=3),AND(H108=4,I108=5),AND(H108=3,I108=3),AND(H108=3,I108=5),AND(H108=2,I108=4),AND(H108=1,I108=4),AND(H108=1,I108=5),AND(H108=5,I108=2),AND(H108=2,I108=20),AND(H108=3,I108=10),AND(H108=4,I108=10),AND(H108=5,I108=10)),"Alto",IF(OR(AND(H108=5,I108=3),AND(H108=5,I108=4),AND(H108=5,I108=5),AND(H108=4,I108=4),AND(H108=4,I108=5),AND(H108=3,I108=4),AND(H108=3,I108=5),AND(H108=2,I108=5),AND(H108=3,I108=20),AND(H108=4,I108=20),AND(H108=5,I108=20)),"Extremo","")))))</f>
        <v>Extremo</v>
      </c>
      <c r="K108" s="186" t="s">
        <v>92</v>
      </c>
      <c r="L108" s="184" t="s">
        <v>195</v>
      </c>
      <c r="M108" s="185">
        <v>1</v>
      </c>
      <c r="N108" s="185">
        <v>2</v>
      </c>
      <c r="O108" s="179" t="str">
        <f t="shared" ref="O108:O109" si="12">IF(M108+N108=0,"",IF(OR(AND(M108=1,N108=1),AND(M108=1,N108=2),AND(M108=2,N108=1),AND(M108=2,N108=2),AND(M108=3,N108=1),AND(M108=1,N108=10)),"Bajo",IF(OR(AND(M108=4,N108=1),AND(M108=3,N108=2),AND(M108=2,N108=3),AND(M108=2,N108=5),AND(M108=1,N108=3),AND(M108=1,N108=5),AND(M108=1,N108=20),AND(M108=2,N108=10)),"Moderado",IF(OR(AND(M108=5,N108=1),AND(M108=4,N108=2),AND(M108=4,N108=3),AND(M108=4,N108=5),AND(M108=3,N108=3),AND(M108=3,N108=5),AND(M108=2,N108=4),AND(M108=1,N108=4),AND(M108=1,N108=5),AND(M108=5,N108=2),AND(M108=2,N108=20),AND(M108=3,N108=10),AND(M108=4,N108=10),AND(M108=5,N108=10)),"Alto",IF(OR(AND(M108=5,N108=3),AND(M108=5,N108=4),AND(M108=5,N108=5),AND(M108=4,N108=4),AND(M108=4,N108=5),AND(M108=3,N108=4),AND(M108=3,N108=5),AND(M108=2,N108=5),AND(M108=3,N108=20),AND(M108=4,N108=20),AND(M108=5,N108=20)),"Extremo","")))))</f>
        <v>Bajo</v>
      </c>
      <c r="P108" s="186" t="s">
        <v>51</v>
      </c>
      <c r="Q108" s="184" t="s">
        <v>229</v>
      </c>
      <c r="R108" s="185" t="s">
        <v>219</v>
      </c>
      <c r="S108" s="185" t="s">
        <v>192</v>
      </c>
      <c r="T108" s="60">
        <v>1</v>
      </c>
      <c r="U108" s="151">
        <v>25</v>
      </c>
      <c r="V108" s="151">
        <v>25</v>
      </c>
      <c r="W108" s="151">
        <v>25</v>
      </c>
      <c r="X108" s="163">
        <v>25</v>
      </c>
      <c r="Y108" s="174">
        <v>8.8900000000000007E-2</v>
      </c>
      <c r="Z108" s="162">
        <v>0.75</v>
      </c>
      <c r="AA108" s="161" t="s">
        <v>626</v>
      </c>
      <c r="AB108" s="181" t="s">
        <v>82</v>
      </c>
      <c r="AC108" s="174">
        <v>8.8900000000000007E-2</v>
      </c>
      <c r="AD108" s="162">
        <v>0.75</v>
      </c>
      <c r="AE108" s="161" t="s">
        <v>1045</v>
      </c>
      <c r="AF108" s="181" t="s">
        <v>82</v>
      </c>
      <c r="AG108" s="187" t="s">
        <v>252</v>
      </c>
      <c r="AH108" s="188" t="s">
        <v>253</v>
      </c>
      <c r="AJ108" s="446"/>
    </row>
    <row r="109" spans="1:45" ht="132.75" customHeight="1" x14ac:dyDescent="0.3">
      <c r="B109" s="190" t="s">
        <v>134</v>
      </c>
      <c r="C109" s="142" t="s">
        <v>194</v>
      </c>
      <c r="D109" s="185" t="s">
        <v>193</v>
      </c>
      <c r="E109" s="185" t="s">
        <v>60</v>
      </c>
      <c r="F109" s="184" t="s">
        <v>235</v>
      </c>
      <c r="G109" s="184" t="s">
        <v>236</v>
      </c>
      <c r="H109" s="185">
        <v>2</v>
      </c>
      <c r="I109" s="185">
        <v>2</v>
      </c>
      <c r="J109" s="179" t="str">
        <f t="shared" si="11"/>
        <v>Bajo</v>
      </c>
      <c r="K109" s="186" t="s">
        <v>92</v>
      </c>
      <c r="L109" s="184" t="s">
        <v>196</v>
      </c>
      <c r="M109" s="185">
        <v>2</v>
      </c>
      <c r="N109" s="185">
        <v>2</v>
      </c>
      <c r="O109" s="179" t="str">
        <f t="shared" si="12"/>
        <v>Bajo</v>
      </c>
      <c r="P109" s="186" t="s">
        <v>51</v>
      </c>
      <c r="Q109" s="184" t="s">
        <v>230</v>
      </c>
      <c r="R109" s="185" t="s">
        <v>219</v>
      </c>
      <c r="S109" s="185" t="s">
        <v>221</v>
      </c>
      <c r="T109" s="60">
        <v>1</v>
      </c>
      <c r="U109" s="151">
        <v>25</v>
      </c>
      <c r="V109" s="151">
        <v>25</v>
      </c>
      <c r="W109" s="151">
        <v>25</v>
      </c>
      <c r="X109" s="163">
        <v>25</v>
      </c>
      <c r="Y109" s="173">
        <v>0</v>
      </c>
      <c r="Z109" s="162">
        <v>0.75</v>
      </c>
      <c r="AA109" s="161" t="s">
        <v>627</v>
      </c>
      <c r="AB109" s="181" t="s">
        <v>82</v>
      </c>
      <c r="AC109" s="173">
        <v>0</v>
      </c>
      <c r="AD109" s="162">
        <v>0.75</v>
      </c>
      <c r="AE109" s="161" t="s">
        <v>1045</v>
      </c>
      <c r="AF109" s="181" t="s">
        <v>82</v>
      </c>
      <c r="AG109" s="187" t="s">
        <v>782</v>
      </c>
      <c r="AH109" s="188" t="s">
        <v>254</v>
      </c>
      <c r="AJ109" s="447"/>
    </row>
    <row r="110" spans="1:45" ht="276" customHeight="1" x14ac:dyDescent="0.3">
      <c r="B110" s="190" t="s">
        <v>135</v>
      </c>
      <c r="C110" s="183" t="s">
        <v>144</v>
      </c>
      <c r="D110" s="185" t="s">
        <v>137</v>
      </c>
      <c r="E110" s="185" t="s">
        <v>60</v>
      </c>
      <c r="F110" s="184" t="s">
        <v>248</v>
      </c>
      <c r="G110" s="184" t="s">
        <v>237</v>
      </c>
      <c r="H110" s="185">
        <v>5</v>
      </c>
      <c r="I110" s="185">
        <v>5</v>
      </c>
      <c r="J110" s="179" t="str">
        <f>IF(H110+I110=0,"",IF(OR(AND(H110=1,I110=1),AND(H110=1,I110=2),AND(H110=2,I110=1),AND(H110=2,I110=2),AND(H110=3,I110=1),AND(H110=1,I110=10)),"Bajo",IF(OR(AND(H110=4,I110=1),AND(H110=3,I110=2),AND(H110=2,I110=3),AND(H110=2,I110=5),AND(H110=1,I110=3),AND(H110=1,I110=5),AND(H110=1,I110=20),AND(H110=2,I110=10)),"Moderado",IF(OR(AND(H110=5,I110=1),AND(H110=4,I110=2),AND(H110=4,I110=3),AND(H110=3,I110=3),AND(H110=2,I110=4),AND(H110=1,I110=4),AND(H110=1,I110=5),AND(H110=5,I110=2),AND(H110=2,I110=20),AND(H110=3,I110=10),AND(H110=4,I110=10),AND(H110=5,I110=10)),"Alto",IF(OR(AND(H110=5,I110=3),AND(H110=5,I110=4),AND(H110=5,I110=5),AND(H110=4,I110=4),AND(H110=4,I110=5),AND(H110=3,I110=4),AND(H110=3,I110=5),AND(H110=2,I110=5),AND(H110=3,I110=20),AND(H110=4,I110=20),AND(H110=5,I110=20)),"Extremo","")))))</f>
        <v>Extremo</v>
      </c>
      <c r="K110" s="186" t="s">
        <v>92</v>
      </c>
      <c r="L110" s="184" t="s">
        <v>714</v>
      </c>
      <c r="M110" s="57">
        <v>4</v>
      </c>
      <c r="N110" s="185">
        <v>5</v>
      </c>
      <c r="O110" s="179" t="str">
        <f>IF(M110+N110=0,"",IF(OR(AND(M110=1,N110=1),AND(M110=1,N110=2),AND(M110=2,N110=1),AND(M110=2,N110=2),AND(M110=3,N110=1),AND(M110=1,N110=10)),"Bajo",IF(OR(AND(M110=4,N110=1),AND(M110=3,N110=2),AND(M110=2,N110=3),AND(M110=1,N110=3),AND(M110=1,N110=5),AND(M110=1,N110=20),AND(M110=2,N110=10)),"Moderado",IF(OR(AND(M110=5,N110=1),AND(M110=4,N110=2),AND(M110=4,N110=3),AND(M110=3,N110=3),AND(M110=2,N110=4),AND(M110=1,N110=4),AND(M110=1,N110=5),AND(M110=5,N110=2),AND(M110=2,N110=20),AND(M110=3,N110=10),AND(M110=4,N110=10),AND(M110=5,N110=10)),"Alto",IF(OR(AND(M110=5,N110=3),AND(M110=5,N110=4),AND(M110=5,N110=5),AND(M110=4,N110=4),AND(M110=4,N110=5),AND(M110=3,N110=4),AND(M110=3,N110=5),AND(M110=2,N110=5),AND(M110=3,N110=20),AND(M110=4,N110=20),AND(M110=5,N110=20)),"Extremo","")))))</f>
        <v>Extremo</v>
      </c>
      <c r="P110" s="186" t="s">
        <v>53</v>
      </c>
      <c r="Q110" s="184" t="s">
        <v>138</v>
      </c>
      <c r="R110" s="185" t="s">
        <v>136</v>
      </c>
      <c r="S110" s="185" t="s">
        <v>139</v>
      </c>
      <c r="T110" s="185">
        <v>2</v>
      </c>
      <c r="U110" s="151"/>
      <c r="V110" s="151">
        <v>1</v>
      </c>
      <c r="W110" s="151"/>
      <c r="X110" s="163">
        <v>1</v>
      </c>
      <c r="Y110" s="190">
        <v>1</v>
      </c>
      <c r="Z110" s="155">
        <v>0.5</v>
      </c>
      <c r="AA110" s="161" t="s">
        <v>834</v>
      </c>
      <c r="AB110" s="181" t="s">
        <v>82</v>
      </c>
      <c r="AC110" s="193">
        <v>2</v>
      </c>
      <c r="AD110" s="194">
        <v>1</v>
      </c>
      <c r="AE110" s="161" t="s">
        <v>1035</v>
      </c>
      <c r="AF110" s="181" t="s">
        <v>82</v>
      </c>
      <c r="AG110" s="187" t="s">
        <v>278</v>
      </c>
      <c r="AH110" s="188" t="s">
        <v>783</v>
      </c>
      <c r="AJ110" s="443">
        <f>AVERAGE(AD110:AD112)</f>
        <v>1</v>
      </c>
    </row>
    <row r="111" spans="1:45" ht="135.75" customHeight="1" x14ac:dyDescent="0.3">
      <c r="B111" s="339" t="s">
        <v>141</v>
      </c>
      <c r="C111" s="358" t="s">
        <v>144</v>
      </c>
      <c r="D111" s="357" t="s">
        <v>715</v>
      </c>
      <c r="E111" s="359" t="s">
        <v>60</v>
      </c>
      <c r="F111" s="361" t="s">
        <v>140</v>
      </c>
      <c r="G111" s="361" t="s">
        <v>238</v>
      </c>
      <c r="H111" s="357">
        <v>2</v>
      </c>
      <c r="I111" s="357">
        <v>4</v>
      </c>
      <c r="J111" s="356" t="str">
        <f>IF(H111+I111=0,"",IF(OR(AND(H111=1,I111=1),AND(H111=1,I111=2),AND(H111=2,I111=1),AND(H111=2,I111=2),AND(H111=3,I111=1),AND(H111=1,I111=10)),"Bajo",IF(OR(AND(H111=4,I111=1),AND(H111=3,I111=2),AND(H111=2,I111=3),AND(H111=2,I111=5),AND(H111=1,I111=3),AND(H111=1,I111=5),AND(H111=1,I111=20),AND(H111=2,I111=10)),"Moderado",IF(OR(AND(H111=5,I111=1),AND(H111=4,I111=2),AND(H111=4,I111=3),AND(H111=4,I111=5),AND(H111=3,I111=3),AND(H111=3,I111=5),AND(H111=2,I111=4),AND(H111=1,I111=4),AND(H111=1,I111=5),AND(H111=5,I111=2),AND(H111=2,I111=20),AND(H111=3,I111=10),AND(H111=4,I111=10),AND(H111=5,I111=10)),"Alto",IF(OR(AND(H111=5,I111=3),AND(H111=5,I111=4),AND(H111=5,I111=5),AND(H111=4,I111=4),AND(H111=4,I111=5),AND(H111=3,I111=4),AND(H111=3,I111=5),AND(H111=2,I111=5),AND(H111=3,I111=20),AND(H111=4,I111=20),AND(H111=5,I111=20)),"Extremo","")))))</f>
        <v>Alto</v>
      </c>
      <c r="K111" s="339" t="s">
        <v>92</v>
      </c>
      <c r="L111" s="361" t="s">
        <v>964</v>
      </c>
      <c r="M111" s="357">
        <v>1</v>
      </c>
      <c r="N111" s="357">
        <v>4</v>
      </c>
      <c r="O111" s="356" t="str">
        <f>IF(M111+N111=0,"",IF(OR(AND(M111=1,N111=1),AND(M111=1,N111=2),AND(M111=2,N111=1),AND(M111=2,N111=2),AND(M111=3,N111=1),AND(M111=1,N111=10)),"Bajo",IF(OR(AND(M111=4,N111=1),AND(M111=3,N111=2),AND(M111=2,N111=3),AND(M111=2,N111=5),AND(M111=1,N111=3),AND(M111=1,N111=5),AND(M111=1,N111=20),AND(M111=2,N111=10)),"Moderado",IF(OR(AND(M111=5,N111=1),AND(M111=4,N111=2),AND(M111=4,N111=3),AND(M111=4,N111=5),AND(M111=3,N111=3),AND(M111=3,N111=5),AND(M111=2,N111=4),AND(M111=1,N111=4),AND(M111=1,N111=5),AND(M111=5,N111=2),AND(M111=2,N111=20),AND(M111=3,N111=10),AND(M111=4,N111=10),AND(M111=5,N111=10)),"Alto",IF(OR(AND(M111=5,N111=3),AND(M111=5,N111=4),AND(M111=5,N111=5),AND(M111=4,N111=4),AND(M111=4,N111=5),AND(M111=3,N111=4),AND(M111=3,N111=5),AND(M111=2,N111=5),AND(M111=3,N111=20),AND(M111=4,N111=20),AND(M111=5,N111=20)),"Extremo","")))))</f>
        <v>Alto</v>
      </c>
      <c r="P111" s="339" t="s">
        <v>53</v>
      </c>
      <c r="Q111" s="184" t="s">
        <v>716</v>
      </c>
      <c r="R111" s="185" t="s">
        <v>136</v>
      </c>
      <c r="S111" s="185" t="s">
        <v>198</v>
      </c>
      <c r="T111" s="185">
        <v>1</v>
      </c>
      <c r="U111" s="151"/>
      <c r="V111" s="151">
        <v>1</v>
      </c>
      <c r="W111" s="151"/>
      <c r="X111" s="163"/>
      <c r="Y111" s="190">
        <v>1</v>
      </c>
      <c r="Z111" s="155">
        <v>1</v>
      </c>
      <c r="AA111" s="161" t="s">
        <v>835</v>
      </c>
      <c r="AB111" s="323" t="s">
        <v>82</v>
      </c>
      <c r="AC111" s="190">
        <v>1</v>
      </c>
      <c r="AD111" s="155">
        <v>1</v>
      </c>
      <c r="AE111" s="161" t="s">
        <v>1005</v>
      </c>
      <c r="AF111" s="323" t="s">
        <v>82</v>
      </c>
      <c r="AG111" s="342" t="s">
        <v>279</v>
      </c>
      <c r="AH111" s="341" t="s">
        <v>784</v>
      </c>
      <c r="AJ111" s="446"/>
    </row>
    <row r="112" spans="1:45" ht="126" customHeight="1" x14ac:dyDescent="0.3">
      <c r="B112" s="339"/>
      <c r="C112" s="358"/>
      <c r="D112" s="357"/>
      <c r="E112" s="360"/>
      <c r="F112" s="361"/>
      <c r="G112" s="361"/>
      <c r="H112" s="357"/>
      <c r="I112" s="357"/>
      <c r="J112" s="356"/>
      <c r="K112" s="339"/>
      <c r="L112" s="361"/>
      <c r="M112" s="357"/>
      <c r="N112" s="357"/>
      <c r="O112" s="356"/>
      <c r="P112" s="339"/>
      <c r="Q112" s="184" t="s">
        <v>717</v>
      </c>
      <c r="R112" s="185" t="s">
        <v>136</v>
      </c>
      <c r="S112" s="185" t="s">
        <v>718</v>
      </c>
      <c r="T112" s="185">
        <v>2</v>
      </c>
      <c r="U112" s="151"/>
      <c r="V112" s="151">
        <v>1</v>
      </c>
      <c r="W112" s="151"/>
      <c r="X112" s="163">
        <v>1</v>
      </c>
      <c r="Y112" s="193">
        <v>2</v>
      </c>
      <c r="Z112" s="155">
        <v>1</v>
      </c>
      <c r="AA112" s="156" t="s">
        <v>974</v>
      </c>
      <c r="AB112" s="323"/>
      <c r="AC112" s="193">
        <v>2</v>
      </c>
      <c r="AD112" s="155">
        <v>1</v>
      </c>
      <c r="AE112" s="161" t="s">
        <v>1005</v>
      </c>
      <c r="AF112" s="323"/>
      <c r="AG112" s="342"/>
      <c r="AH112" s="341"/>
      <c r="AJ112" s="447"/>
    </row>
    <row r="113" spans="2:45" ht="171.75" customHeight="1" x14ac:dyDescent="0.3">
      <c r="B113" s="186" t="s">
        <v>142</v>
      </c>
      <c r="C113" s="183" t="s">
        <v>145</v>
      </c>
      <c r="D113" s="185" t="s">
        <v>657</v>
      </c>
      <c r="E113" s="185" t="s">
        <v>58</v>
      </c>
      <c r="F113" s="184" t="s">
        <v>658</v>
      </c>
      <c r="G113" s="184" t="s">
        <v>239</v>
      </c>
      <c r="H113" s="185">
        <v>2</v>
      </c>
      <c r="I113" s="185">
        <v>4</v>
      </c>
      <c r="J113" s="179" t="str">
        <f>IF(H113+I113=0,"",IF(OR(AND(H113=1,I113=1),AND(H113=1,I113=2),AND(H113=2,I113=1),AND(H113=2,I113=2),AND(H113=3,I113=1),AND(H113=1,I113=10)),"Bajo",IF(OR(AND(H113=4,I113=1),AND(H113=3,I113=2),AND(H113=2,I113=3),AND(H113=2,I113=5),AND(H113=1,I113=3),AND(H113=1,I113=5),AND(H113=1,I113=20),AND(H113=2,I113=10)),"Moderado",IF(OR(AND(H113=5,I113=1),AND(H113=4,I113=2),AND(H113=4,I113=3),AND(H113=4,I113=5),AND(H113=3,I113=3),AND(H113=3,I113=5),AND(H113=2,I113=4),AND(H113=1,I113=4),AND(H113=1,I113=5),AND(H113=5,I113=2),AND(H113=2,I113=20),AND(H113=3,I113=10),AND(H113=4,I113=10),AND(H113=5,I113=10)),"Alto",IF(OR(AND(H113=5,I113=3),AND(H113=5,I113=4),AND(H113=5,I113=5),AND(H113=4,I113=4),AND(H113=4,I113=5),AND(H113=3,I113=4),AND(H113=3,I113=5),AND(H113=2,I113=5),AND(H113=3,I113=20),AND(H113=4,I113=20),AND(H113=5,I113=20)),"Extremo","")))))</f>
        <v>Alto</v>
      </c>
      <c r="K113" s="186" t="s">
        <v>92</v>
      </c>
      <c r="L113" s="184" t="s">
        <v>659</v>
      </c>
      <c r="M113" s="185">
        <v>1</v>
      </c>
      <c r="N113" s="185">
        <v>4</v>
      </c>
      <c r="O113" s="179" t="str">
        <f>IF(M113+N113=0,"",IF(OR(AND(M113=1,N113=1),AND(M113=1,N113=2),AND(M113=2,N113=1),AND(M113=2,N113=2),AND(M113=3,N113=1),AND(M113=1,N113=10)),"Bajo",IF(OR(AND(M113=4,N113=1),AND(M113=3,N113=2),AND(M113=2,N113=3),AND(M113=2,N113=5),AND(M113=1,N113=3),AND(M113=1,N113=5),AND(M113=1,N113=20),AND(M113=2,N113=10)),"Moderado",IF(OR(AND(M113=5,N113=1),AND(M113=4,N113=2),AND(M113=4,N113=3),AND(M113=4,N113=5),AND(M113=3,N113=3),AND(M113=3,N113=5),AND(M113=2,N113=4),AND(M113=1,N113=4),AND(M113=1,N113=5),AND(M113=5,N113=2),AND(M113=2,N113=20),AND(M113=3,N113=10),AND(M113=4,N113=10),AND(M113=5,N113=10)),"Alto",IF(OR(AND(M113=5,N113=3),AND(M113=5,N113=4),AND(M113=5,N113=5),AND(M113=4,N113=4),AND(M113=4,N113=5),AND(M113=3,N113=4),AND(M113=3,N113=5),AND(M113=2,N113=5),AND(M113=3,N113=20),AND(M113=4,N113=20),AND(M113=5,N113=20)),"Extremo","")))))</f>
        <v>Alto</v>
      </c>
      <c r="P113" s="186" t="s">
        <v>53</v>
      </c>
      <c r="Q113" s="184" t="s">
        <v>660</v>
      </c>
      <c r="R113" s="185" t="s">
        <v>19</v>
      </c>
      <c r="S113" s="185" t="s">
        <v>661</v>
      </c>
      <c r="T113" s="185">
        <v>1</v>
      </c>
      <c r="U113" s="151"/>
      <c r="V113" s="151">
        <v>0.8</v>
      </c>
      <c r="W113" s="151"/>
      <c r="X113" s="163"/>
      <c r="Y113" s="171">
        <v>1</v>
      </c>
      <c r="Z113" s="162">
        <v>1</v>
      </c>
      <c r="AA113" s="161" t="s">
        <v>836</v>
      </c>
      <c r="AB113" s="181" t="s">
        <v>82</v>
      </c>
      <c r="AC113" s="171">
        <v>1</v>
      </c>
      <c r="AD113" s="162">
        <v>1</v>
      </c>
      <c r="AE113" s="161" t="s">
        <v>1005</v>
      </c>
      <c r="AF113" s="181" t="s">
        <v>82</v>
      </c>
      <c r="AG113" s="187" t="s">
        <v>278</v>
      </c>
      <c r="AH113" s="188" t="s">
        <v>785</v>
      </c>
      <c r="AJ113" s="443">
        <f t="shared" ref="AJ113" si="13">SUM(AJ110)</f>
        <v>1</v>
      </c>
    </row>
    <row r="114" spans="2:45" ht="178.5" customHeight="1" x14ac:dyDescent="0.3">
      <c r="B114" s="186" t="s">
        <v>143</v>
      </c>
      <c r="C114" s="183" t="s">
        <v>145</v>
      </c>
      <c r="D114" s="185" t="s">
        <v>662</v>
      </c>
      <c r="E114" s="185" t="s">
        <v>58</v>
      </c>
      <c r="F114" s="184" t="s">
        <v>663</v>
      </c>
      <c r="G114" s="184" t="s">
        <v>664</v>
      </c>
      <c r="H114" s="185">
        <v>2</v>
      </c>
      <c r="I114" s="185">
        <v>3</v>
      </c>
      <c r="J114" s="179" t="str">
        <f>IF(H114+I114=0,"",IF(OR(AND(H114=1,I114=1),AND(H114=1,I114=2),AND(H114=2,I114=1),AND(H114=2,I114=2),AND(H114=3,I114=1),AND(H114=1,I114=10)),"Bajo",IF(OR(AND(H114=4,I114=1),AND(H114=3,I114=2),AND(H114=2,I114=3),AND(H114=2,I114=5),AND(H114=1,I114=3),AND(H114=1,I114=5),AND(H114=1,I114=20),AND(H114=2,I114=10)),"Moderado",IF(OR(AND(H114=5,I114=1),AND(H114=4,I114=2),AND(H114=4,I114=3),AND(H114=4,I114=5),AND(H114=3,I114=3),AND(H114=3,I114=5),AND(H114=2,I114=4),AND(H114=1,I114=4),AND(H114=1,I114=5),AND(H114=5,I114=2),AND(H114=2,I114=20),AND(H114=3,I114=10),AND(H114=4,I114=10),AND(H114=5,I114=10)),"Alto",IF(OR(AND(H114=5,I114=3),AND(H114=5,I114=4),AND(H114=5,I114=5),AND(H114=4,I114=4),AND(H114=4,I114=5),AND(H114=3,I114=4),AND(H114=3,I114=5),AND(H114=2,I114=5),AND(H114=3,I114=20),AND(H114=4,I114=20),AND(H114=5,I114=20)),"Extremo","")))))</f>
        <v>Moderado</v>
      </c>
      <c r="K114" s="186" t="s">
        <v>92</v>
      </c>
      <c r="L114" s="184" t="s">
        <v>665</v>
      </c>
      <c r="M114" s="185">
        <v>1</v>
      </c>
      <c r="N114" s="185">
        <v>3</v>
      </c>
      <c r="O114" s="179" t="str">
        <f>IF(M114+N114=0,"",IF(OR(AND(M114=1,N114=1),AND(M114=1,N114=2),AND(M114=2,N114=1),AND(M114=2,N114=2),AND(M114=3,N114=1),AND(M114=1,N114=10)),"Bajo",IF(OR(AND(M114=4,N114=1),AND(M114=3,N114=2),AND(M114=2,N114=3),AND(M114=2,N114=5),AND(M114=1,N114=3),AND(M114=1,N114=5),AND(M114=1,N114=20),AND(M114=2,N114=10)),"Moderado",IF(OR(AND(M114=5,N114=1),AND(M114=4,N114=2),AND(M114=4,N114=3),AND(M114=4,N114=5),AND(M114=3,N114=3),AND(M114=3,N114=5),AND(M114=2,N114=4),AND(M114=1,N114=4),AND(M114=1,N114=5),AND(M114=5,N114=2),AND(M114=2,N114=20),AND(M114=3,N114=10),AND(M114=4,N114=10),AND(M114=5,N114=10)),"Alto",IF(OR(AND(M114=5,N114=3),AND(M114=5,N114=4),AND(M114=5,N114=5),AND(M114=4,N114=4),AND(M114=4,N114=5),AND(M114=3,N114=4),AND(M114=3,N114=5),AND(M114=2,N114=5),AND(M114=3,N114=20),AND(M114=4,N114=20),AND(M114=5,N114=20)),"Extremo","")))))</f>
        <v>Moderado</v>
      </c>
      <c r="P114" s="186" t="s">
        <v>53</v>
      </c>
      <c r="Q114" s="184" t="s">
        <v>666</v>
      </c>
      <c r="R114" s="185" t="s">
        <v>19</v>
      </c>
      <c r="S114" s="185" t="s">
        <v>667</v>
      </c>
      <c r="T114" s="185">
        <v>1</v>
      </c>
      <c r="U114" s="151"/>
      <c r="V114" s="151"/>
      <c r="W114" s="151"/>
      <c r="X114" s="163">
        <v>1</v>
      </c>
      <c r="Y114" s="190">
        <v>1</v>
      </c>
      <c r="Z114" s="162">
        <v>1</v>
      </c>
      <c r="AA114" s="150" t="s">
        <v>865</v>
      </c>
      <c r="AB114" s="181" t="s">
        <v>82</v>
      </c>
      <c r="AC114" s="190">
        <v>1</v>
      </c>
      <c r="AD114" s="162">
        <v>1</v>
      </c>
      <c r="AE114" s="161" t="s">
        <v>1005</v>
      </c>
      <c r="AF114" s="181" t="s">
        <v>82</v>
      </c>
      <c r="AG114" s="187" t="s">
        <v>278</v>
      </c>
      <c r="AH114" s="188" t="s">
        <v>785</v>
      </c>
      <c r="AJ114" s="446"/>
    </row>
    <row r="115" spans="2:45" ht="155.25" customHeight="1" x14ac:dyDescent="0.3">
      <c r="B115" s="344" t="s">
        <v>654</v>
      </c>
      <c r="C115" s="372" t="s">
        <v>145</v>
      </c>
      <c r="D115" s="359" t="s">
        <v>668</v>
      </c>
      <c r="E115" s="359" t="s">
        <v>58</v>
      </c>
      <c r="F115" s="365" t="s">
        <v>669</v>
      </c>
      <c r="G115" s="365" t="s">
        <v>670</v>
      </c>
      <c r="H115" s="359">
        <v>4</v>
      </c>
      <c r="I115" s="359">
        <v>3</v>
      </c>
      <c r="J115" s="363" t="str">
        <f>IF(H115+I115=0,"",IF(OR(AND(H115=1,I115=1),AND(H115=1,I115=2),AND(H115=2,I115=1),AND(H115=2,I115=2),AND(H115=3,I115=1),AND(H115=1,I115=10)),"Bajo",IF(OR(AND(H115=4,I115=1),AND(H115=3,I115=2),AND(H115=2,I115=3),AND(H115=2,I115=5),AND(H115=1,I115=3),AND(H115=1,I115=5),AND(H115=1,I115=20),AND(H115=2,I115=10)),"Moderado",IF(OR(AND(H115=5,I115=1),AND(H115=4,I115=2),AND(H115=4,I115=3),AND(H115=4,I115=5),AND(H115=3,I115=3),AND(H115=3,I115=5),AND(H115=2,I115=4),AND(H115=1,I115=4),AND(H115=1,I115=5),AND(H115=5,I115=2),AND(H115=2,I115=20),AND(H115=3,I115=10),AND(H115=4,I115=10),AND(H115=5,I115=10)),"Alto",IF(OR(AND(H115=5,I115=3),AND(H115=5,I115=4),AND(H115=5,I115=5),AND(H115=4,I115=4),AND(H115=4,I115=5),AND(H115=3,I115=4),AND(H115=3,I115=5),AND(H115=2,I115=5),AND(H115=3,I115=20),AND(H115=4,I115=20),AND(H115=5,I115=20)),"Extremo","")))))</f>
        <v>Alto</v>
      </c>
      <c r="K115" s="344" t="s">
        <v>92</v>
      </c>
      <c r="L115" s="365" t="s">
        <v>671</v>
      </c>
      <c r="M115" s="359">
        <v>2</v>
      </c>
      <c r="N115" s="359">
        <v>3</v>
      </c>
      <c r="O115" s="363" t="str">
        <f>IF(M115+N115=0,"",IF(OR(AND(M115=1,N115=1),AND(M115=1,N115=2),AND(M115=2,N115=1),AND(M115=2,N115=2),AND(M115=3,N115=1),AND(M115=1,N115=10)),"Bajo",IF(OR(AND(M115=4,N115=1),AND(M115=3,N115=2),AND(M115=2,N115=3),AND(M115=2,N115=5),AND(M115=1,N115=3),AND(M115=1,N115=5),AND(M115=1,N115=20),AND(M115=2,N115=10)),"Moderado",IF(OR(AND(M115=5,N115=1),AND(M115=4,N115=2),AND(M115=4,N115=3),AND(M115=4,N115=5),AND(M115=3,N115=3),AND(M115=3,N115=5),AND(M115=2,N115=4),AND(M115=1,N115=4),AND(M115=1,N115=5),AND(M115=5,N115=2),AND(M115=2,N115=20),AND(M115=3,N115=10),AND(M115=4,N115=10),AND(M115=5,N115=10)),"Alto",IF(OR(AND(M115=5,N115=3),AND(M115=5,N115=4),AND(M115=5,N115=5),AND(M115=4,N115=4),AND(M115=4,N115=5),AND(M115=3,N115=4),AND(M115=3,N115=5),AND(M115=2,N115=5),AND(M115=3,N115=20),AND(M115=4,N115=20),AND(M115=5,N115=20)),"Extremo","")))))</f>
        <v>Moderado</v>
      </c>
      <c r="P115" s="344" t="s">
        <v>53</v>
      </c>
      <c r="Q115" s="184" t="s">
        <v>672</v>
      </c>
      <c r="R115" s="185" t="s">
        <v>19</v>
      </c>
      <c r="S115" s="185" t="s">
        <v>475</v>
      </c>
      <c r="T115" s="185">
        <v>1</v>
      </c>
      <c r="U115" s="151"/>
      <c r="V115" s="151">
        <v>1</v>
      </c>
      <c r="W115" s="151"/>
      <c r="X115" s="163"/>
      <c r="Y115" s="172">
        <v>1</v>
      </c>
      <c r="Z115" s="255">
        <v>1</v>
      </c>
      <c r="AA115" s="153" t="s">
        <v>837</v>
      </c>
      <c r="AB115" s="331" t="s">
        <v>82</v>
      </c>
      <c r="AC115" s="172">
        <v>1</v>
      </c>
      <c r="AD115" s="255">
        <v>1</v>
      </c>
      <c r="AE115" s="161" t="s">
        <v>1005</v>
      </c>
      <c r="AF115" s="323" t="s">
        <v>82</v>
      </c>
      <c r="AG115" s="346" t="s">
        <v>278</v>
      </c>
      <c r="AH115" s="348" t="s">
        <v>785</v>
      </c>
      <c r="AJ115" s="446"/>
    </row>
    <row r="116" spans="2:45" ht="132" customHeight="1" x14ac:dyDescent="0.3">
      <c r="B116" s="345"/>
      <c r="C116" s="373"/>
      <c r="D116" s="360"/>
      <c r="E116" s="360"/>
      <c r="F116" s="366"/>
      <c r="G116" s="366"/>
      <c r="H116" s="360"/>
      <c r="I116" s="360"/>
      <c r="J116" s="364"/>
      <c r="K116" s="345"/>
      <c r="L116" s="366"/>
      <c r="M116" s="360"/>
      <c r="N116" s="360"/>
      <c r="O116" s="364"/>
      <c r="P116" s="345"/>
      <c r="Q116" s="184" t="s">
        <v>673</v>
      </c>
      <c r="R116" s="185" t="s">
        <v>674</v>
      </c>
      <c r="S116" s="185" t="s">
        <v>675</v>
      </c>
      <c r="T116" s="185">
        <v>1</v>
      </c>
      <c r="U116" s="151"/>
      <c r="V116" s="151">
        <v>1</v>
      </c>
      <c r="W116" s="151"/>
      <c r="X116" s="163"/>
      <c r="Y116" s="172">
        <v>1</v>
      </c>
      <c r="Z116" s="255">
        <v>1</v>
      </c>
      <c r="AA116" s="149" t="s">
        <v>966</v>
      </c>
      <c r="AB116" s="330"/>
      <c r="AC116" s="172">
        <v>1</v>
      </c>
      <c r="AD116" s="255">
        <v>1</v>
      </c>
      <c r="AE116" s="161" t="s">
        <v>1005</v>
      </c>
      <c r="AF116" s="323"/>
      <c r="AG116" s="347"/>
      <c r="AH116" s="349"/>
      <c r="AJ116" s="446"/>
    </row>
    <row r="117" spans="2:45" ht="150.75" customHeight="1" x14ac:dyDescent="0.3">
      <c r="B117" s="344" t="s">
        <v>655</v>
      </c>
      <c r="C117" s="372" t="s">
        <v>145</v>
      </c>
      <c r="D117" s="359" t="s">
        <v>676</v>
      </c>
      <c r="E117" s="359" t="s">
        <v>58</v>
      </c>
      <c r="F117" s="365" t="s">
        <v>677</v>
      </c>
      <c r="G117" s="365" t="s">
        <v>678</v>
      </c>
      <c r="H117" s="359">
        <v>2</v>
      </c>
      <c r="I117" s="359">
        <v>5</v>
      </c>
      <c r="J117" s="363" t="str">
        <f>IF(H117+I117=0,"",IF(OR(AND(H117=1,I117=1),AND(H117=1,I117=2),AND(H117=2,I117=1),AND(H117=2,I117=2),AND(H117=3,I117=1),AND(H117=1,I117=10)),"Bajo",IF(OR(AND(H117=4,I117=1),AND(H117=3,I117=2),AND(H117=2,I117=3),AND(H117=1,I117=3),AND(H117=1,I117=20),AND(H117=2,I117=10)),"Moderado",IF(OR(AND(H117=5,I117=1),AND(H117=4,I117=2),AND(H117=4,I117=3),AND(H117=4,I117=5),AND(H117=3,I117=3),AND(H117=3,I117=5),AND(H117=2,I117=4),AND(H117=1,I117=4),AND(H117=1,I117=5),AND(H117=5,I117=2),AND(H117=2,I117=20),AND(H117=3,I117=10),AND(H117=4,I117=10),AND(H117=5,I117=10)),"Alto",IF(OR(AND(H117=5,I117=3),AND(H117=5,I117=4),AND(H117=5,I117=5),AND(H117=4,I117=4),AND(H117=4,I117=5),AND(H117=3,I117=4),AND(H117=3,I117=5),AND(H117=2,I117=5),AND(H117=3,I117=20),AND(H117=4,I117=20),AND(H117=5,I117=20)),"Extremo","")))))</f>
        <v>Extremo</v>
      </c>
      <c r="K117" s="344" t="s">
        <v>92</v>
      </c>
      <c r="L117" s="365" t="s">
        <v>679</v>
      </c>
      <c r="M117" s="359">
        <v>1</v>
      </c>
      <c r="N117" s="359">
        <v>5</v>
      </c>
      <c r="O117" s="363" t="str">
        <f>IF(M117+N117=0,"",IF(OR(AND(M117=1,N117=1),AND(M117=1,N117=2),AND(M117=2,N117=1),AND(M117=2,N117=2),AND(M117=3,N117=1),AND(M117=1,N117=10)),"Bajo",IF(OR(AND(M117=4,N117=1),AND(M117=3,N117=2),AND(M117=2,N117=3),AND(M117=2,N117=5),AND(M117=1,N117=3),AND(M117=1,N117=20),AND(M117=2,N117=10)),"Moderado",IF(OR(AND(M117=5,N117=1),AND(M117=4,N117=2),AND(M117=4,N117=3),AND(M117=4,N117=5),AND(M117=3,N117=3),AND(M117=3,N117=5),AND(M117=2,N117=4),AND(M117=1,N117=4),AND(M117=1,N117=5),AND(M117=5,N117=2),AND(M117=2,N117=20),AND(M117=3,N117=10),AND(M117=4,N117=10),AND(M117=5,N117=10)),"Alto",IF(OR(AND(M117=5,N117=3),AND(M117=5,N117=4),AND(M117=5,N117=5),AND(M117=4,N117=4),AND(M117=4,N117=5),AND(M117=3,N117=4),AND(M117=3,N117=5),AND(M117=2,N117=5),AND(M117=3,N117=20),AND(M117=4,N117=20),AND(M117=5,N117=20)),"Extremo","")))))</f>
        <v>Alto</v>
      </c>
      <c r="P117" s="344" t="s">
        <v>53</v>
      </c>
      <c r="Q117" s="184" t="s">
        <v>680</v>
      </c>
      <c r="R117" s="185" t="s">
        <v>19</v>
      </c>
      <c r="S117" s="185" t="s">
        <v>681</v>
      </c>
      <c r="T117" s="185">
        <v>1</v>
      </c>
      <c r="U117" s="151"/>
      <c r="V117" s="151"/>
      <c r="W117" s="151"/>
      <c r="X117" s="163">
        <v>1</v>
      </c>
      <c r="Y117" s="172">
        <v>1</v>
      </c>
      <c r="Z117" s="256">
        <v>1</v>
      </c>
      <c r="AA117" s="149" t="s">
        <v>866</v>
      </c>
      <c r="AB117" s="331" t="s">
        <v>81</v>
      </c>
      <c r="AC117" s="172">
        <v>1</v>
      </c>
      <c r="AD117" s="256">
        <v>1</v>
      </c>
      <c r="AE117" s="161" t="s">
        <v>1005</v>
      </c>
      <c r="AF117" s="323" t="s">
        <v>82</v>
      </c>
      <c r="AG117" s="346" t="s">
        <v>278</v>
      </c>
      <c r="AH117" s="348" t="s">
        <v>785</v>
      </c>
      <c r="AJ117" s="446"/>
    </row>
    <row r="118" spans="2:45" ht="190.5" customHeight="1" x14ac:dyDescent="0.3">
      <c r="B118" s="345"/>
      <c r="C118" s="373"/>
      <c r="D118" s="360"/>
      <c r="E118" s="360"/>
      <c r="F118" s="366"/>
      <c r="G118" s="366"/>
      <c r="H118" s="360"/>
      <c r="I118" s="360"/>
      <c r="J118" s="364"/>
      <c r="K118" s="345"/>
      <c r="L118" s="366"/>
      <c r="M118" s="360"/>
      <c r="N118" s="360"/>
      <c r="O118" s="364"/>
      <c r="P118" s="345"/>
      <c r="Q118" s="184" t="s">
        <v>682</v>
      </c>
      <c r="R118" s="185" t="s">
        <v>19</v>
      </c>
      <c r="S118" s="185" t="s">
        <v>683</v>
      </c>
      <c r="T118" s="185">
        <v>1</v>
      </c>
      <c r="U118" s="151"/>
      <c r="V118" s="151"/>
      <c r="W118" s="151"/>
      <c r="X118" s="163">
        <v>1</v>
      </c>
      <c r="Y118" s="190">
        <v>1</v>
      </c>
      <c r="Z118" s="155">
        <v>1</v>
      </c>
      <c r="AA118" s="150" t="s">
        <v>867</v>
      </c>
      <c r="AB118" s="330"/>
      <c r="AC118" s="190">
        <v>1</v>
      </c>
      <c r="AD118" s="155">
        <v>1</v>
      </c>
      <c r="AE118" s="161" t="s">
        <v>1005</v>
      </c>
      <c r="AF118" s="323"/>
      <c r="AG118" s="347"/>
      <c r="AH118" s="349"/>
      <c r="AJ118" s="446"/>
    </row>
    <row r="119" spans="2:45" ht="180.75" customHeight="1" x14ac:dyDescent="0.3">
      <c r="B119" s="186" t="s">
        <v>656</v>
      </c>
      <c r="C119" s="183" t="s">
        <v>145</v>
      </c>
      <c r="D119" s="185" t="s">
        <v>211</v>
      </c>
      <c r="E119" s="185" t="s">
        <v>58</v>
      </c>
      <c r="F119" s="184" t="s">
        <v>684</v>
      </c>
      <c r="G119" s="184" t="s">
        <v>685</v>
      </c>
      <c r="H119" s="185">
        <v>3</v>
      </c>
      <c r="I119" s="185">
        <v>2</v>
      </c>
      <c r="J119" s="179" t="str">
        <f t="shared" ref="J119" si="14">IF(H119+I119=0,"",IF(OR(AND(H119=1,I119=1),AND(H119=1,I119=2),AND(H119=2,I119=1),AND(H119=2,I119=2),AND(H119=3,I119=1),AND(H119=1,I119=10)),"Bajo",IF(OR(AND(H119=4,I119=1),AND(H119=3,I119=2),AND(H119=2,I119=3),AND(H119=2,I119=5),AND(H119=1,I119=3),AND(H119=1,I119=5),AND(H119=1,I119=20),AND(H119=2,I119=10)),"Moderado",IF(OR(AND(H119=5,I119=1),AND(H119=4,I119=2),AND(H119=4,I119=3),AND(H119=4,I119=5),AND(H119=3,I119=3),AND(H119=3,I119=5),AND(H119=2,I119=4),AND(H119=1,I119=4),AND(H119=1,I119=5),AND(H119=5,I119=2),AND(H119=2,I119=20),AND(H119=3,I119=10),AND(H119=4,I119=10),AND(H119=5,I119=10)),"Alto",IF(OR(AND(H119=5,I119=3),AND(H119=5,I119=4),AND(H119=5,I119=5),AND(H119=4,I119=4),AND(H119=4,I119=5),AND(H119=3,I119=4),AND(H119=3,I119=5),AND(H119=2,I119=5),AND(H119=3,I119=20),AND(H119=4,I119=20),AND(H119=5,I119=20)),"Extremo","")))))</f>
        <v>Moderado</v>
      </c>
      <c r="K119" s="186" t="s">
        <v>92</v>
      </c>
      <c r="L119" s="184" t="s">
        <v>965</v>
      </c>
      <c r="M119" s="185">
        <v>2</v>
      </c>
      <c r="N119" s="185">
        <v>2</v>
      </c>
      <c r="O119" s="179" t="str">
        <f>IF(M119+N119=0,"",IF(OR(AND(M119=1,N119=1),AND(M119=1,N119=2),AND(M119=2,N119=1),AND(M119=2,N119=2),AND(M119=3,N119=1),AND(M119=1,N119=10)),"Bajo",IF(OR(AND(M119=4,N119=1),AND(M119=3,N119=2),AND(M119=2,N119=3),AND(M119=2,N119=5),AND(M119=1,N119=3),AND(M119=1,L133N132=J1315),AND(M119=1,N119=20),AND(M119=2,N119=10)),"Moderado",IF(OR(AND(M119=5,N119=1),AND(M119=4,N119=2),AND(M119=4,N119=3),AND(M119=4,N119=5),AND(M119=3,N119=3),AND(M119=3,N119=5),AND(M119=2,N119=4),AND(M119=1,N119=4),AND(M119=1,N119=5),AND(M119=5,N119=2),AND(M119=2,N119=20),AND(M119=3,N119=10),AND(M119=4,N119=10),AND(M119=5,N119=10)),"Alto",IF(OR(AND(M119=5,N119=3),AND(M119=5,N119=4),AND(M119=5,N119=5),AND(M119=4,N119=4),AND(M119=4,N119=5),AND(M119=3,N119=4),AND(M119=3,N119=5),AND(M119=2,N119=5),AND(M119=3,N119=20),AND(M119=4,N119=20),AND(M119=5,N119=20)),"Extremo","")))))</f>
        <v>Bajo</v>
      </c>
      <c r="P119" s="186" t="s">
        <v>52</v>
      </c>
      <c r="Q119" s="184" t="s">
        <v>686</v>
      </c>
      <c r="R119" s="185" t="s">
        <v>19</v>
      </c>
      <c r="S119" s="185" t="s">
        <v>687</v>
      </c>
      <c r="T119" s="56">
        <v>1</v>
      </c>
      <c r="U119" s="56"/>
      <c r="V119" s="56"/>
      <c r="W119" s="155"/>
      <c r="X119" s="168">
        <v>1</v>
      </c>
      <c r="Y119" s="172">
        <v>0</v>
      </c>
      <c r="Z119" s="255">
        <v>0</v>
      </c>
      <c r="AA119" s="149" t="s">
        <v>868</v>
      </c>
      <c r="AB119" s="181" t="s">
        <v>81</v>
      </c>
      <c r="AC119" s="193">
        <v>0</v>
      </c>
      <c r="AD119" s="194">
        <v>0.5</v>
      </c>
      <c r="AE119" s="156" t="s">
        <v>1036</v>
      </c>
      <c r="AF119" s="181" t="s">
        <v>82</v>
      </c>
      <c r="AG119" s="187" t="s">
        <v>278</v>
      </c>
      <c r="AH119" s="188" t="s">
        <v>785</v>
      </c>
      <c r="AJ119" s="446"/>
    </row>
    <row r="120" spans="2:45" ht="203.25" customHeight="1" x14ac:dyDescent="0.3">
      <c r="B120" s="339" t="s">
        <v>747</v>
      </c>
      <c r="C120" s="358" t="s">
        <v>145</v>
      </c>
      <c r="D120" s="357" t="s">
        <v>688</v>
      </c>
      <c r="E120" s="359" t="s">
        <v>58</v>
      </c>
      <c r="F120" s="361" t="s">
        <v>689</v>
      </c>
      <c r="G120" s="361" t="s">
        <v>690</v>
      </c>
      <c r="H120" s="357">
        <v>4</v>
      </c>
      <c r="I120" s="357">
        <v>4</v>
      </c>
      <c r="J120" s="356" t="str">
        <f>IF(H120+I120=0,"",IF(OR(AND(H120=1,I120=1),AND(H120=1,I120=2),AND(H120=2,I120=1),AND(H120=2,I120=2),AND(H120=3,I120=1),AND(H120=1,I120=10)),"Bajo",IF(OR(AND(H120=4,I120=1),AND(H120=3,I120=2),AND(H120=2,I120=3),AND(H120=2,I120=5),AND(H120=1,I120=3),AND(H120=1,I120=5),AND(H120=1,I120=20),AND(H120=2,I120=10)),"Moderado",IF(OR(AND(H120=5,I120=1),AND(H120=4,I120=2),AND(H120=4,I120=3),AND(H120=3,I120=3),AND(H120=3,I120=5),AND(H120=2,I120=4),AND(H120=1,I120=4),AND(H120=1,I120=5),AND(H120=5,I120=2),AND(H120=2,I120=20),AND(H120=3,I120=10),AND(H120=4,I120=10),AND(H120=5,I120=10)),"Alto",IF(OR(AND(H120=5,I120=3),AND(H120=5,I120=4),AND(H120=5,I120=5),AND(H120=4,I120=4),AND(H120=4,I120=5),AND(H120=3,I120=4),AND(H120=3,I120=5),AND(H120=2,I120=5),AND(H120=3,I120=20),AND(H120=4,I120=20),AND(H120=5,I120=20)),"Extremo","")))))</f>
        <v>Extremo</v>
      </c>
      <c r="K120" s="339" t="s">
        <v>92</v>
      </c>
      <c r="L120" s="361" t="s">
        <v>786</v>
      </c>
      <c r="M120" s="357">
        <v>3</v>
      </c>
      <c r="N120" s="357">
        <v>4</v>
      </c>
      <c r="O120" s="356" t="s">
        <v>98</v>
      </c>
      <c r="P120" s="339" t="s">
        <v>51</v>
      </c>
      <c r="Q120" s="184" t="s">
        <v>691</v>
      </c>
      <c r="R120" s="185" t="s">
        <v>19</v>
      </c>
      <c r="S120" s="185" t="s">
        <v>692</v>
      </c>
      <c r="T120" s="56">
        <v>1</v>
      </c>
      <c r="U120" s="56"/>
      <c r="V120" s="56"/>
      <c r="W120" s="157">
        <v>1</v>
      </c>
      <c r="X120" s="169"/>
      <c r="Y120" s="172">
        <v>1</v>
      </c>
      <c r="Z120" s="255">
        <v>1</v>
      </c>
      <c r="AA120" s="149" t="s">
        <v>869</v>
      </c>
      <c r="AB120" s="323" t="s">
        <v>81</v>
      </c>
      <c r="AC120" s="172">
        <v>1</v>
      </c>
      <c r="AD120" s="255">
        <v>1</v>
      </c>
      <c r="AE120" s="149" t="s">
        <v>1005</v>
      </c>
      <c r="AF120" s="323" t="s">
        <v>82</v>
      </c>
      <c r="AG120" s="342" t="s">
        <v>278</v>
      </c>
      <c r="AH120" s="341" t="s">
        <v>785</v>
      </c>
      <c r="AJ120" s="446"/>
    </row>
    <row r="121" spans="2:45" ht="111" customHeight="1" x14ac:dyDescent="0.3">
      <c r="B121" s="339"/>
      <c r="C121" s="358"/>
      <c r="D121" s="357"/>
      <c r="E121" s="362"/>
      <c r="F121" s="361"/>
      <c r="G121" s="361"/>
      <c r="H121" s="357"/>
      <c r="I121" s="357"/>
      <c r="J121" s="356"/>
      <c r="K121" s="339"/>
      <c r="L121" s="361"/>
      <c r="M121" s="357"/>
      <c r="N121" s="357"/>
      <c r="O121" s="356"/>
      <c r="P121" s="339"/>
      <c r="Q121" s="184" t="s">
        <v>787</v>
      </c>
      <c r="R121" s="185" t="s">
        <v>19</v>
      </c>
      <c r="S121" s="185" t="s">
        <v>475</v>
      </c>
      <c r="T121" s="185">
        <v>1</v>
      </c>
      <c r="U121" s="151"/>
      <c r="V121" s="151"/>
      <c r="W121" s="151"/>
      <c r="X121" s="163">
        <v>1</v>
      </c>
      <c r="Y121" s="172">
        <v>0</v>
      </c>
      <c r="Z121" s="255">
        <v>0</v>
      </c>
      <c r="AA121" s="149" t="s">
        <v>870</v>
      </c>
      <c r="AB121" s="323"/>
      <c r="AC121" s="193">
        <v>1</v>
      </c>
      <c r="AD121" s="194">
        <v>1</v>
      </c>
      <c r="AE121" s="156" t="s">
        <v>1037</v>
      </c>
      <c r="AF121" s="323"/>
      <c r="AG121" s="342"/>
      <c r="AH121" s="341"/>
      <c r="AJ121" s="446"/>
    </row>
    <row r="122" spans="2:45" ht="103.5" customHeight="1" x14ac:dyDescent="0.3">
      <c r="B122" s="339"/>
      <c r="C122" s="358"/>
      <c r="D122" s="357"/>
      <c r="E122" s="360"/>
      <c r="F122" s="361"/>
      <c r="G122" s="361"/>
      <c r="H122" s="357"/>
      <c r="I122" s="357"/>
      <c r="J122" s="356"/>
      <c r="K122" s="339"/>
      <c r="L122" s="361"/>
      <c r="M122" s="357"/>
      <c r="N122" s="357"/>
      <c r="O122" s="356"/>
      <c r="P122" s="339"/>
      <c r="Q122" s="184" t="s">
        <v>693</v>
      </c>
      <c r="R122" s="185" t="s">
        <v>694</v>
      </c>
      <c r="S122" s="185" t="s">
        <v>695</v>
      </c>
      <c r="T122" s="185">
        <v>1</v>
      </c>
      <c r="U122" s="151"/>
      <c r="V122" s="151"/>
      <c r="W122" s="151"/>
      <c r="X122" s="163">
        <v>1</v>
      </c>
      <c r="Y122" s="172">
        <v>0</v>
      </c>
      <c r="Z122" s="255">
        <v>0</v>
      </c>
      <c r="AA122" s="149" t="s">
        <v>871</v>
      </c>
      <c r="AB122" s="323"/>
      <c r="AC122" s="193">
        <v>1</v>
      </c>
      <c r="AD122" s="194">
        <v>1</v>
      </c>
      <c r="AE122" s="156" t="s">
        <v>1038</v>
      </c>
      <c r="AF122" s="323"/>
      <c r="AG122" s="342"/>
      <c r="AH122" s="341"/>
      <c r="AJ122" s="446"/>
    </row>
    <row r="123" spans="2:45" ht="180.75" customHeight="1" x14ac:dyDescent="0.3">
      <c r="B123" s="186" t="s">
        <v>146</v>
      </c>
      <c r="C123" s="183" t="s">
        <v>145</v>
      </c>
      <c r="D123" s="185" t="s">
        <v>696</v>
      </c>
      <c r="E123" s="185" t="s">
        <v>60</v>
      </c>
      <c r="F123" s="147" t="s">
        <v>788</v>
      </c>
      <c r="G123" s="184" t="s">
        <v>697</v>
      </c>
      <c r="H123" s="56">
        <v>1</v>
      </c>
      <c r="I123" s="56">
        <v>5</v>
      </c>
      <c r="J123" s="179" t="str">
        <f>IF(H123+I123=0,"",IF(OR(AND(H123=1,I123=1),AND(H123=1,I123=2),AND(H123=2,I123=1),AND(H123=2,I123=2),AND(H123=3,I123=1),AND(H123=1,I123=10)),"Bajo",IF(OR(AND(H123=4,I123=1),AND(H123=3,I123=2),AND(H123=2,I123=3),AND(H123=2,I123=5),AND(H123=1,I123=3),AND(H123=1,I123=20),AND(H123=2,I123=10)),"Moderado",IF(OR(AND(H123=5,I123=1),AND(H123=4,I123=2),AND(H123=4,I123=3),AND(H123=4,I123=5),AND(H123=3,I123=3),AND(H123=3,I123=5),AND(H123=2,I123=4),AND(H123=1,I123=4),AND(H123=1,I123=5),AND(H123=5,I123=2),AND(H123=2,I123=20),AND(H123=3,I123=10),AND(H123=4,I123=10),AND(H123=5,I123=10)),"Alto",IF(OR(AND(H123=5,I123=3),AND(H123=5,I123=4),AND(H123=5,I123=5),AND(H123=4,I123=4),AND(H123=4,I123=5),AND(H123=3,I123=4),AND(H123=3,I123=5),AND(H123=2,I123=5),AND(H123=3,I123=20),AND(H123=4,I123=20),AND(H123=5,I123=20)),"Extremo","")))))</f>
        <v>Alto</v>
      </c>
      <c r="K123" s="77" t="s">
        <v>92</v>
      </c>
      <c r="L123" s="87" t="s">
        <v>789</v>
      </c>
      <c r="M123" s="58">
        <v>1</v>
      </c>
      <c r="N123" s="58">
        <v>5</v>
      </c>
      <c r="O123" s="179" t="str">
        <f>IF(M123+N123=0,"",IF(OR(AND(M123=1,N123=1),AND(M123=1,N123=2),AND(M123=2,N123=1),AND(M123=2,N123=2),AND(M123=3,N123=1),AND(M123=1,N123=10)),"Bajo",IF(OR(AND(M123=4,N123=1),AND(M123=3,N123=2),AND(M123=2,N123=3),AND(M123=2,N123=5),AND(M123=1,N123=3),AND(M123=1,N123=20),AND(M123=2,N123=10)),"Moderado",IF(OR(AND(M123=5,N123=1),AND(M123=4,N123=2),AND(M123=4,N123=3),AND(M123=4,N123=5),AND(M123=3,N123=3),AND(M123=3,N123=5),AND(M123=2,N123=4),AND(M123=1,N123=4),AND(M123=1,N123=5),AND(M123=5,N123=2),AND(M123=2,N123=20),AND(M123=3,N123=10),AND(M123=4,N123=10),AND(M123=5,N123=10)),"Alto",IF(OR(AND(M123=5,N123=3),AND(M123=5,N123=4),AND(M123=5,N123=5),AND(M123=4,N123=4),AND(M123=4,N123=5),AND(M123=3,N123=4),AND(M123=3,N123=5),AND(M123=2,N123=5),AND(M123=3,N123=20),AND(M123=4,N123=20),AND(M123=5,N123=20)),"Extremo","")))))</f>
        <v>Alto</v>
      </c>
      <c r="P123" s="190" t="s">
        <v>53</v>
      </c>
      <c r="Q123" s="184" t="s">
        <v>698</v>
      </c>
      <c r="R123" s="185" t="s">
        <v>19</v>
      </c>
      <c r="S123" s="185" t="s">
        <v>699</v>
      </c>
      <c r="T123" s="56">
        <v>2</v>
      </c>
      <c r="U123" s="56"/>
      <c r="V123" s="56">
        <v>1</v>
      </c>
      <c r="W123" s="56"/>
      <c r="X123" s="166">
        <v>1</v>
      </c>
      <c r="Y123" s="172">
        <v>1</v>
      </c>
      <c r="Z123" s="255">
        <v>1</v>
      </c>
      <c r="AA123" s="153" t="s">
        <v>872</v>
      </c>
      <c r="AB123" s="181" t="s">
        <v>82</v>
      </c>
      <c r="AC123" s="172">
        <v>1</v>
      </c>
      <c r="AD123" s="255">
        <v>1</v>
      </c>
      <c r="AE123" s="196" t="s">
        <v>1039</v>
      </c>
      <c r="AF123" s="181" t="s">
        <v>82</v>
      </c>
      <c r="AG123" s="187" t="s">
        <v>278</v>
      </c>
      <c r="AH123" s="188" t="s">
        <v>785</v>
      </c>
      <c r="AJ123" s="446"/>
    </row>
    <row r="124" spans="2:45" ht="180.75" customHeight="1" x14ac:dyDescent="0.3">
      <c r="B124" s="186" t="s">
        <v>147</v>
      </c>
      <c r="C124" s="183" t="s">
        <v>145</v>
      </c>
      <c r="D124" s="185" t="s">
        <v>700</v>
      </c>
      <c r="E124" s="185" t="s">
        <v>60</v>
      </c>
      <c r="F124" s="147" t="s">
        <v>790</v>
      </c>
      <c r="G124" s="184" t="s">
        <v>701</v>
      </c>
      <c r="H124" s="56">
        <v>4</v>
      </c>
      <c r="I124" s="56">
        <v>3</v>
      </c>
      <c r="J124" s="179" t="str">
        <f t="shared" ref="J124" si="15">IF(H124+I124=0,"",IF(OR(AND(H124=1,I124=1),AND(H124=1,I124=2),AND(H124=2,I124=1),AND(H124=2,I124=2),AND(H124=3,I124=1),AND(H124=1,I124=10)),"Bajo",IF(OR(AND(H124=4,I124=1),AND(H124=3,I124=2),AND(H124=2,I124=3),AND(H124=2,I124=5),AND(H124=1,I124=3),AND(H124=1,I124=5),AND(H124=1,I124=20),AND(H124=2,I124=10)),"Moderado",IF(OR(AND(H124=5,I124=1),AND(H124=4,I124=2),AND(H124=4,I124=3),AND(H124=4,I124=5),AND(H124=3,I124=3),AND(H124=3,I124=5),AND(H124=2,I124=4),AND(H124=1,I124=4),AND(H124=1,I124=5),AND(H124=5,I124=2),AND(H124=2,I124=20),AND(H124=3,I124=10),AND(H124=4,I124=10),AND(H124=5,I124=10)),"Alto",IF(OR(AND(H124=5,I124=3),AND(H124=5,I124=4),AND(H124=5,I124=5),AND(H124=4,I124=4),AND(H124=4,I124=5),AND(H124=3,I124=4),AND(H124=3,I124=5),AND(H124=2,I124=5),AND(H124=3,I124=20),AND(H124=4,I124=20),AND(H124=5,I124=20)),"Extremo","")))))</f>
        <v>Alto</v>
      </c>
      <c r="K124" s="77" t="s">
        <v>92</v>
      </c>
      <c r="L124" s="87" t="s">
        <v>702</v>
      </c>
      <c r="M124" s="58">
        <v>3</v>
      </c>
      <c r="N124" s="58">
        <v>3</v>
      </c>
      <c r="O124" s="179" t="str">
        <f t="shared" ref="O124" si="16">IF(M124+N124=0,"",IF(OR(AND(M124=1,N124=1),AND(M124=1,N124=2),AND(M124=2,N124=1),AND(M124=2,N124=2),AND(M124=3,N124=1),AND(M124=1,N124=10)),"Bajo",IF(OR(AND(M124=4,N124=1),AND(M124=3,N124=2),AND(M124=2,N124=3),AND(M124=2,N124=5),AND(M124=1,N124=3),AND(M124=1,N124=5),AND(M124=1,N124=20),AND(M124=2,N124=10)),"Moderado",IF(OR(AND(M124=5,N124=1),AND(M124=4,N124=2),AND(M124=4,N124=3),AND(M124=4,N124=5),AND(M124=3,N124=3),AND(M124=3,N124=5),AND(M124=2,N124=4),AND(M124=1,N124=4),AND(M124=1,N124=5),AND(M124=5,N124=2),AND(M124=2,N124=20),AND(M124=3,N124=10),AND(M124=4,N124=10),AND(M124=5,N124=10)),"Alto",IF(OR(AND(M124=5,N124=3),AND(M124=5,N124=4),AND(M124=5,N124=5),AND(M124=4,N124=4),AND(M124=4,N124=5),AND(M124=3,N124=4),AND(M124=3,N124=5),AND(M124=2,N124=5),AND(M124=3,N124=20),AND(M124=4,N124=20),AND(M124=5,N124=20)),"Extremo","")))))</f>
        <v>Alto</v>
      </c>
      <c r="P124" s="190" t="s">
        <v>53</v>
      </c>
      <c r="Q124" s="184" t="s">
        <v>703</v>
      </c>
      <c r="R124" s="185" t="s">
        <v>19</v>
      </c>
      <c r="S124" s="185" t="s">
        <v>704</v>
      </c>
      <c r="T124" s="56">
        <v>1</v>
      </c>
      <c r="U124" s="56"/>
      <c r="V124" s="56"/>
      <c r="W124" s="56"/>
      <c r="X124" s="166">
        <v>1</v>
      </c>
      <c r="Y124" s="172">
        <v>1</v>
      </c>
      <c r="Z124" s="255">
        <v>1</v>
      </c>
      <c r="AA124" s="149" t="s">
        <v>993</v>
      </c>
      <c r="AB124" s="181" t="s">
        <v>82</v>
      </c>
      <c r="AC124" s="172">
        <v>1</v>
      </c>
      <c r="AD124" s="255">
        <v>1</v>
      </c>
      <c r="AE124" s="156" t="s">
        <v>1040</v>
      </c>
      <c r="AF124" s="181" t="s">
        <v>82</v>
      </c>
      <c r="AG124" s="187" t="s">
        <v>278</v>
      </c>
      <c r="AH124" s="188" t="s">
        <v>785</v>
      </c>
      <c r="AJ124" s="446"/>
    </row>
    <row r="125" spans="2:45" ht="180.75" customHeight="1" x14ac:dyDescent="0.3">
      <c r="B125" s="186" t="s">
        <v>148</v>
      </c>
      <c r="C125" s="183" t="s">
        <v>145</v>
      </c>
      <c r="D125" s="185" t="s">
        <v>705</v>
      </c>
      <c r="E125" s="185" t="s">
        <v>60</v>
      </c>
      <c r="F125" s="147" t="s">
        <v>791</v>
      </c>
      <c r="G125" s="184" t="s">
        <v>706</v>
      </c>
      <c r="H125" s="56">
        <v>1</v>
      </c>
      <c r="I125" s="56">
        <v>5</v>
      </c>
      <c r="J125" s="179" t="str">
        <f>IF(H125+I125=0,"",IF(OR(AND(H125=1,I125=1),AND(H125=1,I125=2),AND(H125=2,I125=1),AND(H125=2,I125=2),AND(H125=3,I125=1),AND(H125=1,I125=10)),"Bajo",IF(OR(AND(H125=4,I125=1),AND(H125=3,I125=2),AND(H125=2,I125=3),AND(H125=2,I125=5),AND(H125=1,I125=3),AND(H125=1,I125=20),AND(H125=2,I125=10)),"Moderado",IF(OR(AND(H125=5,I125=1),AND(H125=4,I125=2),AND(H125=4,I125=3),AND(H125=4,I125=5),AND(H125=3,I125=3),AND(H125=3,I125=5),AND(H125=2,I125=4),AND(H125=1,I125=4),AND(H125=1,I125=5),AND(H125=5,I125=2),AND(H125=2,I125=20),AND(H125=3,I125=10),AND(H125=4,I125=10),AND(H125=5,I125=10)),"Alto",IF(OR(AND(H125=5,I125=3),AND(H125=5,I125=4),AND(H125=5,I125=5),AND(H125=4,I125=4),AND(H125=4,I125=5),AND(H125=3,I125=4),AND(H125=3,I125=5),AND(H125=2,I125=5),AND(H125=3,I125=20),AND(H125=4,I125=20),AND(H125=5,I125=20)),"Extremo","")))))</f>
        <v>Alto</v>
      </c>
      <c r="K125" s="77" t="s">
        <v>92</v>
      </c>
      <c r="L125" s="87" t="s">
        <v>707</v>
      </c>
      <c r="M125" s="58">
        <v>1</v>
      </c>
      <c r="N125" s="58">
        <v>5</v>
      </c>
      <c r="O125" s="179" t="str">
        <f>IF(M125+N125=0,"",IF(OR(AND(M125=1,N125=1),AND(M125=1,N125=2),AND(M125=2,N125=1),AND(M125=2,N125=2),AND(M125=3,N125=1),AND(M125=1,N125=10)),"Bajo",IF(OR(AND(M125=4,N125=1),AND(M125=3,N125=2),AND(M125=2,N125=3),AND(M125=2,N125=5),AND(M125=1,N125=3),AND(M125=1,N125=20),AND(M125=2,N125=10)),"Moderado",IF(OR(AND(M125=5,N125=1),AND(M125=4,N125=2),AND(M125=4,N125=3),AND(M125=4,N125=5),AND(M125=3,N125=3),AND(M125=3,N125=5),AND(M125=2,N125=4),AND(M125=1,N125=4),AND(M125=1,N125=5),AND(M125=5,N125=2),AND(M125=2,N125=20),AND(M125=3,N125=10),AND(M125=4,N125=10),AND(M125=5,N125=10)),"Alto",IF(OR(AND(M125=5,N125=3),AND(M125=5,N125=4),AND(M125=5,N125=5),AND(M125=4,N125=4),AND(M125=4,N125=5),AND(M125=3,N125=4),AND(M125=3,N125=5),AND(M125=2,N125=5),AND(M125=3,N125=20),AND(M125=4,N125=20),AND(M125=5,N125=20)),"Extremo","")))))</f>
        <v>Alto</v>
      </c>
      <c r="P125" s="190" t="s">
        <v>53</v>
      </c>
      <c r="Q125" s="184" t="s">
        <v>708</v>
      </c>
      <c r="R125" s="185" t="s">
        <v>19</v>
      </c>
      <c r="S125" s="185" t="s">
        <v>792</v>
      </c>
      <c r="T125" s="56">
        <v>1</v>
      </c>
      <c r="U125" s="56"/>
      <c r="V125" s="56"/>
      <c r="W125" s="56"/>
      <c r="X125" s="166">
        <v>1</v>
      </c>
      <c r="Y125" s="172">
        <v>1</v>
      </c>
      <c r="Z125" s="255">
        <v>1</v>
      </c>
      <c r="AA125" s="153" t="s">
        <v>994</v>
      </c>
      <c r="AB125" s="181" t="s">
        <v>82</v>
      </c>
      <c r="AC125" s="172">
        <v>1</v>
      </c>
      <c r="AD125" s="255">
        <v>1</v>
      </c>
      <c r="AE125" s="153" t="s">
        <v>1005</v>
      </c>
      <c r="AF125" s="181" t="s">
        <v>82</v>
      </c>
      <c r="AG125" s="187" t="s">
        <v>278</v>
      </c>
      <c r="AH125" s="188" t="s">
        <v>785</v>
      </c>
      <c r="AJ125" s="446"/>
    </row>
    <row r="126" spans="2:45" ht="305.25" customHeight="1" x14ac:dyDescent="0.3">
      <c r="B126" s="186" t="s">
        <v>149</v>
      </c>
      <c r="C126" s="183" t="s">
        <v>145</v>
      </c>
      <c r="D126" s="185" t="s">
        <v>709</v>
      </c>
      <c r="E126" s="185" t="s">
        <v>58</v>
      </c>
      <c r="F126" s="147" t="s">
        <v>793</v>
      </c>
      <c r="G126" s="184" t="s">
        <v>710</v>
      </c>
      <c r="H126" s="56">
        <v>5</v>
      </c>
      <c r="I126" s="56">
        <v>3</v>
      </c>
      <c r="J126" s="179" t="str">
        <f t="shared" ref="J126" si="17">IF(H126+I126=0,"",IF(OR(AND(H126=1,I126=1),AND(H126=1,I126=2),AND(H126=2,I126=1),AND(H126=2,I126=2),AND(H126=3,I126=1),AND(H126=1,I126=10)),"Bajo",IF(OR(AND(H126=4,I126=1),AND(H126=3,I126=2),AND(H126=2,I126=3),AND(H126=2,I126=5),AND(H126=1,I126=3),AND(H126=1,I126=5),AND(H126=1,I126=20),AND(H126=2,I126=10)),"Moderado",IF(OR(AND(H126=5,I126=1),AND(H126=4,I126=2),AND(H126=4,I126=3),AND(H126=4,I126=5),AND(H126=3,I126=3),AND(H126=3,I126=5),AND(H126=2,I126=4),AND(H126=1,I126=4),AND(H126=1,I126=5),AND(H126=5,I126=2),AND(H126=2,I126=20),AND(H126=3,I126=10),AND(H126=4,I126=10),AND(H126=5,I126=10)),"Alto",IF(OR(AND(H126=5,I126=3),AND(H126=5,I126=4),AND(H126=5,I126=5),AND(H126=4,I126=4),AND(H126=4,I126=5),AND(H126=3,I126=4),AND(H126=3,I126=5),AND(H126=2,I126=5),AND(H126=3,I126=20),AND(H126=4,I126=20),AND(H126=5,I126=20)),"Extremo","")))))</f>
        <v>Extremo</v>
      </c>
      <c r="K126" s="77" t="s">
        <v>92</v>
      </c>
      <c r="L126" s="87" t="s">
        <v>711</v>
      </c>
      <c r="M126" s="58">
        <v>4</v>
      </c>
      <c r="N126" s="58">
        <v>3</v>
      </c>
      <c r="O126" s="179" t="str">
        <f t="shared" ref="O126" si="18">IF(M126+N126=0,"",IF(OR(AND(M126=1,N126=1),AND(M126=1,N126=2),AND(M126=2,N126=1),AND(M126=2,N126=2),AND(M126=3,N126=1),AND(M126=1,N126=10)),"Bajo",IF(OR(AND(M126=4,N126=1),AND(M126=3,N126=2),AND(M126=2,N126=3),AND(M126=2,N126=5),AND(M126=1,N126=3),AND(M126=1,N126=5),AND(M126=1,N126=20),AND(M126=2,N126=10)),"Moderado",IF(OR(AND(M126=5,N126=1),AND(M126=4,N126=2),AND(M126=4,N126=3),AND(M126=4,N126=5),AND(M126=3,N126=3),AND(M126=3,N126=5),AND(M126=2,N126=4),AND(M126=1,N126=4),AND(M126=1,N126=5),AND(M126=5,N126=2),AND(M126=2,N126=20),AND(M126=3,N126=10),AND(M126=4,N126=10),AND(M126=5,N126=10)),"Alto",IF(OR(AND(M126=5,N126=3),AND(M126=5,N126=4),AND(M126=5,N126=5),AND(M126=4,N126=4),AND(M126=4,N126=5),AND(M126=3,N126=4),AND(M126=3,N126=5),AND(M126=2,N126=5),AND(M126=3,N126=20),AND(M126=4,N126=20),AND(M126=5,N126=20)),"Extremo","")))))</f>
        <v>Alto</v>
      </c>
      <c r="P126" s="190" t="s">
        <v>53</v>
      </c>
      <c r="Q126" s="184" t="s">
        <v>712</v>
      </c>
      <c r="R126" s="185" t="s">
        <v>19</v>
      </c>
      <c r="S126" s="185" t="s">
        <v>713</v>
      </c>
      <c r="T126" s="56">
        <v>2</v>
      </c>
      <c r="U126" s="152"/>
      <c r="V126" s="152"/>
      <c r="W126" s="152"/>
      <c r="X126" s="170">
        <v>2</v>
      </c>
      <c r="Y126" s="190">
        <v>2</v>
      </c>
      <c r="Z126" s="155">
        <v>1</v>
      </c>
      <c r="AA126" s="161" t="s">
        <v>838</v>
      </c>
      <c r="AB126" s="181" t="s">
        <v>82</v>
      </c>
      <c r="AC126" s="190">
        <v>2</v>
      </c>
      <c r="AD126" s="155">
        <v>1</v>
      </c>
      <c r="AE126" s="153" t="s">
        <v>1005</v>
      </c>
      <c r="AF126" s="181" t="s">
        <v>82</v>
      </c>
      <c r="AG126" s="187" t="s">
        <v>278</v>
      </c>
      <c r="AH126" s="188" t="s">
        <v>785</v>
      </c>
      <c r="AJ126" s="447"/>
    </row>
    <row r="127" spans="2:45" s="59" customFormat="1" ht="149.25" customHeight="1" x14ac:dyDescent="0.25">
      <c r="B127" s="186" t="s">
        <v>155</v>
      </c>
      <c r="C127" s="183" t="s">
        <v>156</v>
      </c>
      <c r="D127" s="185" t="s">
        <v>722</v>
      </c>
      <c r="E127" s="185" t="s">
        <v>59</v>
      </c>
      <c r="F127" s="184" t="s">
        <v>723</v>
      </c>
      <c r="G127" s="184" t="s">
        <v>240</v>
      </c>
      <c r="H127" s="185">
        <v>2</v>
      </c>
      <c r="I127" s="185">
        <v>4</v>
      </c>
      <c r="J127" s="179" t="s">
        <v>87</v>
      </c>
      <c r="K127" s="186" t="s">
        <v>92</v>
      </c>
      <c r="L127" s="184" t="s">
        <v>724</v>
      </c>
      <c r="M127" s="185">
        <v>1</v>
      </c>
      <c r="N127" s="185">
        <v>4</v>
      </c>
      <c r="O127" s="179" t="s">
        <v>87</v>
      </c>
      <c r="P127" s="186" t="s">
        <v>52</v>
      </c>
      <c r="Q127" s="184" t="s">
        <v>725</v>
      </c>
      <c r="R127" s="185" t="s">
        <v>19</v>
      </c>
      <c r="S127" s="185" t="s">
        <v>726</v>
      </c>
      <c r="T127" s="185">
        <v>4</v>
      </c>
      <c r="U127" s="151">
        <v>1</v>
      </c>
      <c r="V127" s="151">
        <v>1</v>
      </c>
      <c r="W127" s="151">
        <v>1</v>
      </c>
      <c r="X127" s="163">
        <v>1</v>
      </c>
      <c r="Y127" s="172">
        <v>4</v>
      </c>
      <c r="Z127" s="255">
        <v>1</v>
      </c>
      <c r="AA127" s="153" t="s">
        <v>995</v>
      </c>
      <c r="AB127" s="189" t="s">
        <v>82</v>
      </c>
      <c r="AC127" s="172">
        <v>4</v>
      </c>
      <c r="AD127" s="255">
        <v>1</v>
      </c>
      <c r="AE127" s="153" t="s">
        <v>1005</v>
      </c>
      <c r="AF127" s="189" t="s">
        <v>82</v>
      </c>
      <c r="AG127" s="187" t="s">
        <v>278</v>
      </c>
      <c r="AH127" s="188" t="s">
        <v>785</v>
      </c>
      <c r="AJ127" s="457">
        <f>AVERAGE(AD127:AD134)</f>
        <v>1</v>
      </c>
      <c r="AL127" s="304"/>
      <c r="AM127" s="304"/>
      <c r="AN127" s="304"/>
      <c r="AO127" s="304"/>
      <c r="AP127" s="304"/>
      <c r="AQ127" s="304"/>
      <c r="AR127" s="304"/>
      <c r="AS127" s="304"/>
    </row>
    <row r="128" spans="2:45" s="59" customFormat="1" ht="160.5" customHeight="1" x14ac:dyDescent="0.25">
      <c r="B128" s="186" t="s">
        <v>592</v>
      </c>
      <c r="C128" s="183" t="s">
        <v>156</v>
      </c>
      <c r="D128" s="185" t="s">
        <v>150</v>
      </c>
      <c r="E128" s="185" t="s">
        <v>59</v>
      </c>
      <c r="F128" s="184" t="s">
        <v>241</v>
      </c>
      <c r="G128" s="184" t="s">
        <v>242</v>
      </c>
      <c r="H128" s="185">
        <v>1</v>
      </c>
      <c r="I128" s="185">
        <v>4</v>
      </c>
      <c r="J128" s="179" t="s">
        <v>87</v>
      </c>
      <c r="K128" s="77" t="s">
        <v>92</v>
      </c>
      <c r="L128" s="87" t="s">
        <v>168</v>
      </c>
      <c r="M128" s="57">
        <v>1</v>
      </c>
      <c r="N128" s="185">
        <v>4</v>
      </c>
      <c r="O128" s="179" t="s">
        <v>87</v>
      </c>
      <c r="P128" s="186" t="s">
        <v>53</v>
      </c>
      <c r="Q128" s="184" t="s">
        <v>151</v>
      </c>
      <c r="R128" s="185" t="s">
        <v>19</v>
      </c>
      <c r="S128" s="185" t="s">
        <v>152</v>
      </c>
      <c r="T128" s="185">
        <v>18</v>
      </c>
      <c r="U128" s="151">
        <v>2</v>
      </c>
      <c r="V128" s="151">
        <v>6</v>
      </c>
      <c r="W128" s="151">
        <v>6</v>
      </c>
      <c r="X128" s="163">
        <v>6</v>
      </c>
      <c r="Y128" s="172">
        <v>14</v>
      </c>
      <c r="Z128" s="255">
        <v>0.77</v>
      </c>
      <c r="AA128" s="153" t="s">
        <v>839</v>
      </c>
      <c r="AB128" s="189" t="s">
        <v>81</v>
      </c>
      <c r="AC128" s="193">
        <v>18</v>
      </c>
      <c r="AD128" s="194">
        <v>1</v>
      </c>
      <c r="AE128" s="196" t="s">
        <v>1041</v>
      </c>
      <c r="AF128" s="189" t="s">
        <v>82</v>
      </c>
      <c r="AG128" s="187" t="s">
        <v>278</v>
      </c>
      <c r="AH128" s="188" t="s">
        <v>785</v>
      </c>
      <c r="AJ128" s="458"/>
      <c r="AL128" s="304"/>
      <c r="AM128" s="304"/>
      <c r="AN128" s="304"/>
      <c r="AO128" s="304"/>
      <c r="AP128" s="304"/>
      <c r="AQ128" s="304"/>
      <c r="AR128" s="304"/>
      <c r="AS128" s="304"/>
    </row>
    <row r="129" spans="2:45" s="59" customFormat="1" ht="163.5" customHeight="1" x14ac:dyDescent="0.25">
      <c r="B129" s="186" t="s">
        <v>593</v>
      </c>
      <c r="C129" s="183" t="s">
        <v>156</v>
      </c>
      <c r="D129" s="185" t="s">
        <v>153</v>
      </c>
      <c r="E129" s="185" t="s">
        <v>59</v>
      </c>
      <c r="F129" s="184" t="s">
        <v>727</v>
      </c>
      <c r="G129" s="184" t="s">
        <v>743</v>
      </c>
      <c r="H129" s="185">
        <v>1</v>
      </c>
      <c r="I129" s="185">
        <v>4</v>
      </c>
      <c r="J129" s="179" t="s">
        <v>87</v>
      </c>
      <c r="K129" s="77" t="s">
        <v>794</v>
      </c>
      <c r="L129" s="87" t="s">
        <v>728</v>
      </c>
      <c r="M129" s="57">
        <v>1</v>
      </c>
      <c r="N129" s="185">
        <v>4</v>
      </c>
      <c r="O129" s="158" t="s">
        <v>87</v>
      </c>
      <c r="P129" s="186" t="s">
        <v>53</v>
      </c>
      <c r="Q129" s="184" t="s">
        <v>729</v>
      </c>
      <c r="R129" s="185" t="s">
        <v>19</v>
      </c>
      <c r="S129" s="185" t="s">
        <v>730</v>
      </c>
      <c r="T129" s="185">
        <v>11</v>
      </c>
      <c r="U129" s="151">
        <v>2</v>
      </c>
      <c r="V129" s="151">
        <v>3</v>
      </c>
      <c r="W129" s="151">
        <v>3</v>
      </c>
      <c r="X129" s="163">
        <v>3</v>
      </c>
      <c r="Y129" s="172">
        <v>15</v>
      </c>
      <c r="Z129" s="255">
        <v>1</v>
      </c>
      <c r="AA129" s="153" t="s">
        <v>873</v>
      </c>
      <c r="AB129" s="189" t="s">
        <v>81</v>
      </c>
      <c r="AC129" s="172">
        <v>15</v>
      </c>
      <c r="AD129" s="255">
        <v>1</v>
      </c>
      <c r="AE129" s="153"/>
      <c r="AF129" s="189" t="s">
        <v>82</v>
      </c>
      <c r="AG129" s="187" t="s">
        <v>278</v>
      </c>
      <c r="AH129" s="188" t="s">
        <v>785</v>
      </c>
      <c r="AJ129" s="458"/>
      <c r="AL129" s="304"/>
      <c r="AM129" s="304"/>
      <c r="AN129" s="304"/>
      <c r="AO129" s="304"/>
      <c r="AP129" s="304"/>
      <c r="AQ129" s="304"/>
      <c r="AR129" s="304"/>
      <c r="AS129" s="304"/>
    </row>
    <row r="130" spans="2:45" s="59" customFormat="1" ht="196.5" customHeight="1" x14ac:dyDescent="0.25">
      <c r="B130" s="186" t="s">
        <v>594</v>
      </c>
      <c r="C130" s="183" t="s">
        <v>156</v>
      </c>
      <c r="D130" s="185" t="s">
        <v>154</v>
      </c>
      <c r="E130" s="185" t="s">
        <v>59</v>
      </c>
      <c r="F130" s="184" t="s">
        <v>206</v>
      </c>
      <c r="G130" s="184" t="s">
        <v>213</v>
      </c>
      <c r="H130" s="185">
        <v>1</v>
      </c>
      <c r="I130" s="185">
        <v>4</v>
      </c>
      <c r="J130" s="179" t="s">
        <v>87</v>
      </c>
      <c r="K130" s="186" t="s">
        <v>92</v>
      </c>
      <c r="L130" s="184" t="s">
        <v>731</v>
      </c>
      <c r="M130" s="185">
        <v>1</v>
      </c>
      <c r="N130" s="185">
        <v>4</v>
      </c>
      <c r="O130" s="179" t="s">
        <v>87</v>
      </c>
      <c r="P130" s="186" t="s">
        <v>53</v>
      </c>
      <c r="Q130" s="184" t="s">
        <v>732</v>
      </c>
      <c r="R130" s="185" t="s">
        <v>19</v>
      </c>
      <c r="S130" s="185" t="s">
        <v>733</v>
      </c>
      <c r="T130" s="185">
        <v>40</v>
      </c>
      <c r="U130" s="151">
        <v>10</v>
      </c>
      <c r="V130" s="151">
        <v>10</v>
      </c>
      <c r="W130" s="151">
        <v>10</v>
      </c>
      <c r="X130" s="163">
        <v>10</v>
      </c>
      <c r="Y130" s="172">
        <v>36</v>
      </c>
      <c r="Z130" s="255">
        <v>0.9</v>
      </c>
      <c r="AA130" s="159" t="s">
        <v>1064</v>
      </c>
      <c r="AB130" s="189" t="s">
        <v>82</v>
      </c>
      <c r="AC130" s="193">
        <v>40</v>
      </c>
      <c r="AD130" s="194">
        <v>1</v>
      </c>
      <c r="AE130" s="197" t="s">
        <v>1042</v>
      </c>
      <c r="AF130" s="189" t="s">
        <v>82</v>
      </c>
      <c r="AG130" s="187" t="s">
        <v>278</v>
      </c>
      <c r="AH130" s="188" t="s">
        <v>785</v>
      </c>
      <c r="AJ130" s="458"/>
      <c r="AL130" s="304"/>
      <c r="AM130" s="304"/>
      <c r="AN130" s="304"/>
      <c r="AO130" s="304"/>
      <c r="AP130" s="304"/>
      <c r="AQ130" s="304"/>
      <c r="AR130" s="304"/>
      <c r="AS130" s="304"/>
    </row>
    <row r="131" spans="2:45" s="59" customFormat="1" ht="99.75" customHeight="1" x14ac:dyDescent="0.25">
      <c r="B131" s="369" t="s">
        <v>214</v>
      </c>
      <c r="C131" s="358" t="s">
        <v>156</v>
      </c>
      <c r="D131" s="355" t="s">
        <v>734</v>
      </c>
      <c r="E131" s="351" t="s">
        <v>59</v>
      </c>
      <c r="F131" s="354" t="s">
        <v>735</v>
      </c>
      <c r="G131" s="354" t="s">
        <v>736</v>
      </c>
      <c r="H131" s="355">
        <v>2</v>
      </c>
      <c r="I131" s="355">
        <v>4</v>
      </c>
      <c r="J131" s="356" t="s">
        <v>87</v>
      </c>
      <c r="K131" s="340" t="s">
        <v>92</v>
      </c>
      <c r="L131" s="354" t="s">
        <v>737</v>
      </c>
      <c r="M131" s="355">
        <v>1</v>
      </c>
      <c r="N131" s="355">
        <v>4</v>
      </c>
      <c r="O131" s="356" t="s">
        <v>87</v>
      </c>
      <c r="P131" s="340" t="s">
        <v>53</v>
      </c>
      <c r="Q131" s="177" t="s">
        <v>738</v>
      </c>
      <c r="R131" s="178" t="s">
        <v>19</v>
      </c>
      <c r="S131" s="178" t="s">
        <v>739</v>
      </c>
      <c r="T131" s="185">
        <v>1</v>
      </c>
      <c r="U131" s="151"/>
      <c r="V131" s="151"/>
      <c r="W131" s="151"/>
      <c r="X131" s="163">
        <v>1</v>
      </c>
      <c r="Y131" s="172">
        <v>1</v>
      </c>
      <c r="Z131" s="243">
        <v>1</v>
      </c>
      <c r="AA131" s="149" t="s">
        <v>840</v>
      </c>
      <c r="AB131" s="402" t="s">
        <v>82</v>
      </c>
      <c r="AC131" s="172">
        <v>1</v>
      </c>
      <c r="AD131" s="243">
        <v>1</v>
      </c>
      <c r="AE131" s="149" t="s">
        <v>1005</v>
      </c>
      <c r="AF131" s="401" t="s">
        <v>82</v>
      </c>
      <c r="AG131" s="342" t="s">
        <v>278</v>
      </c>
      <c r="AH131" s="341" t="s">
        <v>785</v>
      </c>
      <c r="AJ131" s="458"/>
      <c r="AL131" s="304"/>
      <c r="AM131" s="304"/>
      <c r="AN131" s="304"/>
      <c r="AO131" s="304"/>
      <c r="AP131" s="304"/>
      <c r="AQ131" s="304"/>
      <c r="AR131" s="304"/>
      <c r="AS131" s="304"/>
    </row>
    <row r="132" spans="2:45" s="59" customFormat="1" ht="99" customHeight="1" x14ac:dyDescent="0.25">
      <c r="B132" s="370"/>
      <c r="C132" s="358"/>
      <c r="D132" s="355"/>
      <c r="E132" s="352"/>
      <c r="F132" s="354"/>
      <c r="G132" s="354"/>
      <c r="H132" s="355"/>
      <c r="I132" s="355"/>
      <c r="J132" s="356"/>
      <c r="K132" s="340"/>
      <c r="L132" s="354"/>
      <c r="M132" s="355"/>
      <c r="N132" s="355"/>
      <c r="O132" s="356"/>
      <c r="P132" s="340"/>
      <c r="Q132" s="177" t="s">
        <v>740</v>
      </c>
      <c r="R132" s="185" t="s">
        <v>19</v>
      </c>
      <c r="S132" s="185" t="s">
        <v>741</v>
      </c>
      <c r="T132" s="185">
        <v>12</v>
      </c>
      <c r="U132" s="151">
        <v>2</v>
      </c>
      <c r="V132" s="151">
        <v>3</v>
      </c>
      <c r="W132" s="151">
        <v>3</v>
      </c>
      <c r="X132" s="163">
        <v>3</v>
      </c>
      <c r="Y132" s="172">
        <v>8</v>
      </c>
      <c r="Z132" s="243">
        <v>0.66659999999999997</v>
      </c>
      <c r="AA132" s="149" t="s">
        <v>874</v>
      </c>
      <c r="AB132" s="403"/>
      <c r="AC132" s="193">
        <v>12</v>
      </c>
      <c r="AD132" s="194">
        <v>1</v>
      </c>
      <c r="AE132" s="198" t="s">
        <v>1043</v>
      </c>
      <c r="AF132" s="401"/>
      <c r="AG132" s="342"/>
      <c r="AH132" s="341"/>
      <c r="AJ132" s="458"/>
      <c r="AL132" s="304"/>
      <c r="AM132" s="304"/>
      <c r="AN132" s="304"/>
      <c r="AO132" s="304"/>
      <c r="AP132" s="304"/>
      <c r="AQ132" s="304"/>
      <c r="AR132" s="304"/>
      <c r="AS132" s="304"/>
    </row>
    <row r="133" spans="2:45" s="59" customFormat="1" ht="103.5" customHeight="1" x14ac:dyDescent="0.25">
      <c r="B133" s="371"/>
      <c r="C133" s="358"/>
      <c r="D133" s="355"/>
      <c r="E133" s="353"/>
      <c r="F133" s="354"/>
      <c r="G133" s="354"/>
      <c r="H133" s="355"/>
      <c r="I133" s="355"/>
      <c r="J133" s="356"/>
      <c r="K133" s="340"/>
      <c r="L133" s="354"/>
      <c r="M133" s="355"/>
      <c r="N133" s="355"/>
      <c r="O133" s="356"/>
      <c r="P133" s="340"/>
      <c r="Q133" s="177" t="s">
        <v>742</v>
      </c>
      <c r="R133" s="185" t="s">
        <v>19</v>
      </c>
      <c r="S133" s="185" t="s">
        <v>741</v>
      </c>
      <c r="T133" s="185">
        <v>12</v>
      </c>
      <c r="U133" s="151">
        <v>2</v>
      </c>
      <c r="V133" s="151">
        <v>3</v>
      </c>
      <c r="W133" s="151">
        <v>3</v>
      </c>
      <c r="X133" s="163">
        <v>3</v>
      </c>
      <c r="Y133" s="172">
        <v>9</v>
      </c>
      <c r="Z133" s="243">
        <v>0.75</v>
      </c>
      <c r="AA133" s="149" t="s">
        <v>875</v>
      </c>
      <c r="AB133" s="403"/>
      <c r="AC133" s="193">
        <v>12</v>
      </c>
      <c r="AD133" s="194">
        <v>1</v>
      </c>
      <c r="AE133" s="198" t="s">
        <v>1044</v>
      </c>
      <c r="AF133" s="401"/>
      <c r="AG133" s="342"/>
      <c r="AH133" s="341"/>
      <c r="AJ133" s="458"/>
      <c r="AL133" s="304"/>
      <c r="AM133" s="304"/>
      <c r="AN133" s="304"/>
      <c r="AO133" s="304"/>
      <c r="AP133" s="304"/>
      <c r="AQ133" s="304"/>
      <c r="AR133" s="304"/>
      <c r="AS133" s="304"/>
    </row>
    <row r="134" spans="2:45" s="259" customFormat="1" ht="219" customHeight="1" x14ac:dyDescent="0.25">
      <c r="B134" s="190" t="s">
        <v>595</v>
      </c>
      <c r="C134" s="183" t="s">
        <v>156</v>
      </c>
      <c r="D134" s="185" t="s">
        <v>204</v>
      </c>
      <c r="E134" s="185" t="s">
        <v>59</v>
      </c>
      <c r="F134" s="184" t="s">
        <v>205</v>
      </c>
      <c r="G134" s="184" t="s">
        <v>207</v>
      </c>
      <c r="H134" s="185">
        <v>2</v>
      </c>
      <c r="I134" s="185">
        <v>5</v>
      </c>
      <c r="J134" s="257" t="s">
        <v>98</v>
      </c>
      <c r="K134" s="186" t="s">
        <v>92</v>
      </c>
      <c r="L134" s="184" t="s">
        <v>208</v>
      </c>
      <c r="M134" s="185">
        <v>1</v>
      </c>
      <c r="N134" s="185">
        <v>5</v>
      </c>
      <c r="O134" s="257" t="s">
        <v>98</v>
      </c>
      <c r="P134" s="186" t="s">
        <v>53</v>
      </c>
      <c r="Q134" s="184" t="s">
        <v>209</v>
      </c>
      <c r="R134" s="185" t="s">
        <v>17</v>
      </c>
      <c r="S134" s="185" t="s">
        <v>210</v>
      </c>
      <c r="T134" s="185">
        <v>8</v>
      </c>
      <c r="U134" s="151">
        <v>2</v>
      </c>
      <c r="V134" s="151">
        <v>3</v>
      </c>
      <c r="W134" s="151">
        <v>3</v>
      </c>
      <c r="X134" s="163">
        <v>3</v>
      </c>
      <c r="Y134" s="172">
        <v>11</v>
      </c>
      <c r="Z134" s="258">
        <v>1</v>
      </c>
      <c r="AA134" s="149" t="s">
        <v>996</v>
      </c>
      <c r="AB134" s="189" t="s">
        <v>82</v>
      </c>
      <c r="AC134" s="172">
        <v>11</v>
      </c>
      <c r="AD134" s="258">
        <v>1</v>
      </c>
      <c r="AE134" s="149" t="s">
        <v>1005</v>
      </c>
      <c r="AF134" s="189" t="s">
        <v>82</v>
      </c>
      <c r="AG134" s="187" t="s">
        <v>278</v>
      </c>
      <c r="AH134" s="188" t="s">
        <v>785</v>
      </c>
      <c r="AJ134" s="459"/>
      <c r="AL134" s="307"/>
      <c r="AM134" s="307"/>
      <c r="AN134" s="307"/>
      <c r="AO134" s="307"/>
      <c r="AP134" s="307"/>
      <c r="AQ134" s="307"/>
      <c r="AR134" s="307"/>
      <c r="AS134" s="307"/>
    </row>
    <row r="135" spans="2:45" ht="219" customHeight="1" x14ac:dyDescent="0.35">
      <c r="B135" s="190" t="s">
        <v>596</v>
      </c>
      <c r="C135" s="183" t="s">
        <v>165</v>
      </c>
      <c r="D135" s="185" t="s">
        <v>564</v>
      </c>
      <c r="E135" s="185" t="s">
        <v>60</v>
      </c>
      <c r="F135" s="184" t="s">
        <v>157</v>
      </c>
      <c r="G135" s="184" t="s">
        <v>158</v>
      </c>
      <c r="H135" s="185">
        <v>4</v>
      </c>
      <c r="I135" s="185">
        <v>3</v>
      </c>
      <c r="J135" s="179" t="s">
        <v>87</v>
      </c>
      <c r="K135" s="186" t="s">
        <v>92</v>
      </c>
      <c r="L135" s="184" t="s">
        <v>249</v>
      </c>
      <c r="M135" s="185">
        <v>1</v>
      </c>
      <c r="N135" s="185">
        <v>3</v>
      </c>
      <c r="O135" s="179" t="s">
        <v>88</v>
      </c>
      <c r="P135" s="186" t="s">
        <v>53</v>
      </c>
      <c r="Q135" s="184" t="s">
        <v>563</v>
      </c>
      <c r="R135" s="185" t="s">
        <v>159</v>
      </c>
      <c r="S135" s="185" t="s">
        <v>565</v>
      </c>
      <c r="T135" s="185">
        <v>1</v>
      </c>
      <c r="U135" s="151"/>
      <c r="V135" s="151"/>
      <c r="W135" s="151"/>
      <c r="X135" s="163">
        <v>1</v>
      </c>
      <c r="Y135" s="171">
        <v>1</v>
      </c>
      <c r="Z135" s="162">
        <f>Y135/T135</f>
        <v>1</v>
      </c>
      <c r="AA135" s="161" t="s">
        <v>904</v>
      </c>
      <c r="AB135" s="181" t="s">
        <v>82</v>
      </c>
      <c r="AC135" s="171">
        <v>1</v>
      </c>
      <c r="AD135" s="162">
        <f>AC135/X135</f>
        <v>1</v>
      </c>
      <c r="AE135" s="149" t="s">
        <v>1005</v>
      </c>
      <c r="AF135" s="181" t="s">
        <v>82</v>
      </c>
      <c r="AG135" s="187" t="s">
        <v>795</v>
      </c>
      <c r="AH135" s="188" t="s">
        <v>280</v>
      </c>
      <c r="AJ135" s="443">
        <f>AVERAGE(AD135:AD147)</f>
        <v>1</v>
      </c>
      <c r="AK135" s="143"/>
    </row>
    <row r="136" spans="2:45" ht="219" customHeight="1" x14ac:dyDescent="0.3">
      <c r="B136" s="190" t="s">
        <v>597</v>
      </c>
      <c r="C136" s="183" t="s">
        <v>165</v>
      </c>
      <c r="D136" s="185" t="s">
        <v>160</v>
      </c>
      <c r="E136" s="185" t="s">
        <v>60</v>
      </c>
      <c r="F136" s="184" t="s">
        <v>161</v>
      </c>
      <c r="G136" s="184" t="s">
        <v>796</v>
      </c>
      <c r="H136" s="185">
        <v>4</v>
      </c>
      <c r="I136" s="185">
        <v>4</v>
      </c>
      <c r="J136" s="179" t="str">
        <f>IF(H136+I136=0,"",IF(OR(AND(H136=1,I136=1),AND(H136=1,I136=2),AND(H136=2,I136=1),AND(H136=2,I136=2),AND(H136=3,I136=1),AND(H136=1,I136=10)),"Bajo",IF(OR(AND(H136=4,I136=1),AND(H136=3,I136=2),AND(H136=2,I136=3),AND(H136=2,I136=5),AND(H136=1,I136=3),AND(H136=1,I136=5),AND(H136=1,I136=20),AND(H136=2,I136=10)),"Moderado",IF(OR(AND(H136=5,I136=1),AND(H136=4,I136=2),AND(H136=4,I136=3),AND(H136=3,I136=3),AND(H136=3,I136=5),AND(H136=2,I136=4),AND(H136=1,I136=4),AND(H136=1,I136=5),AND(H136=5,I136=2),AND(H136=2,I136=20),AND(H136=3,I136=10),AND(H136=4,I136=10),AND(H136=5,I136=10)),"Alto",IF(OR(AND(H136=5,I136=3),AND(H136=5,I136=4),AND(H136=5,I136=5),AND(H136=4,I136=4),AND(H136=4,I136=5),AND(H136=3,I136=4),AND(H136=3,I136=5),AND(H136=2,I136=5),AND(H136=3,I136=20),AND(H136=4,I136=20),AND(H136=5,I136=20)),"Extremo","")))))</f>
        <v>Extremo</v>
      </c>
      <c r="K136" s="186" t="s">
        <v>92</v>
      </c>
      <c r="L136" s="184" t="s">
        <v>257</v>
      </c>
      <c r="M136" s="185">
        <v>3</v>
      </c>
      <c r="N136" s="185">
        <v>4</v>
      </c>
      <c r="O136" s="179" t="str">
        <f>IF(M136+N136=0,"",IF(OR(AND(M136=1,N136=1),AND(M136=1,N136=2),AND(M136=2,N136=1),AND(M136=2,N136=2),AND(M136=3,N136=1),AND(M136=1,N136=10)),"Bajo",IF(OR(AND(M136=4,N136=1),AND(M136=3,N136=2),AND(M136=2,N136=3),AND(M136=2,N136=5),AND(M136=1,N136=3),AND(M136=1,N136=5),AND(M136=1,N136=20),AND(M136=2,N136=10)),"Moderado",IF(OR(AND(M136=5,N136=1),AND(M136=4,N136=2),AND(M136=4,N136=3),AND(M136=3,N136=3),AND(M136=3,N136=5),AND(M136=2,N136=4),AND(M136=1,N136=4),AND(M136=1,N136=5),AND(M136=5,N136=2),AND(M136=2,N136=20),AND(M136=3,N136=10),AND(M136=4,N136=10),AND(M136=5,N136=10)),"Alto",IF(OR(AND(M136=5,N136=3),AND(M136=5,N136=4),AND(M136=5,N136=5),AND(M136=4,N136=4),AND(M136=4,N136=5),AND(M136=3,N136=4),AND(M136=3,N136=5),AND(M136=2,N136=5),AND(M136=3,N136=20),AND(M136=4,N136=20),AND(M136=5,N136=20)),"Extremo","")))))</f>
        <v>Extremo</v>
      </c>
      <c r="P136" s="186" t="s">
        <v>51</v>
      </c>
      <c r="Q136" s="184" t="s">
        <v>281</v>
      </c>
      <c r="R136" s="185" t="s">
        <v>17</v>
      </c>
      <c r="S136" s="185" t="s">
        <v>258</v>
      </c>
      <c r="T136" s="185">
        <v>80</v>
      </c>
      <c r="U136" s="151"/>
      <c r="V136" s="151">
        <v>30</v>
      </c>
      <c r="W136" s="151">
        <v>30</v>
      </c>
      <c r="X136" s="163">
        <v>20</v>
      </c>
      <c r="Y136" s="171">
        <v>88</v>
      </c>
      <c r="Z136" s="162">
        <v>1</v>
      </c>
      <c r="AA136" s="161" t="s">
        <v>905</v>
      </c>
      <c r="AB136" s="181" t="s">
        <v>81</v>
      </c>
      <c r="AC136" s="171">
        <v>88</v>
      </c>
      <c r="AD136" s="162">
        <v>1</v>
      </c>
      <c r="AE136" s="149" t="s">
        <v>1005</v>
      </c>
      <c r="AF136" s="181" t="s">
        <v>82</v>
      </c>
      <c r="AG136" s="187" t="s">
        <v>797</v>
      </c>
      <c r="AH136" s="188" t="s">
        <v>798</v>
      </c>
      <c r="AJ136" s="444"/>
    </row>
    <row r="137" spans="2:45" s="261" customFormat="1" ht="128.25" customHeight="1" x14ac:dyDescent="0.25">
      <c r="B137" s="339" t="s">
        <v>598</v>
      </c>
      <c r="C137" s="358" t="s">
        <v>165</v>
      </c>
      <c r="D137" s="355" t="s">
        <v>566</v>
      </c>
      <c r="E137" s="351" t="s">
        <v>60</v>
      </c>
      <c r="F137" s="354" t="s">
        <v>841</v>
      </c>
      <c r="G137" s="354" t="s">
        <v>842</v>
      </c>
      <c r="H137" s="355">
        <v>3</v>
      </c>
      <c r="I137" s="355">
        <v>5</v>
      </c>
      <c r="J137" s="356" t="str">
        <f t="shared" ref="J137" si="19">IF(H137+I137=0,"",IF(OR(AND(H137=1,I137=1),AND(H137=1,I137=2),AND(H137=2,I137=1),AND(H137=2,I137=2),AND(H137=3,I137=1),AND(H137=1,I137=10)),"Bajo",IF(OR(AND(H137=4,I137=1),AND(H137=3,I137=2),AND(H137=2,I137=3),AND(H137=2,I137=5),AND(H137=1,I137=3),AND(H137=1,I137=5),AND(H137=1,I137=20),AND(H137=2,I137=10)),"Moderado",IF(OR(AND(H137=5,I137=1),AND(H137=4,I137=2),AND(H137=4,I137=3),AND(H137=4,I137=5),AND(H137=3,I137=3),AND(H137=3,I137=5),AND(H137=2,I137=4),AND(H137=1,I137=4),AND(H137=1,I137=5),AND(H137=5,I137=2),AND(H137=2,I137=20),AND(H137=3,I137=10),AND(H137=4,I137=10),AND(H137=5,I137=10)),"Alto",IF(OR(AND(H137=5,I137=3),AND(H137=5,I137=4),AND(H137=5,I137=5),AND(H137=4,I137=4),AND(H137=4,I137=5),AND(H137=3,I137=4),AND(H137=3,I137=5),AND(H137=2,I137=5),AND(H137=3,I137=20),AND(H137=4,I137=20),AND(H137=5,I137=20)),"Extremo","")))))</f>
        <v>Alto</v>
      </c>
      <c r="K137" s="340" t="s">
        <v>92</v>
      </c>
      <c r="L137" s="354" t="s">
        <v>567</v>
      </c>
      <c r="M137" s="355">
        <v>2</v>
      </c>
      <c r="N137" s="355">
        <v>5</v>
      </c>
      <c r="O137" s="356" t="str">
        <f t="shared" ref="O137" si="20">IF(M137+N137=0,"",IF(OR(AND(M137=1,N137=1),AND(M137=1,N137=2),AND(M137=2,N137=1),AND(M137=2,N137=2),AND(M137=3,N137=1),AND(M137=1,N137=10)),"Bajo",IF(OR(AND(M137=4,N137=1),AND(M137=3,N137=2),AND(M137=2,N137=3),AND(M137=2,N137=5),AND(M137=1,N137=3),AND(M137=1,N137=5),AND(M137=1,N137=20),AND(M137=2,N137=10)),"Moderado",IF(OR(AND(M137=5,N137=1),AND(M137=4,N137=2),AND(M137=4,N137=3),AND(M137=4,N137=5),AND(M137=3,N137=3),AND(M137=3,N137=5),AND(M137=2,N137=4),AND(M137=1,N137=4),AND(M137=1,N137=5),AND(M137=5,N137=2),AND(M137=2,N137=20),AND(M137=3,N137=10),AND(M137=4,N137=10),AND(M137=5,N137=10)),"Alto",IF(OR(AND(M137=5,N137=3),AND(M137=5,N137=4),AND(M137=5,N137=5),AND(M137=4,N137=4),AND(M137=4,N137=5),AND(M137=3,N137=4),AND(M137=3,N137=5),AND(M137=2,N137=5),AND(M137=3,N137=20),AND(M137=4,N137=20),AND(M137=5,N137=20)),"Extremo","")))))</f>
        <v>Moderado</v>
      </c>
      <c r="P137" s="340" t="s">
        <v>568</v>
      </c>
      <c r="Q137" s="184" t="s">
        <v>569</v>
      </c>
      <c r="R137" s="185" t="s">
        <v>201</v>
      </c>
      <c r="S137" s="185" t="s">
        <v>570</v>
      </c>
      <c r="T137" s="185">
        <v>1</v>
      </c>
      <c r="U137" s="151">
        <v>1</v>
      </c>
      <c r="V137" s="151"/>
      <c r="W137" s="151"/>
      <c r="X137" s="163"/>
      <c r="Y137" s="244">
        <v>1</v>
      </c>
      <c r="Z137" s="243">
        <v>1</v>
      </c>
      <c r="AA137" s="177" t="s">
        <v>967</v>
      </c>
      <c r="AB137" s="330" t="s">
        <v>82</v>
      </c>
      <c r="AC137" s="77">
        <v>1</v>
      </c>
      <c r="AD137" s="260">
        <v>1</v>
      </c>
      <c r="AE137" s="87" t="s">
        <v>1026</v>
      </c>
      <c r="AF137" s="323" t="s">
        <v>82</v>
      </c>
      <c r="AG137" s="400" t="s">
        <v>1065</v>
      </c>
      <c r="AH137" s="404" t="s">
        <v>1066</v>
      </c>
      <c r="AJ137" s="444"/>
      <c r="AL137" s="308"/>
      <c r="AM137" s="308"/>
      <c r="AN137" s="308"/>
      <c r="AO137" s="308"/>
      <c r="AP137" s="308"/>
      <c r="AQ137" s="308"/>
      <c r="AR137" s="308"/>
      <c r="AS137" s="308"/>
    </row>
    <row r="138" spans="2:45" s="261" customFormat="1" ht="166.5" customHeight="1" x14ac:dyDescent="0.25">
      <c r="B138" s="339"/>
      <c r="C138" s="358"/>
      <c r="D138" s="355"/>
      <c r="E138" s="352"/>
      <c r="F138" s="354"/>
      <c r="G138" s="354"/>
      <c r="H138" s="355"/>
      <c r="I138" s="355"/>
      <c r="J138" s="356"/>
      <c r="K138" s="340"/>
      <c r="L138" s="354"/>
      <c r="M138" s="355"/>
      <c r="N138" s="355"/>
      <c r="O138" s="356"/>
      <c r="P138" s="340"/>
      <c r="Q138" s="184" t="s">
        <v>571</v>
      </c>
      <c r="R138" s="185" t="s">
        <v>201</v>
      </c>
      <c r="S138" s="185" t="s">
        <v>572</v>
      </c>
      <c r="T138" s="60">
        <v>1</v>
      </c>
      <c r="U138" s="151"/>
      <c r="V138" s="151"/>
      <c r="W138" s="212">
        <v>1</v>
      </c>
      <c r="X138" s="213">
        <v>1</v>
      </c>
      <c r="Y138" s="244">
        <v>100</v>
      </c>
      <c r="Z138" s="243">
        <v>1</v>
      </c>
      <c r="AA138" s="177" t="s">
        <v>968</v>
      </c>
      <c r="AB138" s="323"/>
      <c r="AC138" s="77">
        <v>100</v>
      </c>
      <c r="AD138" s="260">
        <v>1</v>
      </c>
      <c r="AE138" s="87" t="s">
        <v>1027</v>
      </c>
      <c r="AF138" s="323"/>
      <c r="AG138" s="400"/>
      <c r="AH138" s="404"/>
      <c r="AJ138" s="444"/>
      <c r="AL138" s="308"/>
      <c r="AM138" s="308"/>
      <c r="AN138" s="308"/>
      <c r="AO138" s="308"/>
      <c r="AP138" s="308"/>
      <c r="AQ138" s="308"/>
      <c r="AR138" s="308"/>
      <c r="AS138" s="308"/>
    </row>
    <row r="139" spans="2:45" s="261" customFormat="1" ht="126" customHeight="1" x14ac:dyDescent="0.25">
      <c r="B139" s="339"/>
      <c r="C139" s="358"/>
      <c r="D139" s="355"/>
      <c r="E139" s="352"/>
      <c r="F139" s="354"/>
      <c r="G139" s="354"/>
      <c r="H139" s="355"/>
      <c r="I139" s="355"/>
      <c r="J139" s="356"/>
      <c r="K139" s="340"/>
      <c r="L139" s="354"/>
      <c r="M139" s="355"/>
      <c r="N139" s="355"/>
      <c r="O139" s="356"/>
      <c r="P139" s="340"/>
      <c r="Q139" s="184" t="s">
        <v>573</v>
      </c>
      <c r="R139" s="185" t="s">
        <v>201</v>
      </c>
      <c r="S139" s="185" t="s">
        <v>574</v>
      </c>
      <c r="T139" s="60">
        <v>1</v>
      </c>
      <c r="U139" s="151"/>
      <c r="V139" s="151"/>
      <c r="W139" s="212">
        <v>1</v>
      </c>
      <c r="X139" s="213">
        <v>1</v>
      </c>
      <c r="Y139" s="244">
        <v>100</v>
      </c>
      <c r="Z139" s="243">
        <v>1</v>
      </c>
      <c r="AA139" s="177" t="s">
        <v>968</v>
      </c>
      <c r="AB139" s="323"/>
      <c r="AC139" s="77">
        <v>100</v>
      </c>
      <c r="AD139" s="260">
        <v>1</v>
      </c>
      <c r="AE139" s="87" t="s">
        <v>1027</v>
      </c>
      <c r="AF139" s="323"/>
      <c r="AG139" s="400"/>
      <c r="AH139" s="404"/>
      <c r="AJ139" s="444"/>
      <c r="AL139" s="308"/>
      <c r="AM139" s="308"/>
      <c r="AN139" s="308"/>
      <c r="AO139" s="308"/>
      <c r="AP139" s="308"/>
      <c r="AQ139" s="308"/>
      <c r="AR139" s="308"/>
      <c r="AS139" s="308"/>
    </row>
    <row r="140" spans="2:45" s="261" customFormat="1" ht="127.5" customHeight="1" x14ac:dyDescent="0.25">
      <c r="B140" s="339"/>
      <c r="C140" s="358"/>
      <c r="D140" s="355"/>
      <c r="E140" s="352"/>
      <c r="F140" s="354"/>
      <c r="G140" s="354"/>
      <c r="H140" s="355"/>
      <c r="I140" s="355"/>
      <c r="J140" s="356"/>
      <c r="K140" s="340"/>
      <c r="L140" s="354"/>
      <c r="M140" s="355"/>
      <c r="N140" s="355"/>
      <c r="O140" s="356"/>
      <c r="P140" s="340"/>
      <c r="Q140" s="184" t="s">
        <v>575</v>
      </c>
      <c r="R140" s="185" t="s">
        <v>201</v>
      </c>
      <c r="S140" s="185" t="s">
        <v>576</v>
      </c>
      <c r="T140" s="60">
        <v>1</v>
      </c>
      <c r="U140" s="151"/>
      <c r="V140" s="151"/>
      <c r="W140" s="212">
        <v>1</v>
      </c>
      <c r="X140" s="213">
        <v>1</v>
      </c>
      <c r="Y140" s="244">
        <v>100</v>
      </c>
      <c r="Z140" s="243">
        <v>1</v>
      </c>
      <c r="AA140" s="177" t="s">
        <v>969</v>
      </c>
      <c r="AB140" s="323"/>
      <c r="AC140" s="77">
        <v>100</v>
      </c>
      <c r="AD140" s="260">
        <v>1</v>
      </c>
      <c r="AE140" s="87" t="s">
        <v>1028</v>
      </c>
      <c r="AF140" s="323"/>
      <c r="AG140" s="400"/>
      <c r="AH140" s="404"/>
      <c r="AJ140" s="444"/>
      <c r="AL140" s="308"/>
      <c r="AM140" s="308"/>
      <c r="AN140" s="308"/>
      <c r="AO140" s="308"/>
      <c r="AP140" s="308"/>
      <c r="AQ140" s="308"/>
      <c r="AR140" s="308"/>
      <c r="AS140" s="308"/>
    </row>
    <row r="141" spans="2:45" s="261" customFormat="1" ht="142.5" customHeight="1" x14ac:dyDescent="0.25">
      <c r="B141" s="339"/>
      <c r="C141" s="358"/>
      <c r="D141" s="355"/>
      <c r="E141" s="353"/>
      <c r="F141" s="354"/>
      <c r="G141" s="354"/>
      <c r="H141" s="355"/>
      <c r="I141" s="355"/>
      <c r="J141" s="356"/>
      <c r="K141" s="340"/>
      <c r="L141" s="354"/>
      <c r="M141" s="355"/>
      <c r="N141" s="355"/>
      <c r="O141" s="356"/>
      <c r="P141" s="340"/>
      <c r="Q141" s="184" t="s">
        <v>577</v>
      </c>
      <c r="R141" s="185" t="s">
        <v>201</v>
      </c>
      <c r="S141" s="185" t="s">
        <v>578</v>
      </c>
      <c r="T141" s="60">
        <v>1</v>
      </c>
      <c r="U141" s="151"/>
      <c r="V141" s="151"/>
      <c r="W141" s="212">
        <v>1</v>
      </c>
      <c r="X141" s="213">
        <v>1</v>
      </c>
      <c r="Y141" s="244">
        <v>100</v>
      </c>
      <c r="Z141" s="243">
        <v>1</v>
      </c>
      <c r="AA141" s="177" t="s">
        <v>970</v>
      </c>
      <c r="AB141" s="323"/>
      <c r="AC141" s="77">
        <v>100</v>
      </c>
      <c r="AD141" s="260">
        <v>1</v>
      </c>
      <c r="AE141" s="87" t="s">
        <v>1029</v>
      </c>
      <c r="AF141" s="323"/>
      <c r="AG141" s="400"/>
      <c r="AH141" s="404"/>
      <c r="AJ141" s="444"/>
      <c r="AL141" s="308"/>
      <c r="AM141" s="308"/>
      <c r="AN141" s="308"/>
      <c r="AO141" s="308"/>
      <c r="AP141" s="308"/>
      <c r="AQ141" s="308"/>
      <c r="AR141" s="308"/>
      <c r="AS141" s="308"/>
    </row>
    <row r="142" spans="2:45" s="261" customFormat="1" ht="118.5" customHeight="1" x14ac:dyDescent="0.25">
      <c r="B142" s="339" t="s">
        <v>599</v>
      </c>
      <c r="C142" s="358" t="s">
        <v>165</v>
      </c>
      <c r="D142" s="355" t="s">
        <v>843</v>
      </c>
      <c r="E142" s="351" t="s">
        <v>189</v>
      </c>
      <c r="F142" s="354" t="s">
        <v>851</v>
      </c>
      <c r="G142" s="354" t="s">
        <v>852</v>
      </c>
      <c r="H142" s="355">
        <v>2</v>
      </c>
      <c r="I142" s="355">
        <v>4</v>
      </c>
      <c r="J142" s="356" t="str">
        <f t="shared" ref="J142" si="21">IF(H142+I142=0,"",IF(OR(AND(H142=1,I142=1),AND(H142=1,I142=2),AND(H142=2,I142=1),AND(H142=2,I142=2),AND(H142=3,I142=1),AND(H142=1,I142=10)),"Bajo",IF(OR(AND(H142=4,I142=1),AND(H142=3,I142=2),AND(H142=2,I142=3),AND(H142=2,I142=5),AND(H142=1,I142=3),AND(H142=1,I142=5),AND(H142=1,I142=20),AND(H142=2,I142=10)),"Moderado",IF(OR(AND(H142=5,I142=1),AND(H142=4,I142=2),AND(H142=4,I142=3),AND(H142=4,I142=5),AND(H142=3,I142=3),AND(H142=3,I142=5),AND(H142=2,I142=4),AND(H142=1,I142=4),AND(H142=1,I142=5),AND(H142=5,I142=2),AND(H142=2,I142=20),AND(H142=3,I142=10),AND(H142=4,I142=10),AND(H142=5,I142=10)),"Alto",IF(OR(AND(H142=5,I142=3),AND(H142=5,I142=4),AND(H142=5,I142=5),AND(H142=4,I142=4),AND(H142=4,I142=5),AND(H142=3,I142=4),AND(H142=3,I142=5),AND(H142=2,I142=5),AND(H142=3,I142=20),AND(H142=4,I142=20),AND(H142=5,I142=20)),"Extremo","")))))</f>
        <v>Alto</v>
      </c>
      <c r="K142" s="340" t="s">
        <v>92</v>
      </c>
      <c r="L142" s="354" t="s">
        <v>844</v>
      </c>
      <c r="M142" s="355">
        <v>1</v>
      </c>
      <c r="N142" s="355">
        <v>4</v>
      </c>
      <c r="O142" s="356" t="str">
        <f>IF(M142+N142=0,"",IF(OR(AND(M142=1,N142=1),AND(M142=1,N142=2),AND(M142=2,N142=1),AND(M142=2,N142=2),AND(M142=3,N142=1),AND(M142=1,N142=10)),"Bajo",IF(OR(AND(M142=4,N142=1),AND(M142=3,N142=2),AND(M142=2,N142=3),AND(M142=2,N142=5),AND(M142=1,N142=3),AND(M142=1,N142=5),AND(M142=1,N142=20),AND(M142=2,N142=10)),"Moderado",IF(OR(AND(M142=5,N142=1),AND(M142=4,N142=2),AND(M142=4,N142=3),AND(M142=4,N142=5),AND(M142=3,N142=3),AND(M142=3,N142=5),AND(M142=2,N142=4),AND(M142=1,N142=4),AND(M142=1,N142=5),AND(M142=5,N142=2),AND(M142=2,N142=20),AND(M142=3,N142=10),AND(M142=4,N142=10),AND(M142=5,N142=10)),"Alto",IF(OR(AND(M142=5,N142=3),AND(M142=5,N142=4),AND(M142=5,N142=5),AND(M142=4,N142=4),AND(M142=4,N142=5),AND(M142=3,N142=4),AND(M142=3,N142=5),AND(M142=2,N142=5),AND(M142=3,N142=20),AND(M142=4,N142=20),AND(M142=5,N142=20)),"Extremo","")))))</f>
        <v>Alto</v>
      </c>
      <c r="P142" s="340" t="s">
        <v>58</v>
      </c>
      <c r="Q142" s="184" t="s">
        <v>579</v>
      </c>
      <c r="R142" s="185" t="s">
        <v>201</v>
      </c>
      <c r="S142" s="185" t="s">
        <v>580</v>
      </c>
      <c r="T142" s="185">
        <v>6</v>
      </c>
      <c r="U142" s="151"/>
      <c r="V142" s="151"/>
      <c r="W142" s="151">
        <v>3</v>
      </c>
      <c r="X142" s="163">
        <v>3</v>
      </c>
      <c r="Y142" s="171">
        <v>6</v>
      </c>
      <c r="Z142" s="162">
        <v>1</v>
      </c>
      <c r="AA142" s="184" t="s">
        <v>970</v>
      </c>
      <c r="AB142" s="323" t="s">
        <v>82</v>
      </c>
      <c r="AC142" s="171">
        <v>6</v>
      </c>
      <c r="AD142" s="162">
        <v>1</v>
      </c>
      <c r="AE142" s="184" t="s">
        <v>1005</v>
      </c>
      <c r="AF142" s="323" t="s">
        <v>82</v>
      </c>
      <c r="AG142" s="400" t="s">
        <v>845</v>
      </c>
      <c r="AH142" s="404" t="s">
        <v>846</v>
      </c>
      <c r="AJ142" s="444"/>
      <c r="AL142" s="308"/>
      <c r="AM142" s="308"/>
      <c r="AN142" s="308"/>
      <c r="AO142" s="308"/>
      <c r="AP142" s="308"/>
      <c r="AQ142" s="308"/>
      <c r="AR142" s="308"/>
      <c r="AS142" s="308"/>
    </row>
    <row r="143" spans="2:45" s="261" customFormat="1" ht="140.25" customHeight="1" x14ac:dyDescent="0.25">
      <c r="B143" s="339"/>
      <c r="C143" s="358"/>
      <c r="D143" s="355"/>
      <c r="E143" s="352"/>
      <c r="F143" s="354"/>
      <c r="G143" s="354"/>
      <c r="H143" s="355"/>
      <c r="I143" s="355">
        <v>4</v>
      </c>
      <c r="J143" s="356"/>
      <c r="K143" s="340"/>
      <c r="L143" s="354"/>
      <c r="M143" s="355">
        <v>1</v>
      </c>
      <c r="N143" s="355">
        <v>4</v>
      </c>
      <c r="O143" s="356"/>
      <c r="P143" s="340"/>
      <c r="Q143" s="184" t="s">
        <v>581</v>
      </c>
      <c r="R143" s="185" t="s">
        <v>201</v>
      </c>
      <c r="S143" s="185" t="s">
        <v>582</v>
      </c>
      <c r="T143" s="185">
        <v>1</v>
      </c>
      <c r="U143" s="151"/>
      <c r="V143" s="151">
        <v>1</v>
      </c>
      <c r="W143" s="151">
        <v>1</v>
      </c>
      <c r="X143" s="163"/>
      <c r="Y143" s="171">
        <v>2</v>
      </c>
      <c r="Z143" s="162">
        <v>1</v>
      </c>
      <c r="AA143" s="184" t="s">
        <v>971</v>
      </c>
      <c r="AB143" s="323"/>
      <c r="AC143" s="171">
        <v>2</v>
      </c>
      <c r="AD143" s="162">
        <v>1</v>
      </c>
      <c r="AE143" s="184" t="s">
        <v>1005</v>
      </c>
      <c r="AF143" s="323"/>
      <c r="AG143" s="400"/>
      <c r="AH143" s="404"/>
      <c r="AJ143" s="444"/>
      <c r="AL143" s="308"/>
      <c r="AM143" s="308"/>
      <c r="AN143" s="308"/>
      <c r="AO143" s="308"/>
      <c r="AP143" s="308"/>
      <c r="AQ143" s="308"/>
      <c r="AR143" s="308"/>
      <c r="AS143" s="308"/>
    </row>
    <row r="144" spans="2:45" s="261" customFormat="1" ht="120" customHeight="1" x14ac:dyDescent="0.25">
      <c r="B144" s="339"/>
      <c r="C144" s="358"/>
      <c r="D144" s="355"/>
      <c r="E144" s="352"/>
      <c r="F144" s="354"/>
      <c r="G144" s="354"/>
      <c r="H144" s="355"/>
      <c r="I144" s="355"/>
      <c r="J144" s="356"/>
      <c r="K144" s="340"/>
      <c r="L144" s="354"/>
      <c r="M144" s="355"/>
      <c r="N144" s="355"/>
      <c r="O144" s="356"/>
      <c r="P144" s="340"/>
      <c r="Q144" s="184" t="s">
        <v>847</v>
      </c>
      <c r="R144" s="185" t="s">
        <v>201</v>
      </c>
      <c r="S144" s="185" t="s">
        <v>583</v>
      </c>
      <c r="T144" s="60">
        <v>1</v>
      </c>
      <c r="U144" s="151"/>
      <c r="V144" s="151"/>
      <c r="W144" s="212">
        <v>1</v>
      </c>
      <c r="X144" s="213">
        <v>1</v>
      </c>
      <c r="Y144" s="171">
        <v>0</v>
      </c>
      <c r="Z144" s="162">
        <v>0</v>
      </c>
      <c r="AA144" s="184" t="s">
        <v>972</v>
      </c>
      <c r="AB144" s="323"/>
      <c r="AC144" s="186">
        <v>3</v>
      </c>
      <c r="AD144" s="60">
        <v>1</v>
      </c>
      <c r="AE144" s="184" t="s">
        <v>1030</v>
      </c>
      <c r="AF144" s="323"/>
      <c r="AG144" s="400"/>
      <c r="AH144" s="404"/>
      <c r="AJ144" s="444"/>
      <c r="AL144" s="308"/>
      <c r="AM144" s="308"/>
      <c r="AN144" s="308"/>
      <c r="AO144" s="308"/>
      <c r="AP144" s="308"/>
      <c r="AQ144" s="308"/>
      <c r="AR144" s="308"/>
      <c r="AS144" s="308"/>
    </row>
    <row r="145" spans="2:45" s="261" customFormat="1" ht="152.25" customHeight="1" x14ac:dyDescent="0.25">
      <c r="B145" s="339"/>
      <c r="C145" s="358"/>
      <c r="D145" s="355"/>
      <c r="E145" s="352"/>
      <c r="F145" s="354"/>
      <c r="G145" s="354"/>
      <c r="H145" s="355"/>
      <c r="I145" s="355"/>
      <c r="J145" s="356"/>
      <c r="K145" s="340"/>
      <c r="L145" s="354"/>
      <c r="M145" s="355"/>
      <c r="N145" s="355"/>
      <c r="O145" s="356"/>
      <c r="P145" s="340"/>
      <c r="Q145" s="184" t="s">
        <v>848</v>
      </c>
      <c r="R145" s="185" t="s">
        <v>201</v>
      </c>
      <c r="S145" s="185" t="s">
        <v>849</v>
      </c>
      <c r="T145" s="60">
        <v>1</v>
      </c>
      <c r="U145" s="151"/>
      <c r="V145" s="151"/>
      <c r="W145" s="212"/>
      <c r="X145" s="213">
        <v>1</v>
      </c>
      <c r="Y145" s="171">
        <v>100</v>
      </c>
      <c r="Z145" s="162">
        <v>1</v>
      </c>
      <c r="AA145" s="184" t="s">
        <v>973</v>
      </c>
      <c r="AB145" s="323"/>
      <c r="AC145" s="186">
        <v>100</v>
      </c>
      <c r="AD145" s="60">
        <v>1</v>
      </c>
      <c r="AE145" s="184" t="s">
        <v>1031</v>
      </c>
      <c r="AF145" s="323"/>
      <c r="AG145" s="400"/>
      <c r="AH145" s="404"/>
      <c r="AJ145" s="444"/>
      <c r="AL145" s="308"/>
      <c r="AM145" s="308"/>
      <c r="AN145" s="308"/>
      <c r="AO145" s="308"/>
      <c r="AP145" s="308"/>
      <c r="AQ145" s="308"/>
      <c r="AR145" s="308"/>
      <c r="AS145" s="308"/>
    </row>
    <row r="146" spans="2:45" s="261" customFormat="1" ht="212.25" customHeight="1" x14ac:dyDescent="0.25">
      <c r="B146" s="339"/>
      <c r="C146" s="358"/>
      <c r="D146" s="355"/>
      <c r="E146" s="353"/>
      <c r="F146" s="354"/>
      <c r="G146" s="354"/>
      <c r="H146" s="355"/>
      <c r="I146" s="355"/>
      <c r="J146" s="356"/>
      <c r="K146" s="340"/>
      <c r="L146" s="354"/>
      <c r="M146" s="355"/>
      <c r="N146" s="355"/>
      <c r="O146" s="356"/>
      <c r="P146" s="340"/>
      <c r="Q146" s="184" t="s">
        <v>850</v>
      </c>
      <c r="R146" s="185" t="s">
        <v>201</v>
      </c>
      <c r="S146" s="185" t="s">
        <v>584</v>
      </c>
      <c r="T146" s="185">
        <v>2</v>
      </c>
      <c r="U146" s="151"/>
      <c r="V146" s="151">
        <v>1</v>
      </c>
      <c r="W146" s="151">
        <v>1</v>
      </c>
      <c r="X146" s="163"/>
      <c r="Y146" s="244">
        <v>1</v>
      </c>
      <c r="Z146" s="243">
        <v>1</v>
      </c>
      <c r="AA146" s="177" t="s">
        <v>853</v>
      </c>
      <c r="AB146" s="331"/>
      <c r="AC146" s="77">
        <v>1</v>
      </c>
      <c r="AD146" s="260">
        <v>1</v>
      </c>
      <c r="AE146" s="87" t="s">
        <v>1032</v>
      </c>
      <c r="AF146" s="323"/>
      <c r="AG146" s="400"/>
      <c r="AH146" s="404"/>
      <c r="AJ146" s="444"/>
      <c r="AL146" s="308"/>
      <c r="AM146" s="308"/>
      <c r="AN146" s="308"/>
      <c r="AO146" s="308"/>
      <c r="AP146" s="308"/>
      <c r="AQ146" s="308"/>
      <c r="AR146" s="308"/>
      <c r="AS146" s="308"/>
    </row>
    <row r="147" spans="2:45" ht="237.75" customHeight="1" thickBot="1" x14ac:dyDescent="0.35">
      <c r="B147" s="262" t="s">
        <v>600</v>
      </c>
      <c r="C147" s="263" t="s">
        <v>165</v>
      </c>
      <c r="D147" s="264" t="s">
        <v>282</v>
      </c>
      <c r="E147" s="264" t="s">
        <v>58</v>
      </c>
      <c r="F147" s="265" t="s">
        <v>162</v>
      </c>
      <c r="G147" s="265" t="s">
        <v>163</v>
      </c>
      <c r="H147" s="266">
        <v>4</v>
      </c>
      <c r="I147" s="266">
        <v>5</v>
      </c>
      <c r="J147" s="267" t="str">
        <f>IF(H147+I147=0,"",IF(OR(AND(H147=1,I147=1),AND(H147=1,I147=2),AND(H147=2,I147=1),AND(H147=2,I147=2),AND(H147=3,I147=1),AND(H147=1,I147=10)),"Bajo",IF(OR(AND(H147=4,I147=1),AND(H147=3,I147=2),AND(H147=2,I147=3),AND(H147=2,I147=5),AND(H147=1,I147=3),AND(H147=1,I147=5),AND(H147=1,I147=20),AND(H147=2,I147=10)),"Moderado",IF(OR(AND(H147=5,I147=1),AND(H147=4,I147=2),AND(H147=4,I147=3),AND(H147=3,I147=3),AND(H147=3,I147=5),AND(H147=2,I147=4),AND(H147=1,I147=4),AND(H147=1,I147=5),AND(H147=5,I147=2),AND(H147=2,I147=20),AND(H147=3,I147=10),AND(H147=4,I147=10),AND(H147=5,I147=10)),"Alto",IF(OR(AND(H147=5,I147=3),AND(H147=5,I147=4),AND(H147=5,I147=5),AND(H147=4,I147=4),AND(H147=4,I147=5),AND(H147=3,I147=4),AND(H147=3,I147=5),AND(H147=2,I147=5),AND(H147=3,I147=20),AND(H147=4,I147=20),AND(H147=5,I147=20)),"Extremo","")))))</f>
        <v>Extremo</v>
      </c>
      <c r="K147" s="268" t="s">
        <v>92</v>
      </c>
      <c r="L147" s="269" t="s">
        <v>164</v>
      </c>
      <c r="M147" s="270">
        <v>3</v>
      </c>
      <c r="N147" s="270">
        <v>5</v>
      </c>
      <c r="O147" s="267" t="str">
        <f>IF(M147+N147=0,"",IF(OR(AND(M147=1,N147=1),AND(M147=1,N147=2),AND(M147=2,N147=1),AND(M147=2,N147=2),AND(M147=3,N147=1),AND(M147=1,N147=10)),"Bajo",IF(OR(AND(M147=4,N147=1),AND(M147=3,N147=2),AND(M147=2,N147=3),AND(M147=2,N147=5),AND(M147=1,N147=3),AND(M147=1,N147=5),AND(M147=1,N147=20),AND(M147=2,N147=10)),"Moderado",IF(OR(AND(M147=5,N147=1),AND(M147=4,N147=2),AND(M147=4,N147=3),AND(M147=3,N147=3),AND(M147=2,N147=4),AND(M147=1,N147=4),AND(M147=1,N147=5),AND(M147=5,N147=2),AND(M147=2,N147=20),AND(M147=3,N147=10),AND(M147=4,N147=10),AND(M147=5,N147=10)),"Alto",IF(OR(AND(M147=5,N147=3),AND(M147=5,N147=4),AND(M147=5,N147=5),AND(M147=4,N147=4),AND(M147=4,N147=5),AND(M147=3,N147=4),AND(M147=3,N147=5),AND(M147=2,N147=5),AND(M147=3,N147=20),AND(M147=4,N147=20),AND(M147=5,N147=20)),"Extremo","")))))</f>
        <v>Extremo</v>
      </c>
      <c r="P147" s="271" t="s">
        <v>53</v>
      </c>
      <c r="Q147" s="265" t="s">
        <v>562</v>
      </c>
      <c r="R147" s="266" t="s">
        <v>159</v>
      </c>
      <c r="S147" s="264" t="s">
        <v>561</v>
      </c>
      <c r="T147" s="266">
        <v>8</v>
      </c>
      <c r="U147" s="266">
        <v>2</v>
      </c>
      <c r="V147" s="266">
        <v>2</v>
      </c>
      <c r="W147" s="266">
        <v>2</v>
      </c>
      <c r="X147" s="272">
        <v>2</v>
      </c>
      <c r="Y147" s="271">
        <v>11</v>
      </c>
      <c r="Z147" s="277">
        <v>1</v>
      </c>
      <c r="AA147" s="273" t="s">
        <v>997</v>
      </c>
      <c r="AB147" s="274" t="s">
        <v>82</v>
      </c>
      <c r="AC147" s="271">
        <v>11</v>
      </c>
      <c r="AD147" s="277">
        <v>1</v>
      </c>
      <c r="AE147" s="273" t="s">
        <v>1005</v>
      </c>
      <c r="AF147" s="274" t="s">
        <v>82</v>
      </c>
      <c r="AG147" s="275" t="s">
        <v>799</v>
      </c>
      <c r="AH147" s="276" t="s">
        <v>255</v>
      </c>
      <c r="AJ147" s="445"/>
    </row>
    <row r="148" spans="2:45" s="30" customFormat="1" ht="171" customHeight="1" x14ac:dyDescent="0.3">
      <c r="B148" s="27"/>
      <c r="C148" s="27"/>
      <c r="D148" s="27"/>
      <c r="E148" s="28"/>
      <c r="F148" s="93"/>
      <c r="G148" s="319" t="s">
        <v>854</v>
      </c>
      <c r="H148" s="28"/>
      <c r="I148" s="28"/>
      <c r="J148" s="29"/>
      <c r="K148" s="28"/>
      <c r="L148" s="88"/>
      <c r="M148" s="28"/>
      <c r="N148" s="28"/>
      <c r="O148" s="29"/>
      <c r="P148" s="28"/>
      <c r="Q148" s="88"/>
      <c r="R148" s="28"/>
      <c r="S148" s="28"/>
      <c r="T148" s="28"/>
      <c r="U148" s="28"/>
      <c r="V148" s="28"/>
      <c r="W148" s="28"/>
      <c r="X148" s="28"/>
      <c r="Y148" s="28"/>
      <c r="Z148" s="318">
        <f>AVERAGE(Z10:Z147)</f>
        <v>0.84799774386197735</v>
      </c>
      <c r="AA148" s="28"/>
      <c r="AB148" s="28"/>
      <c r="AC148" s="28"/>
      <c r="AD148" s="318">
        <f>AVERAGE(AD10:AD147)</f>
        <v>0.95620437956204385</v>
      </c>
      <c r="AE148" s="28"/>
      <c r="AF148" s="28"/>
      <c r="AG148" s="88"/>
      <c r="AH148" s="28"/>
      <c r="AL148" s="303"/>
      <c r="AM148" s="303"/>
      <c r="AN148" s="303"/>
      <c r="AO148" s="303"/>
      <c r="AP148" s="303"/>
      <c r="AQ148" s="303"/>
      <c r="AR148" s="303"/>
      <c r="AS148" s="303"/>
    </row>
    <row r="149" spans="2:45" ht="16.5" hidden="1" customHeight="1" x14ac:dyDescent="0.3">
      <c r="B149" s="31" t="s">
        <v>21</v>
      </c>
      <c r="D149" s="31" t="s">
        <v>20</v>
      </c>
      <c r="E149" s="31" t="s">
        <v>22</v>
      </c>
      <c r="F149" s="89" t="s">
        <v>54</v>
      </c>
      <c r="G149" s="89" t="s">
        <v>81</v>
      </c>
    </row>
    <row r="150" spans="2:45" ht="18" hidden="1" customHeight="1" x14ac:dyDescent="0.3">
      <c r="B150" s="31" t="s">
        <v>23</v>
      </c>
      <c r="D150" s="31" t="s">
        <v>24</v>
      </c>
      <c r="E150" s="31" t="s">
        <v>25</v>
      </c>
      <c r="F150" s="89" t="s">
        <v>55</v>
      </c>
      <c r="G150" s="89" t="s">
        <v>82</v>
      </c>
    </row>
    <row r="151" spans="2:45" ht="18" hidden="1" customHeight="1" x14ac:dyDescent="0.3">
      <c r="B151" s="31" t="s">
        <v>26</v>
      </c>
      <c r="D151" s="31" t="s">
        <v>27</v>
      </c>
      <c r="E151" s="31" t="s">
        <v>28</v>
      </c>
      <c r="F151" s="89" t="s">
        <v>56</v>
      </c>
    </row>
    <row r="152" spans="2:45" ht="18" hidden="1" customHeight="1" x14ac:dyDescent="0.3">
      <c r="B152" s="31" t="s">
        <v>29</v>
      </c>
      <c r="D152" s="31" t="s">
        <v>30</v>
      </c>
      <c r="E152" s="31" t="s">
        <v>31</v>
      </c>
      <c r="F152" s="89">
        <v>5</v>
      </c>
    </row>
    <row r="153" spans="2:45" ht="18" hidden="1" customHeight="1" x14ac:dyDescent="0.3">
      <c r="D153" s="31" t="s">
        <v>32</v>
      </c>
      <c r="E153" s="31" t="s">
        <v>33</v>
      </c>
      <c r="F153" s="89">
        <v>10</v>
      </c>
    </row>
    <row r="154" spans="2:45" ht="18" hidden="1" customHeight="1" x14ac:dyDescent="0.3">
      <c r="F154" s="89">
        <v>20</v>
      </c>
    </row>
    <row r="155" spans="2:45" ht="18" hidden="1" customHeight="1" x14ac:dyDescent="0.3">
      <c r="B155" s="79" t="s">
        <v>34</v>
      </c>
      <c r="D155" s="22">
        <v>1</v>
      </c>
    </row>
    <row r="156" spans="2:45" ht="18" hidden="1" customHeight="1" x14ac:dyDescent="0.3">
      <c r="B156" s="80" t="s">
        <v>35</v>
      </c>
      <c r="D156" s="22">
        <v>2</v>
      </c>
    </row>
    <row r="157" spans="2:45" ht="18" hidden="1" customHeight="1" x14ac:dyDescent="0.3">
      <c r="B157" s="81" t="s">
        <v>36</v>
      </c>
      <c r="D157" s="22">
        <v>3</v>
      </c>
    </row>
    <row r="158" spans="2:45" ht="18" hidden="1" customHeight="1" x14ac:dyDescent="0.3">
      <c r="B158" s="82" t="s">
        <v>37</v>
      </c>
      <c r="D158" s="22">
        <v>4</v>
      </c>
    </row>
    <row r="159" spans="2:45" ht="18" hidden="1" customHeight="1" x14ac:dyDescent="0.3">
      <c r="D159" s="22">
        <v>5</v>
      </c>
    </row>
    <row r="160" spans="2:45" ht="18" hidden="1" customHeight="1" x14ac:dyDescent="0.3">
      <c r="B160" s="83" t="s">
        <v>40</v>
      </c>
    </row>
    <row r="161" spans="2:30" ht="18" hidden="1" customHeight="1" x14ac:dyDescent="0.3">
      <c r="B161" s="22" t="s">
        <v>1054</v>
      </c>
    </row>
    <row r="162" spans="2:30" ht="18" hidden="1" customHeight="1" x14ac:dyDescent="0.3">
      <c r="B162" s="22" t="s">
        <v>1046</v>
      </c>
      <c r="E162" s="32" t="s">
        <v>52</v>
      </c>
    </row>
    <row r="163" spans="2:30" ht="18" hidden="1" customHeight="1" x14ac:dyDescent="0.3">
      <c r="B163" s="22" t="s">
        <v>57</v>
      </c>
      <c r="E163" s="32" t="s">
        <v>51</v>
      </c>
    </row>
    <row r="164" spans="2:30" ht="18" hidden="1" customHeight="1" x14ac:dyDescent="0.3">
      <c r="B164" s="22" t="s">
        <v>58</v>
      </c>
      <c r="E164" s="32" t="s">
        <v>53</v>
      </c>
    </row>
    <row r="165" spans="2:30" ht="18" hidden="1" customHeight="1" x14ac:dyDescent="0.3">
      <c r="B165" s="22" t="s">
        <v>59</v>
      </c>
      <c r="E165" s="32"/>
    </row>
    <row r="166" spans="2:30" ht="18" hidden="1" customHeight="1" x14ac:dyDescent="0.3">
      <c r="B166" s="22" t="s">
        <v>60</v>
      </c>
      <c r="E166" s="78"/>
    </row>
    <row r="167" spans="2:30" ht="18" hidden="1" customHeight="1" x14ac:dyDescent="0.3">
      <c r="B167" s="22" t="s">
        <v>61</v>
      </c>
    </row>
    <row r="168" spans="2:30" hidden="1" x14ac:dyDescent="0.3"/>
    <row r="169" spans="2:30" hidden="1" x14ac:dyDescent="0.3"/>
    <row r="170" spans="2:30" hidden="1" x14ac:dyDescent="0.3"/>
    <row r="171" spans="2:30" ht="57" customHeight="1" x14ac:dyDescent="0.3">
      <c r="C171" s="456"/>
      <c r="D171" s="456"/>
      <c r="Z171" s="317" t="s">
        <v>1087</v>
      </c>
      <c r="AD171" s="317" t="s">
        <v>1087</v>
      </c>
    </row>
    <row r="172" spans="2:30" x14ac:dyDescent="0.3">
      <c r="C172" s="456"/>
      <c r="D172" s="456"/>
      <c r="E172" s="203"/>
    </row>
    <row r="173" spans="2:30" x14ac:dyDescent="0.3">
      <c r="C173" s="456"/>
      <c r="D173" s="456"/>
    </row>
    <row r="174" spans="2:30" x14ac:dyDescent="0.3">
      <c r="C174" s="456"/>
      <c r="D174" s="456"/>
    </row>
    <row r="175" spans="2:30" x14ac:dyDescent="0.3">
      <c r="C175" s="456"/>
      <c r="D175" s="456"/>
    </row>
    <row r="176" spans="2:30" x14ac:dyDescent="0.3">
      <c r="C176" s="456"/>
      <c r="D176" s="456"/>
    </row>
    <row r="177" spans="3:4" x14ac:dyDescent="0.3">
      <c r="C177" s="456"/>
      <c r="D177" s="456"/>
    </row>
  </sheetData>
  <sheetProtection algorithmName="SHA-512" hashValue="MUOW7erFQuRZWl+gbQq93uHnF3Q3mXvXQkT4HuMhCs0+w7P6PPvwlqKh6pY0NOCUTvttNRogcr8Wl5b6bEadDw==" saltValue="R99WbdukDaMSg7IIRI3VoA==" spinCount="100000" sheet="1" objects="1" scenarios="1" selectLockedCells="1" selectUnlockedCells="1"/>
  <mergeCells count="619">
    <mergeCell ref="AJ61:AJ63"/>
    <mergeCell ref="AJ64:AJ78"/>
    <mergeCell ref="AJ79:AJ81"/>
    <mergeCell ref="AJ82:AJ100"/>
    <mergeCell ref="C171:D177"/>
    <mergeCell ref="AJ102:AJ106"/>
    <mergeCell ref="AJ107:AJ109"/>
    <mergeCell ref="AJ110:AJ112"/>
    <mergeCell ref="AJ113:AJ126"/>
    <mergeCell ref="AJ127:AJ134"/>
    <mergeCell ref="AJ135:AJ147"/>
    <mergeCell ref="F137:F141"/>
    <mergeCell ref="G137:G141"/>
    <mergeCell ref="H137:H141"/>
    <mergeCell ref="I137:I141"/>
    <mergeCell ref="J137:J141"/>
    <mergeCell ref="O142:O146"/>
    <mergeCell ref="K115:K116"/>
    <mergeCell ref="J115:J116"/>
    <mergeCell ref="I115:I116"/>
    <mergeCell ref="C86:C88"/>
    <mergeCell ref="D86:D88"/>
    <mergeCell ref="H93:H95"/>
    <mergeCell ref="E90:E92"/>
    <mergeCell ref="AJ8:AJ9"/>
    <mergeCell ref="AJ10:AJ15"/>
    <mergeCell ref="AJ16:AJ21"/>
    <mergeCell ref="AJ22:AJ31"/>
    <mergeCell ref="AJ32:AJ35"/>
    <mergeCell ref="AJ36:AJ60"/>
    <mergeCell ref="L137:L141"/>
    <mergeCell ref="M137:M141"/>
    <mergeCell ref="N137:N141"/>
    <mergeCell ref="O137:O141"/>
    <mergeCell ref="P137:P141"/>
    <mergeCell ref="AF137:AF141"/>
    <mergeCell ref="O117:O118"/>
    <mergeCell ref="N117:N118"/>
    <mergeCell ref="N86:N88"/>
    <mergeCell ref="N82:N85"/>
    <mergeCell ref="N93:N95"/>
    <mergeCell ref="L102:L103"/>
    <mergeCell ref="M102:M103"/>
    <mergeCell ref="L79:L80"/>
    <mergeCell ref="L86:L88"/>
    <mergeCell ref="L93:L95"/>
    <mergeCell ref="AH36:AH51"/>
    <mergeCell ref="AG26:AG27"/>
    <mergeCell ref="L131:L133"/>
    <mergeCell ref="M131:M133"/>
    <mergeCell ref="L117:L118"/>
    <mergeCell ref="C120:C122"/>
    <mergeCell ref="G120:G122"/>
    <mergeCell ref="H120:H122"/>
    <mergeCell ref="I120:I122"/>
    <mergeCell ref="J120:J122"/>
    <mergeCell ref="M117:M118"/>
    <mergeCell ref="C131:C133"/>
    <mergeCell ref="D131:D133"/>
    <mergeCell ref="B137:B141"/>
    <mergeCell ref="C137:C141"/>
    <mergeCell ref="D137:D141"/>
    <mergeCell ref="E137:E141"/>
    <mergeCell ref="L77:L78"/>
    <mergeCell ref="I93:I95"/>
    <mergeCell ref="C79:C80"/>
    <mergeCell ref="D79:D80"/>
    <mergeCell ref="E79:E80"/>
    <mergeCell ref="F79:F80"/>
    <mergeCell ref="G86:G88"/>
    <mergeCell ref="H86:H88"/>
    <mergeCell ref="E82:E85"/>
    <mergeCell ref="F82:F85"/>
    <mergeCell ref="G82:G85"/>
    <mergeCell ref="H82:H85"/>
    <mergeCell ref="F86:F88"/>
    <mergeCell ref="K82:K85"/>
    <mergeCell ref="L82:L85"/>
    <mergeCell ref="K93:K95"/>
    <mergeCell ref="G77:G78"/>
    <mergeCell ref="I90:I92"/>
    <mergeCell ref="B79:B80"/>
    <mergeCell ref="L115:L116"/>
    <mergeCell ref="F90:F92"/>
    <mergeCell ref="K86:K88"/>
    <mergeCell ref="I86:I88"/>
    <mergeCell ref="J86:J88"/>
    <mergeCell ref="E86:E88"/>
    <mergeCell ref="K96:K100"/>
    <mergeCell ref="L96:L100"/>
    <mergeCell ref="H79:H80"/>
    <mergeCell ref="H74:H76"/>
    <mergeCell ref="G74:G76"/>
    <mergeCell ref="F74:F76"/>
    <mergeCell ref="E74:E76"/>
    <mergeCell ref="H77:H78"/>
    <mergeCell ref="J77:J78"/>
    <mergeCell ref="K77:K78"/>
    <mergeCell ref="I77:I78"/>
    <mergeCell ref="I68:I70"/>
    <mergeCell ref="H68:H70"/>
    <mergeCell ref="J68:J70"/>
    <mergeCell ref="H71:H73"/>
    <mergeCell ref="I71:I73"/>
    <mergeCell ref="J71:J73"/>
    <mergeCell ref="K71:K73"/>
    <mergeCell ref="J74:J76"/>
    <mergeCell ref="I74:I76"/>
    <mergeCell ref="K74:K76"/>
    <mergeCell ref="B77:B78"/>
    <mergeCell ref="F77:F78"/>
    <mergeCell ref="B18:B19"/>
    <mergeCell ref="C18:C19"/>
    <mergeCell ref="D18:D19"/>
    <mergeCell ref="E18:E19"/>
    <mergeCell ref="E28:E30"/>
    <mergeCell ref="B26:B27"/>
    <mergeCell ref="C26:C27"/>
    <mergeCell ref="D26:D27"/>
    <mergeCell ref="E26:E27"/>
    <mergeCell ref="D23:D25"/>
    <mergeCell ref="B23:B25"/>
    <mergeCell ref="B28:B30"/>
    <mergeCell ref="C28:C30"/>
    <mergeCell ref="E23:E25"/>
    <mergeCell ref="F26:F27"/>
    <mergeCell ref="B71:B73"/>
    <mergeCell ref="F18:F19"/>
    <mergeCell ref="C77:C78"/>
    <mergeCell ref="B68:B70"/>
    <mergeCell ref="E77:E78"/>
    <mergeCell ref="E71:E73"/>
    <mergeCell ref="F71:F73"/>
    <mergeCell ref="B74:B76"/>
    <mergeCell ref="D56:D59"/>
    <mergeCell ref="D66:D67"/>
    <mergeCell ref="C66:C67"/>
    <mergeCell ref="E66:E67"/>
    <mergeCell ref="F66:F67"/>
    <mergeCell ref="F56:F58"/>
    <mergeCell ref="D71:D73"/>
    <mergeCell ref="E68:E70"/>
    <mergeCell ref="D68:D70"/>
    <mergeCell ref="C71:C73"/>
    <mergeCell ref="F68:F70"/>
    <mergeCell ref="B56:B59"/>
    <mergeCell ref="B66:B67"/>
    <mergeCell ref="D74:D76"/>
    <mergeCell ref="C74:C76"/>
    <mergeCell ref="C68:C70"/>
    <mergeCell ref="C23:C25"/>
    <mergeCell ref="F46:F48"/>
    <mergeCell ref="F49:F51"/>
    <mergeCell ref="F39:F40"/>
    <mergeCell ref="F41:F42"/>
    <mergeCell ref="F28:F30"/>
    <mergeCell ref="D28:D30"/>
    <mergeCell ref="F23:F25"/>
    <mergeCell ref="C32:C33"/>
    <mergeCell ref="E32:E33"/>
    <mergeCell ref="D32:D33"/>
    <mergeCell ref="B36:B51"/>
    <mergeCell ref="C36:C51"/>
    <mergeCell ref="D36:D51"/>
    <mergeCell ref="E36:E51"/>
    <mergeCell ref="F52:F55"/>
    <mergeCell ref="E56:E59"/>
    <mergeCell ref="B52:B55"/>
    <mergeCell ref="C52:C55"/>
    <mergeCell ref="D52:D55"/>
    <mergeCell ref="E52:E55"/>
    <mergeCell ref="F44:F45"/>
    <mergeCell ref="F36:F38"/>
    <mergeCell ref="C56:C59"/>
    <mergeCell ref="G18:G19"/>
    <mergeCell ref="H18:H19"/>
    <mergeCell ref="J18:J19"/>
    <mergeCell ref="I36:I51"/>
    <mergeCell ref="I66:I67"/>
    <mergeCell ref="H28:H30"/>
    <mergeCell ref="J52:J55"/>
    <mergeCell ref="J28:J30"/>
    <mergeCell ref="J23:J25"/>
    <mergeCell ref="G36:G51"/>
    <mergeCell ref="I18:I19"/>
    <mergeCell ref="H23:H25"/>
    <mergeCell ref="I23:I25"/>
    <mergeCell ref="I28:I30"/>
    <mergeCell ref="G56:G59"/>
    <mergeCell ref="H26:H27"/>
    <mergeCell ref="I26:I27"/>
    <mergeCell ref="J26:J27"/>
    <mergeCell ref="G28:G30"/>
    <mergeCell ref="H52:H55"/>
    <mergeCell ref="I52:I55"/>
    <mergeCell ref="H66:H67"/>
    <mergeCell ref="H36:H51"/>
    <mergeCell ref="G66:G67"/>
    <mergeCell ref="AG6:AH6"/>
    <mergeCell ref="K18:K19"/>
    <mergeCell ref="L18:L19"/>
    <mergeCell ref="O18:O19"/>
    <mergeCell ref="M8:M9"/>
    <mergeCell ref="N8:N9"/>
    <mergeCell ref="O8:O9"/>
    <mergeCell ref="P7:P9"/>
    <mergeCell ref="Q7:Q9"/>
    <mergeCell ref="M7:O7"/>
    <mergeCell ref="P18:P19"/>
    <mergeCell ref="M18:M19"/>
    <mergeCell ref="N18:N19"/>
    <mergeCell ref="O16:O17"/>
    <mergeCell ref="L16:L17"/>
    <mergeCell ref="M16:M17"/>
    <mergeCell ref="N16:N17"/>
    <mergeCell ref="P16:P17"/>
    <mergeCell ref="AF7:AF9"/>
    <mergeCell ref="AC7:AD8"/>
    <mergeCell ref="AB7:AB9"/>
    <mergeCell ref="AB16:AB17"/>
    <mergeCell ref="B6:X6"/>
    <mergeCell ref="B16:B17"/>
    <mergeCell ref="C16:C17"/>
    <mergeCell ref="D16:D17"/>
    <mergeCell ref="F16:F17"/>
    <mergeCell ref="B7:B9"/>
    <mergeCell ref="C7:C9"/>
    <mergeCell ref="F7:F9"/>
    <mergeCell ref="G7:G9"/>
    <mergeCell ref="D7:D9"/>
    <mergeCell ref="E7:E9"/>
    <mergeCell ref="L4:S4"/>
    <mergeCell ref="L3:S3"/>
    <mergeCell ref="L2:S2"/>
    <mergeCell ref="G2:K2"/>
    <mergeCell ref="G3:K3"/>
    <mergeCell ref="G4:K4"/>
    <mergeCell ref="E16:E17"/>
    <mergeCell ref="R7:R9"/>
    <mergeCell ref="K7:K9"/>
    <mergeCell ref="L7:L9"/>
    <mergeCell ref="K16:K17"/>
    <mergeCell ref="H7:J7"/>
    <mergeCell ref="I8:I9"/>
    <mergeCell ref="J8:J9"/>
    <mergeCell ref="H8:H9"/>
    <mergeCell ref="G16:G17"/>
    <mergeCell ref="H16:H17"/>
    <mergeCell ref="I16:I17"/>
    <mergeCell ref="J16:J17"/>
    <mergeCell ref="D2:F4"/>
    <mergeCell ref="AG2:AH2"/>
    <mergeCell ref="AG3:AH3"/>
    <mergeCell ref="AG4:AH4"/>
    <mergeCell ref="T2:AF2"/>
    <mergeCell ref="T3:AF3"/>
    <mergeCell ref="T4:AF4"/>
    <mergeCell ref="M96:M100"/>
    <mergeCell ref="N96:N100"/>
    <mergeCell ref="AG82:AG85"/>
    <mergeCell ref="AH82:AH85"/>
    <mergeCell ref="AF16:AF17"/>
    <mergeCell ref="M68:M70"/>
    <mergeCell ref="N68:N70"/>
    <mergeCell ref="O68:O70"/>
    <mergeCell ref="P68:P70"/>
    <mergeCell ref="AG77:AG78"/>
    <mergeCell ref="AH77:AH78"/>
    <mergeCell ref="N52:N55"/>
    <mergeCell ref="O52:O55"/>
    <mergeCell ref="P66:P67"/>
    <mergeCell ref="O66:O67"/>
    <mergeCell ref="N66:N67"/>
    <mergeCell ref="O36:O51"/>
    <mergeCell ref="S7:S9"/>
    <mergeCell ref="K53:K55"/>
    <mergeCell ref="L68:L70"/>
    <mergeCell ref="AF68:AF70"/>
    <mergeCell ref="P36:P51"/>
    <mergeCell ref="L26:L27"/>
    <mergeCell ref="M26:M27"/>
    <mergeCell ref="N26:N27"/>
    <mergeCell ref="O26:O27"/>
    <mergeCell ref="L23:L25"/>
    <mergeCell ref="P26:P27"/>
    <mergeCell ref="M28:M30"/>
    <mergeCell ref="S36:S37"/>
    <mergeCell ref="K26:K27"/>
    <mergeCell ref="L28:L30"/>
    <mergeCell ref="L36:L38"/>
    <mergeCell ref="M66:M67"/>
    <mergeCell ref="L53:L55"/>
    <mergeCell ref="Z36:Z37"/>
    <mergeCell ref="M52:M55"/>
    <mergeCell ref="T36:T37"/>
    <mergeCell ref="Y36:Y37"/>
    <mergeCell ref="U36:U37"/>
    <mergeCell ref="AF36:AF51"/>
    <mergeCell ref="AF23:AF25"/>
    <mergeCell ref="AH26:AH27"/>
    <mergeCell ref="AG23:AG25"/>
    <mergeCell ref="AH23:AH25"/>
    <mergeCell ref="AG16:AG17"/>
    <mergeCell ref="AH16:AH17"/>
    <mergeCell ref="AH86:AH88"/>
    <mergeCell ref="AG68:AG70"/>
    <mergeCell ref="AH68:AH70"/>
    <mergeCell ref="AG36:AG51"/>
    <mergeCell ref="AG79:AG80"/>
    <mergeCell ref="AH79:AH80"/>
    <mergeCell ref="AH71:AH73"/>
    <mergeCell ref="AG52:AG55"/>
    <mergeCell ref="AH52:AH55"/>
    <mergeCell ref="AH142:AH146"/>
    <mergeCell ref="AF90:AF92"/>
    <mergeCell ref="AG90:AG92"/>
    <mergeCell ref="AH90:AH92"/>
    <mergeCell ref="N102:N103"/>
    <mergeCell ref="O102:O103"/>
    <mergeCell ref="P77:P78"/>
    <mergeCell ref="N77:N78"/>
    <mergeCell ref="P117:P118"/>
    <mergeCell ref="P142:P146"/>
    <mergeCell ref="AF142:AF146"/>
    <mergeCell ref="O96:O100"/>
    <mergeCell ref="O86:O88"/>
    <mergeCell ref="P86:P88"/>
    <mergeCell ref="O82:O85"/>
    <mergeCell ref="P96:P100"/>
    <mergeCell ref="AG137:AG141"/>
    <mergeCell ref="AH137:AH141"/>
    <mergeCell ref="AH131:AH133"/>
    <mergeCell ref="P111:P112"/>
    <mergeCell ref="AF111:AF112"/>
    <mergeCell ref="AG142:AG146"/>
    <mergeCell ref="AF86:AF88"/>
    <mergeCell ref="M77:M78"/>
    <mergeCell ref="M79:M80"/>
    <mergeCell ref="M86:M88"/>
    <mergeCell ref="M82:M85"/>
    <mergeCell ref="M93:M95"/>
    <mergeCell ref="O111:O112"/>
    <mergeCell ref="M115:M116"/>
    <mergeCell ref="O115:O116"/>
    <mergeCell ref="O131:O133"/>
    <mergeCell ref="P131:P133"/>
    <mergeCell ref="AF131:AF133"/>
    <mergeCell ref="N131:N133"/>
    <mergeCell ref="M120:M122"/>
    <mergeCell ref="N120:N122"/>
    <mergeCell ref="O120:O122"/>
    <mergeCell ref="AB117:AB118"/>
    <mergeCell ref="AB120:AB122"/>
    <mergeCell ref="AB131:AB133"/>
    <mergeCell ref="O93:O95"/>
    <mergeCell ref="AG86:AG88"/>
    <mergeCell ref="AR8:AS8"/>
    <mergeCell ref="AG7:AG9"/>
    <mergeCell ref="AH7:AH9"/>
    <mergeCell ref="AE7:AE9"/>
    <mergeCell ref="Y7:Z8"/>
    <mergeCell ref="T7:X7"/>
    <mergeCell ref="T8:X8"/>
    <mergeCell ref="W36:W37"/>
    <mergeCell ref="X36:X37"/>
    <mergeCell ref="AG18:AG19"/>
    <mergeCell ref="AF18:AF19"/>
    <mergeCell ref="AL14:AP14"/>
    <mergeCell ref="AH18:AH19"/>
    <mergeCell ref="AF28:AF30"/>
    <mergeCell ref="AG28:AG30"/>
    <mergeCell ref="AA7:AA9"/>
    <mergeCell ref="V36:V37"/>
    <mergeCell ref="AF26:AF27"/>
    <mergeCell ref="AF32:AF33"/>
    <mergeCell ref="AH32:AH33"/>
    <mergeCell ref="AG32:AG33"/>
    <mergeCell ref="AL8:AP8"/>
    <mergeCell ref="AH28:AH30"/>
    <mergeCell ref="AL18:AP18"/>
    <mergeCell ref="N56:N59"/>
    <mergeCell ref="O56:O59"/>
    <mergeCell ref="P82:P85"/>
    <mergeCell ref="K90:K92"/>
    <mergeCell ref="L90:L92"/>
    <mergeCell ref="M90:M92"/>
    <mergeCell ref="N90:N92"/>
    <mergeCell ref="O90:O92"/>
    <mergeCell ref="P90:P92"/>
    <mergeCell ref="O71:O73"/>
    <mergeCell ref="N79:N80"/>
    <mergeCell ref="O79:O80"/>
    <mergeCell ref="P79:P80"/>
    <mergeCell ref="L71:L73"/>
    <mergeCell ref="L74:L76"/>
    <mergeCell ref="N74:N76"/>
    <mergeCell ref="M74:M76"/>
    <mergeCell ref="P74:P76"/>
    <mergeCell ref="O74:O76"/>
    <mergeCell ref="O77:O78"/>
    <mergeCell ref="M71:M73"/>
    <mergeCell ref="N71:N73"/>
    <mergeCell ref="K68:K70"/>
    <mergeCell ref="K142:K146"/>
    <mergeCell ref="I96:I100"/>
    <mergeCell ref="H115:H116"/>
    <mergeCell ref="G115:G116"/>
    <mergeCell ref="K117:K118"/>
    <mergeCell ref="J117:J118"/>
    <mergeCell ref="I117:I118"/>
    <mergeCell ref="I79:I80"/>
    <mergeCell ref="J79:J80"/>
    <mergeCell ref="K79:K80"/>
    <mergeCell ref="K137:K141"/>
    <mergeCell ref="H117:H118"/>
    <mergeCell ref="G117:G118"/>
    <mergeCell ref="A96:A100"/>
    <mergeCell ref="B96:B100"/>
    <mergeCell ref="C96:C100"/>
    <mergeCell ref="D96:D100"/>
    <mergeCell ref="B82:B85"/>
    <mergeCell ref="C82:C85"/>
    <mergeCell ref="B90:B92"/>
    <mergeCell ref="C90:C92"/>
    <mergeCell ref="D90:D92"/>
    <mergeCell ref="D82:D85"/>
    <mergeCell ref="B93:B95"/>
    <mergeCell ref="C93:C95"/>
    <mergeCell ref="D93:D95"/>
    <mergeCell ref="B86:B88"/>
    <mergeCell ref="B142:B146"/>
    <mergeCell ref="C142:C146"/>
    <mergeCell ref="D142:D146"/>
    <mergeCell ref="E142:E146"/>
    <mergeCell ref="F142:F146"/>
    <mergeCell ref="G142:G146"/>
    <mergeCell ref="H142:H146"/>
    <mergeCell ref="I142:I146"/>
    <mergeCell ref="J142:J146"/>
    <mergeCell ref="L142:L146"/>
    <mergeCell ref="M142:M146"/>
    <mergeCell ref="N142:N146"/>
    <mergeCell ref="L111:L112"/>
    <mergeCell ref="M111:M112"/>
    <mergeCell ref="N111:N112"/>
    <mergeCell ref="B131:B133"/>
    <mergeCell ref="N115:N116"/>
    <mergeCell ref="C115:C116"/>
    <mergeCell ref="B111:B112"/>
    <mergeCell ref="C111:C112"/>
    <mergeCell ref="K120:K122"/>
    <mergeCell ref="E115:E116"/>
    <mergeCell ref="F117:F118"/>
    <mergeCell ref="E117:E118"/>
    <mergeCell ref="D111:D112"/>
    <mergeCell ref="E111:E112"/>
    <mergeCell ref="F111:F112"/>
    <mergeCell ref="D120:D122"/>
    <mergeCell ref="E120:E122"/>
    <mergeCell ref="F120:F122"/>
    <mergeCell ref="D115:D116"/>
    <mergeCell ref="F115:F116"/>
    <mergeCell ref="L120:L122"/>
    <mergeCell ref="K23:K25"/>
    <mergeCell ref="J111:J112"/>
    <mergeCell ref="K111:K112"/>
    <mergeCell ref="I32:I33"/>
    <mergeCell ref="H32:H33"/>
    <mergeCell ref="G32:G33"/>
    <mergeCell ref="F32:F33"/>
    <mergeCell ref="G111:G112"/>
    <mergeCell ref="H111:H112"/>
    <mergeCell ref="I111:I112"/>
    <mergeCell ref="G90:G92"/>
    <mergeCell ref="H90:H92"/>
    <mergeCell ref="J96:J100"/>
    <mergeCell ref="I82:I85"/>
    <mergeCell ref="J82:J85"/>
    <mergeCell ref="J93:J95"/>
    <mergeCell ref="H96:H100"/>
    <mergeCell ref="G26:G27"/>
    <mergeCell ref="G52:G55"/>
    <mergeCell ref="G23:G25"/>
    <mergeCell ref="G68:G70"/>
    <mergeCell ref="G71:G73"/>
    <mergeCell ref="G93:G95"/>
    <mergeCell ref="H56:H59"/>
    <mergeCell ref="B32:B33"/>
    <mergeCell ref="K28:K30"/>
    <mergeCell ref="J36:J51"/>
    <mergeCell ref="K36:K38"/>
    <mergeCell ref="K39:K40"/>
    <mergeCell ref="K44:K45"/>
    <mergeCell ref="L66:L67"/>
    <mergeCell ref="O23:O25"/>
    <mergeCell ref="P32:P33"/>
    <mergeCell ref="O32:O33"/>
    <mergeCell ref="N32:N33"/>
    <mergeCell ref="M32:M33"/>
    <mergeCell ref="L32:L33"/>
    <mergeCell ref="K32:K33"/>
    <mergeCell ref="J32:J33"/>
    <mergeCell ref="L39:L40"/>
    <mergeCell ref="L44:L45"/>
    <mergeCell ref="N28:N30"/>
    <mergeCell ref="O28:O30"/>
    <mergeCell ref="P28:P30"/>
    <mergeCell ref="P23:P25"/>
    <mergeCell ref="P52:P55"/>
    <mergeCell ref="M23:M25"/>
    <mergeCell ref="N23:N25"/>
    <mergeCell ref="N36:N51"/>
    <mergeCell ref="M36:M51"/>
    <mergeCell ref="K66:K67"/>
    <mergeCell ref="J66:J67"/>
    <mergeCell ref="C102:C103"/>
    <mergeCell ref="D102:D103"/>
    <mergeCell ref="E102:E103"/>
    <mergeCell ref="F102:F103"/>
    <mergeCell ref="G102:G103"/>
    <mergeCell ref="H102:H103"/>
    <mergeCell ref="I102:I103"/>
    <mergeCell ref="J102:J103"/>
    <mergeCell ref="K102:K103"/>
    <mergeCell ref="F96:F100"/>
    <mergeCell ref="G96:G100"/>
    <mergeCell ref="E96:E100"/>
    <mergeCell ref="D77:D78"/>
    <mergeCell ref="G79:G80"/>
    <mergeCell ref="J90:J92"/>
    <mergeCell ref="E93:E95"/>
    <mergeCell ref="F93:F95"/>
    <mergeCell ref="I56:I59"/>
    <mergeCell ref="J56:J59"/>
    <mergeCell ref="M56:M59"/>
    <mergeCell ref="B115:B116"/>
    <mergeCell ref="B102:B103"/>
    <mergeCell ref="E131:E133"/>
    <mergeCell ref="F131:F133"/>
    <mergeCell ref="G131:G133"/>
    <mergeCell ref="H131:H133"/>
    <mergeCell ref="I131:I133"/>
    <mergeCell ref="J131:J133"/>
    <mergeCell ref="K131:K133"/>
    <mergeCell ref="B117:B118"/>
    <mergeCell ref="C117:C118"/>
    <mergeCell ref="D117:D118"/>
    <mergeCell ref="B120:B122"/>
    <mergeCell ref="AH120:AH122"/>
    <mergeCell ref="AG117:AG118"/>
    <mergeCell ref="AG96:AG100"/>
    <mergeCell ref="AG102:AG103"/>
    <mergeCell ref="AG131:AG133"/>
    <mergeCell ref="AG120:AG122"/>
    <mergeCell ref="AH117:AH118"/>
    <mergeCell ref="AH115:AH116"/>
    <mergeCell ref="AG115:AG116"/>
    <mergeCell ref="AG111:AG112"/>
    <mergeCell ref="AH111:AH112"/>
    <mergeCell ref="AH96:AH100"/>
    <mergeCell ref="AF96:AF100"/>
    <mergeCell ref="AF120:AF122"/>
    <mergeCell ref="P120:P122"/>
    <mergeCell ref="AF115:AF116"/>
    <mergeCell ref="P102:P103"/>
    <mergeCell ref="P115:P116"/>
    <mergeCell ref="AF117:AF118"/>
    <mergeCell ref="AB96:AB100"/>
    <mergeCell ref="AB102:AB103"/>
    <mergeCell ref="AB111:AB112"/>
    <mergeCell ref="AB115:AB116"/>
    <mergeCell ref="AB52:AB55"/>
    <mergeCell ref="P93:P95"/>
    <mergeCell ref="AB66:AB67"/>
    <mergeCell ref="AF52:AF55"/>
    <mergeCell ref="AF77:AF78"/>
    <mergeCell ref="AF82:AF85"/>
    <mergeCell ref="AF74:AF76"/>
    <mergeCell ref="P71:P73"/>
    <mergeCell ref="AH102:AH103"/>
    <mergeCell ref="AF102:AF103"/>
    <mergeCell ref="P56:P59"/>
    <mergeCell ref="AG93:AG95"/>
    <mergeCell ref="AH93:AH95"/>
    <mergeCell ref="AG74:AG76"/>
    <mergeCell ref="AH74:AH76"/>
    <mergeCell ref="AF71:AF73"/>
    <mergeCell ref="AG66:AG67"/>
    <mergeCell ref="AH66:AH67"/>
    <mergeCell ref="AF66:AF67"/>
    <mergeCell ref="AF56:AF59"/>
    <mergeCell ref="AG56:AG59"/>
    <mergeCell ref="AH56:AH59"/>
    <mergeCell ref="AG71:AG73"/>
    <mergeCell ref="AF93:AF95"/>
    <mergeCell ref="AB56:AB59"/>
    <mergeCell ref="AF79:AF80"/>
    <mergeCell ref="AC36:AC37"/>
    <mergeCell ref="AD36:AD37"/>
    <mergeCell ref="AA36:AA37"/>
    <mergeCell ref="AB137:AB141"/>
    <mergeCell ref="AB142:AB146"/>
    <mergeCell ref="AC6:AF6"/>
    <mergeCell ref="Y6:AB6"/>
    <mergeCell ref="AB68:AB70"/>
    <mergeCell ref="AB71:AB73"/>
    <mergeCell ref="AB74:AB76"/>
    <mergeCell ref="AB77:AB78"/>
    <mergeCell ref="AB79:AB80"/>
    <mergeCell ref="AB82:AB85"/>
    <mergeCell ref="AB86:AB88"/>
    <mergeCell ref="AB90:AB92"/>
    <mergeCell ref="AB93:AB95"/>
    <mergeCell ref="AB18:AB19"/>
    <mergeCell ref="AB23:AB25"/>
    <mergeCell ref="AB26:AB27"/>
    <mergeCell ref="AB28:AB30"/>
    <mergeCell ref="AB32:AB33"/>
    <mergeCell ref="AB36:AB51"/>
  </mergeCells>
  <phoneticPr fontId="37" type="noConversion"/>
  <conditionalFormatting sqref="J147:J148 J18 O18 O147:O148 J52 J28 O28 J32 O32 O10:O15 J10:J16 O135:O136 J135:J136">
    <cfRule type="containsText" dxfId="227" priority="593" operator="containsText" text="Extremo">
      <formula>NOT(ISERROR(SEARCH("Extremo",J10)))</formula>
    </cfRule>
    <cfRule type="containsText" dxfId="226" priority="594" operator="containsText" text="Alto">
      <formula>NOT(ISERROR(SEARCH("Alto",J10)))</formula>
    </cfRule>
    <cfRule type="containsText" dxfId="225" priority="595" operator="containsText" text="Moderado">
      <formula>NOT(ISERROR(SEARCH("Moderado",J10)))</formula>
    </cfRule>
    <cfRule type="containsText" dxfId="224" priority="596" operator="containsText" text="Bajo">
      <formula>NOT(ISERROR(SEARCH("Bajo",J10)))</formula>
    </cfRule>
  </conditionalFormatting>
  <conditionalFormatting sqref="J101">
    <cfRule type="containsText" dxfId="223" priority="357" operator="containsText" text="Extremo">
      <formula>NOT(ISERROR(SEARCH("Extremo",J101)))</formula>
    </cfRule>
    <cfRule type="containsText" dxfId="222" priority="358" operator="containsText" text="Alto">
      <formula>NOT(ISERROR(SEARCH("Alto",J101)))</formula>
    </cfRule>
    <cfRule type="containsText" dxfId="221" priority="359" operator="containsText" text="Moderado">
      <formula>NOT(ISERROR(SEARCH("Moderado",J101)))</formula>
    </cfRule>
    <cfRule type="containsText" dxfId="220" priority="360" operator="containsText" text="Bajo">
      <formula>NOT(ISERROR(SEARCH("Bajo",J101)))</formula>
    </cfRule>
  </conditionalFormatting>
  <conditionalFormatting sqref="J21 O21">
    <cfRule type="containsText" dxfId="219" priority="349" operator="containsText" text="Extremo">
      <formula>NOT(ISERROR(SEARCH("Extremo",J21)))</formula>
    </cfRule>
    <cfRule type="containsText" dxfId="218" priority="350" operator="containsText" text="Alto">
      <formula>NOT(ISERROR(SEARCH("Alto",J21)))</formula>
    </cfRule>
    <cfRule type="containsText" dxfId="217" priority="351" operator="containsText" text="Moderado">
      <formula>NOT(ISERROR(SEARCH("Moderado",J21)))</formula>
    </cfRule>
    <cfRule type="containsText" dxfId="216" priority="352" operator="containsText" text="Bajo">
      <formula>NOT(ISERROR(SEARCH("Bajo",J21)))</formula>
    </cfRule>
  </conditionalFormatting>
  <conditionalFormatting sqref="J20">
    <cfRule type="containsText" dxfId="215" priority="341" operator="containsText" text="Extremo">
      <formula>NOT(ISERROR(SEARCH("Extremo",J20)))</formula>
    </cfRule>
    <cfRule type="containsText" dxfId="214" priority="342" operator="containsText" text="Alto">
      <formula>NOT(ISERROR(SEARCH("Alto",J20)))</formula>
    </cfRule>
    <cfRule type="containsText" dxfId="213" priority="343" operator="containsText" text="Moderado">
      <formula>NOT(ISERROR(SEARCH("Moderado",J20)))</formula>
    </cfRule>
    <cfRule type="containsText" dxfId="212" priority="344" operator="containsText" text="Bajo">
      <formula>NOT(ISERROR(SEARCH("Bajo",J20)))</formula>
    </cfRule>
  </conditionalFormatting>
  <conditionalFormatting sqref="O20">
    <cfRule type="containsText" dxfId="211" priority="337" operator="containsText" text="Extremo">
      <formula>NOT(ISERROR(SEARCH("Extremo",O20)))</formula>
    </cfRule>
    <cfRule type="containsText" dxfId="210" priority="338" operator="containsText" text="Alto">
      <formula>NOT(ISERROR(SEARCH("Alto",O20)))</formula>
    </cfRule>
    <cfRule type="containsText" dxfId="209" priority="339" operator="containsText" text="Moderado">
      <formula>NOT(ISERROR(SEARCH("Moderado",O20)))</formula>
    </cfRule>
    <cfRule type="containsText" dxfId="208" priority="340" operator="containsText" text="Bajo">
      <formula>NOT(ISERROR(SEARCH("Bajo",O20)))</formula>
    </cfRule>
  </conditionalFormatting>
  <conditionalFormatting sqref="J36:J38 O36:O38">
    <cfRule type="containsText" dxfId="207" priority="333" operator="containsText" text="Extremo">
      <formula>NOT(ISERROR(SEARCH("Extremo",J36)))</formula>
    </cfRule>
    <cfRule type="containsText" dxfId="206" priority="334" operator="containsText" text="Alto">
      <formula>NOT(ISERROR(SEARCH("Alto",J36)))</formula>
    </cfRule>
    <cfRule type="containsText" dxfId="205" priority="335" operator="containsText" text="Moderado">
      <formula>NOT(ISERROR(SEARCH("Moderado",J36)))</formula>
    </cfRule>
    <cfRule type="containsText" dxfId="204" priority="336" operator="containsText" text="Bajo">
      <formula>NOT(ISERROR(SEARCH("Bajo",J36)))</formula>
    </cfRule>
  </conditionalFormatting>
  <conditionalFormatting sqref="J56 O56">
    <cfRule type="containsText" dxfId="203" priority="325" operator="containsText" text="Extremo">
      <formula>NOT(ISERROR(SEARCH("Extremo",J56)))</formula>
    </cfRule>
    <cfRule type="containsText" dxfId="202" priority="326" operator="containsText" text="Alto">
      <formula>NOT(ISERROR(SEARCH("Alto",J56)))</formula>
    </cfRule>
    <cfRule type="containsText" dxfId="201" priority="327" operator="containsText" text="Moderado">
      <formula>NOT(ISERROR(SEARCH("Moderado",J56)))</formula>
    </cfRule>
    <cfRule type="containsText" dxfId="200" priority="328" operator="containsText" text="Bajo">
      <formula>NOT(ISERROR(SEARCH("Bajo",J56)))</formula>
    </cfRule>
  </conditionalFormatting>
  <conditionalFormatting sqref="J60">
    <cfRule type="containsText" dxfId="199" priority="321" operator="containsText" text="Extremo">
      <formula>NOT(ISERROR(SEARCH("Extremo",J60)))</formula>
    </cfRule>
    <cfRule type="containsText" dxfId="198" priority="322" operator="containsText" text="Alto">
      <formula>NOT(ISERROR(SEARCH("Alto",J60)))</formula>
    </cfRule>
    <cfRule type="containsText" dxfId="197" priority="323" operator="containsText" text="Moderado">
      <formula>NOT(ISERROR(SEARCH("Moderado",J60)))</formula>
    </cfRule>
    <cfRule type="containsText" dxfId="196" priority="324" operator="containsText" text="Bajo">
      <formula>NOT(ISERROR(SEARCH("Bajo",J60)))</formula>
    </cfRule>
  </conditionalFormatting>
  <conditionalFormatting sqref="O60">
    <cfRule type="containsText" dxfId="195" priority="317" operator="containsText" text="Extremo">
      <formula>NOT(ISERROR(SEARCH("Extremo",O60)))</formula>
    </cfRule>
    <cfRule type="containsText" dxfId="194" priority="318" operator="containsText" text="Alto">
      <formula>NOT(ISERROR(SEARCH("Alto",O60)))</formula>
    </cfRule>
    <cfRule type="containsText" dxfId="193" priority="319" operator="containsText" text="Moderado">
      <formula>NOT(ISERROR(SEARCH("Moderado",O60)))</formula>
    </cfRule>
    <cfRule type="containsText" dxfId="192" priority="320" operator="containsText" text="Bajo">
      <formula>NOT(ISERROR(SEARCH("Bajo",O60)))</formula>
    </cfRule>
  </conditionalFormatting>
  <conditionalFormatting sqref="O52:O54">
    <cfRule type="containsText" dxfId="191" priority="313" operator="containsText" text="Extremo">
      <formula>NOT(ISERROR(SEARCH("Extremo",O52)))</formula>
    </cfRule>
    <cfRule type="containsText" dxfId="190" priority="314" operator="containsText" text="Alto">
      <formula>NOT(ISERROR(SEARCH("Alto",O52)))</formula>
    </cfRule>
    <cfRule type="containsText" dxfId="189" priority="315" operator="containsText" text="Moderado">
      <formula>NOT(ISERROR(SEARCH("Moderado",O52)))</formula>
    </cfRule>
    <cfRule type="containsText" dxfId="188" priority="316" operator="containsText" text="Bajo">
      <formula>NOT(ISERROR(SEARCH("Bajo",O52)))</formula>
    </cfRule>
  </conditionalFormatting>
  <conditionalFormatting sqref="J31 O31">
    <cfRule type="containsText" dxfId="187" priority="309" operator="containsText" text="Extremo">
      <formula>NOT(ISERROR(SEARCH("Extremo",J31)))</formula>
    </cfRule>
    <cfRule type="containsText" dxfId="186" priority="310" operator="containsText" text="Alto">
      <formula>NOT(ISERROR(SEARCH("Alto",J31)))</formula>
    </cfRule>
    <cfRule type="containsText" dxfId="185" priority="311" operator="containsText" text="Moderado">
      <formula>NOT(ISERROR(SEARCH("Moderado",J31)))</formula>
    </cfRule>
    <cfRule type="containsText" dxfId="184" priority="312" operator="containsText" text="Bajo">
      <formula>NOT(ISERROR(SEARCH("Bajo",J31)))</formula>
    </cfRule>
  </conditionalFormatting>
  <conditionalFormatting sqref="J96">
    <cfRule type="containsText" dxfId="183" priority="229" operator="containsText" text="Extremo">
      <formula>NOT(ISERROR(SEARCH("Extremo",J96)))</formula>
    </cfRule>
    <cfRule type="containsText" dxfId="182" priority="230" operator="containsText" text="Alto">
      <formula>NOT(ISERROR(SEARCH("Alto",J96)))</formula>
    </cfRule>
    <cfRule type="containsText" dxfId="181" priority="231" operator="containsText" text="Moderado">
      <formula>NOT(ISERROR(SEARCH("Moderado",J96)))</formula>
    </cfRule>
    <cfRule type="containsText" dxfId="180" priority="232" operator="containsText" text="Bajo">
      <formula>NOT(ISERROR(SEARCH("Bajo",J96)))</formula>
    </cfRule>
  </conditionalFormatting>
  <conditionalFormatting sqref="J86:J87 O86:O87 J89:J90 O89:O90 J93 O93 J82:J83 O82:O83">
    <cfRule type="containsText" dxfId="179" priority="237" operator="containsText" text="Extremo">
      <formula>NOT(ISERROR(SEARCH("Extremo",J82)))</formula>
    </cfRule>
    <cfRule type="containsText" dxfId="178" priority="238" operator="containsText" text="Alto">
      <formula>NOT(ISERROR(SEARCH("Alto",J82)))</formula>
    </cfRule>
    <cfRule type="containsText" dxfId="177" priority="239" operator="containsText" text="Moderado">
      <formula>NOT(ISERROR(SEARCH("Moderado",J82)))</formula>
    </cfRule>
    <cfRule type="containsText" dxfId="176" priority="240" operator="containsText" text="Bajo">
      <formula>NOT(ISERROR(SEARCH("Bajo",J82)))</formula>
    </cfRule>
  </conditionalFormatting>
  <conditionalFormatting sqref="O96">
    <cfRule type="containsText" dxfId="175" priority="233" operator="containsText" text="Extremo">
      <formula>NOT(ISERROR(SEARCH("Extremo",O96)))</formula>
    </cfRule>
    <cfRule type="containsText" dxfId="174" priority="234" operator="containsText" text="Alto">
      <formula>NOT(ISERROR(SEARCH("Alto",O96)))</formula>
    </cfRule>
    <cfRule type="containsText" dxfId="173" priority="235" operator="containsText" text="Moderado">
      <formula>NOT(ISERROR(SEARCH("Moderado",O96)))</formula>
    </cfRule>
    <cfRule type="containsText" dxfId="172" priority="236" operator="containsText" text="Bajo">
      <formula>NOT(ISERROR(SEARCH("Bajo",O96)))</formula>
    </cfRule>
  </conditionalFormatting>
  <conditionalFormatting sqref="O101">
    <cfRule type="containsText" dxfId="171" priority="197" operator="containsText" text="Extremo">
      <formula>NOT(ISERROR(SEARCH("Extremo",O101)))</formula>
    </cfRule>
    <cfRule type="containsText" dxfId="170" priority="198" operator="containsText" text="Alto">
      <formula>NOT(ISERROR(SEARCH("Alto",O101)))</formula>
    </cfRule>
    <cfRule type="containsText" dxfId="169" priority="199" operator="containsText" text="Moderado">
      <formula>NOT(ISERROR(SEARCH("Moderado",O101)))</formula>
    </cfRule>
    <cfRule type="containsText" dxfId="168" priority="200" operator="containsText" text="Bajo">
      <formula>NOT(ISERROR(SEARCH("Bajo",O101)))</formula>
    </cfRule>
  </conditionalFormatting>
  <conditionalFormatting sqref="J26">
    <cfRule type="containsText" dxfId="167" priority="177" operator="containsText" text="Extremo">
      <formula>NOT(ISERROR(SEARCH("Extremo",J26)))</formula>
    </cfRule>
    <cfRule type="containsText" dxfId="166" priority="178" operator="containsText" text="Alto">
      <formula>NOT(ISERROR(SEARCH("Alto",J26)))</formula>
    </cfRule>
    <cfRule type="containsText" dxfId="165" priority="179" operator="containsText" text="Moderado">
      <formula>NOT(ISERROR(SEARCH("Moderado",J26)))</formula>
    </cfRule>
    <cfRule type="containsText" dxfId="164" priority="180" operator="containsText" text="Bajo">
      <formula>NOT(ISERROR(SEARCH("Bajo",J26)))</formula>
    </cfRule>
  </conditionalFormatting>
  <conditionalFormatting sqref="O26">
    <cfRule type="containsText" dxfId="163" priority="173" operator="containsText" text="Extremo">
      <formula>NOT(ISERROR(SEARCH("Extremo",O26)))</formula>
    </cfRule>
    <cfRule type="containsText" dxfId="162" priority="174" operator="containsText" text="Alto">
      <formula>NOT(ISERROR(SEARCH("Alto",O26)))</formula>
    </cfRule>
    <cfRule type="containsText" dxfId="161" priority="175" operator="containsText" text="Moderado">
      <formula>NOT(ISERROR(SEARCH("Moderado",O26)))</formula>
    </cfRule>
    <cfRule type="containsText" dxfId="160" priority="176" operator="containsText" text="Bajo">
      <formula>NOT(ISERROR(SEARCH("Bajo",O26)))</formula>
    </cfRule>
  </conditionalFormatting>
  <conditionalFormatting sqref="J64">
    <cfRule type="containsText" dxfId="159" priority="161" operator="containsText" text="Extremo">
      <formula>NOT(ISERROR(SEARCH("Extremo",J64)))</formula>
    </cfRule>
    <cfRule type="containsText" dxfId="158" priority="162" operator="containsText" text="Alto">
      <formula>NOT(ISERROR(SEARCH("Alto",J64)))</formula>
    </cfRule>
    <cfRule type="containsText" dxfId="157" priority="163" operator="containsText" text="Moderado">
      <formula>NOT(ISERROR(SEARCH("Moderado",J64)))</formula>
    </cfRule>
    <cfRule type="containsText" dxfId="156" priority="164" operator="containsText" text="Bajo">
      <formula>NOT(ISERROR(SEARCH("Bajo",J64)))</formula>
    </cfRule>
  </conditionalFormatting>
  <conditionalFormatting sqref="O64">
    <cfRule type="containsText" dxfId="155" priority="157" operator="containsText" text="Extremo">
      <formula>NOT(ISERROR(SEARCH("Extremo",O64)))</formula>
    </cfRule>
    <cfRule type="containsText" dxfId="154" priority="158" operator="containsText" text="Alto">
      <formula>NOT(ISERROR(SEARCH("Alto",O64)))</formula>
    </cfRule>
    <cfRule type="containsText" dxfId="153" priority="159" operator="containsText" text="Moderado">
      <formula>NOT(ISERROR(SEARCH("Moderado",O64)))</formula>
    </cfRule>
    <cfRule type="containsText" dxfId="152" priority="160" operator="containsText" text="Bajo">
      <formula>NOT(ISERROR(SEARCH("Bajo",O64)))</formula>
    </cfRule>
  </conditionalFormatting>
  <conditionalFormatting sqref="O65 J65">
    <cfRule type="containsText" dxfId="151" priority="153" operator="containsText" text="Extremo">
      <formula>NOT(ISERROR(SEARCH("Extremo",J65)))</formula>
    </cfRule>
    <cfRule type="containsText" dxfId="150" priority="154" operator="containsText" text="Alto">
      <formula>NOT(ISERROR(SEARCH("Alto",J65)))</formula>
    </cfRule>
    <cfRule type="containsText" dxfId="149" priority="155" operator="containsText" text="Moderado">
      <formula>NOT(ISERROR(SEARCH("Moderado",J65)))</formula>
    </cfRule>
    <cfRule type="containsText" dxfId="148" priority="156" operator="containsText" text="Bajo">
      <formula>NOT(ISERROR(SEARCH("Bajo",J65)))</formula>
    </cfRule>
  </conditionalFormatting>
  <conditionalFormatting sqref="O16">
    <cfRule type="containsText" dxfId="147" priority="149" operator="containsText" text="Extremo">
      <formula>NOT(ISERROR(SEARCH("Extremo",O16)))</formula>
    </cfRule>
    <cfRule type="containsText" dxfId="146" priority="150" operator="containsText" text="Alto">
      <formula>NOT(ISERROR(SEARCH("Alto",O16)))</formula>
    </cfRule>
    <cfRule type="containsText" dxfId="145" priority="151" operator="containsText" text="Moderado">
      <formula>NOT(ISERROR(SEARCH("Moderado",O16)))</formula>
    </cfRule>
    <cfRule type="containsText" dxfId="144" priority="152" operator="containsText" text="Bajo">
      <formula>NOT(ISERROR(SEARCH("Bajo",O16)))</formula>
    </cfRule>
  </conditionalFormatting>
  <conditionalFormatting sqref="O77 J77">
    <cfRule type="containsText" dxfId="143" priority="97" operator="containsText" text="Extremo">
      <formula>NOT(ISERROR(SEARCH("Extremo",J77)))</formula>
    </cfRule>
    <cfRule type="containsText" dxfId="142" priority="98" operator="containsText" text="Alto">
      <formula>NOT(ISERROR(SEARCH("Alto",J77)))</formula>
    </cfRule>
    <cfRule type="containsText" dxfId="141" priority="99" operator="containsText" text="Moderado">
      <formula>NOT(ISERROR(SEARCH("Moderado",J77)))</formula>
    </cfRule>
    <cfRule type="containsText" dxfId="140" priority="100" operator="containsText" text="Bajo">
      <formula>NOT(ISERROR(SEARCH("Bajo",J77)))</formula>
    </cfRule>
  </conditionalFormatting>
  <conditionalFormatting sqref="J81">
    <cfRule type="containsText" dxfId="139" priority="145" operator="containsText" text="Extremo">
      <formula>NOT(ISERROR(SEARCH("Extremo",J81)))</formula>
    </cfRule>
    <cfRule type="containsText" dxfId="138" priority="146" operator="containsText" text="Alto">
      <formula>NOT(ISERROR(SEARCH("Alto",J81)))</formula>
    </cfRule>
    <cfRule type="containsText" dxfId="137" priority="147" operator="containsText" text="Moderado">
      <formula>NOT(ISERROR(SEARCH("Moderado",J81)))</formula>
    </cfRule>
    <cfRule type="containsText" dxfId="136" priority="148" operator="containsText" text="Bajo">
      <formula>NOT(ISERROR(SEARCH("Bajo",J81)))</formula>
    </cfRule>
  </conditionalFormatting>
  <conditionalFormatting sqref="J79">
    <cfRule type="containsText" dxfId="135" priority="141" operator="containsText" text="Extremo">
      <formula>NOT(ISERROR(SEARCH("Extremo",J79)))</formula>
    </cfRule>
    <cfRule type="containsText" dxfId="134" priority="142" operator="containsText" text="Alto">
      <formula>NOT(ISERROR(SEARCH("Alto",J79)))</formula>
    </cfRule>
    <cfRule type="containsText" dxfId="133" priority="143" operator="containsText" text="Moderado">
      <formula>NOT(ISERROR(SEARCH("Moderado",J79)))</formula>
    </cfRule>
    <cfRule type="containsText" dxfId="132" priority="144" operator="containsText" text="Bajo">
      <formula>NOT(ISERROR(SEARCH("Bajo",J79)))</formula>
    </cfRule>
  </conditionalFormatting>
  <conditionalFormatting sqref="O81">
    <cfRule type="containsText" dxfId="131" priority="137" operator="containsText" text="Extremo">
      <formula>NOT(ISERROR(SEARCH("Extremo",O81)))</formula>
    </cfRule>
    <cfRule type="containsText" dxfId="130" priority="138" operator="containsText" text="Alto">
      <formula>NOT(ISERROR(SEARCH("Alto",O81)))</formula>
    </cfRule>
    <cfRule type="containsText" dxfId="129" priority="139" operator="containsText" text="Moderado">
      <formula>NOT(ISERROR(SEARCH("Moderado",O81)))</formula>
    </cfRule>
    <cfRule type="containsText" dxfId="128" priority="140" operator="containsText" text="Bajo">
      <formula>NOT(ISERROR(SEARCH("Bajo",O81)))</formula>
    </cfRule>
  </conditionalFormatting>
  <conditionalFormatting sqref="O79">
    <cfRule type="containsText" dxfId="127" priority="133" operator="containsText" text="Extremo">
      <formula>NOT(ISERROR(SEARCH("Extremo",O79)))</formula>
    </cfRule>
    <cfRule type="containsText" dxfId="126" priority="134" operator="containsText" text="Alto">
      <formula>NOT(ISERROR(SEARCH("Alto",O79)))</formula>
    </cfRule>
    <cfRule type="containsText" dxfId="125" priority="135" operator="containsText" text="Moderado">
      <formula>NOT(ISERROR(SEARCH("Moderado",O79)))</formula>
    </cfRule>
    <cfRule type="containsText" dxfId="124" priority="136" operator="containsText" text="Bajo">
      <formula>NOT(ISERROR(SEARCH("Bajo",O79)))</formula>
    </cfRule>
  </conditionalFormatting>
  <conditionalFormatting sqref="J107:J109 O107:O109">
    <cfRule type="containsText" dxfId="123" priority="129" operator="containsText" text="Extremo">
      <formula>NOT(ISERROR(SEARCH("Extremo",J107)))</formula>
    </cfRule>
    <cfRule type="containsText" dxfId="122" priority="130" operator="containsText" text="Alto">
      <formula>NOT(ISERROR(SEARCH("Alto",J107)))</formula>
    </cfRule>
    <cfRule type="containsText" dxfId="121" priority="131" operator="containsText" text="Moderado">
      <formula>NOT(ISERROR(SEARCH("Moderado",J107)))</formula>
    </cfRule>
    <cfRule type="containsText" dxfId="120" priority="132" operator="containsText" text="Bajo">
      <formula>NOT(ISERROR(SEARCH("Bajo",J107)))</formula>
    </cfRule>
  </conditionalFormatting>
  <conditionalFormatting sqref="O66 J66">
    <cfRule type="containsText" dxfId="119" priority="125" operator="containsText" text="Extremo">
      <formula>NOT(ISERROR(SEARCH("Extremo",J66)))</formula>
    </cfRule>
    <cfRule type="containsText" dxfId="118" priority="126" operator="containsText" text="Alto">
      <formula>NOT(ISERROR(SEARCH("Alto",J66)))</formula>
    </cfRule>
    <cfRule type="containsText" dxfId="117" priority="127" operator="containsText" text="Moderado">
      <formula>NOT(ISERROR(SEARCH("Moderado",J66)))</formula>
    </cfRule>
    <cfRule type="containsText" dxfId="116" priority="128" operator="containsText" text="Bajo">
      <formula>NOT(ISERROR(SEARCH("Bajo",J66)))</formula>
    </cfRule>
  </conditionalFormatting>
  <conditionalFormatting sqref="O68">
    <cfRule type="containsText" dxfId="115" priority="117" operator="containsText" text="Extremo">
      <formula>NOT(ISERROR(SEARCH("Extremo",O68)))</formula>
    </cfRule>
    <cfRule type="containsText" dxfId="114" priority="118" operator="containsText" text="Alto">
      <formula>NOT(ISERROR(SEARCH("Alto",O68)))</formula>
    </cfRule>
    <cfRule type="containsText" dxfId="113" priority="119" operator="containsText" text="Moderado">
      <formula>NOT(ISERROR(SEARCH("Moderado",O68)))</formula>
    </cfRule>
    <cfRule type="containsText" dxfId="112" priority="120" operator="containsText" text="Bajo">
      <formula>NOT(ISERROR(SEARCH("Bajo",O68)))</formula>
    </cfRule>
  </conditionalFormatting>
  <conditionalFormatting sqref="J68">
    <cfRule type="containsText" dxfId="111" priority="121" operator="containsText" text="Extremo">
      <formula>NOT(ISERROR(SEARCH("Extremo",J68)))</formula>
    </cfRule>
    <cfRule type="containsText" dxfId="110" priority="122" operator="containsText" text="Alto">
      <formula>NOT(ISERROR(SEARCH("Alto",J68)))</formula>
    </cfRule>
    <cfRule type="containsText" dxfId="109" priority="123" operator="containsText" text="Moderado">
      <formula>NOT(ISERROR(SEARCH("Moderado",J68)))</formula>
    </cfRule>
    <cfRule type="containsText" dxfId="108" priority="124" operator="containsText" text="Bajo">
      <formula>NOT(ISERROR(SEARCH("Bajo",J68)))</formula>
    </cfRule>
  </conditionalFormatting>
  <conditionalFormatting sqref="J71">
    <cfRule type="containsText" dxfId="107" priority="113" operator="containsText" text="Extremo">
      <formula>NOT(ISERROR(SEARCH("Extremo",J71)))</formula>
    </cfRule>
    <cfRule type="containsText" dxfId="106" priority="114" operator="containsText" text="Alto">
      <formula>NOT(ISERROR(SEARCH("Alto",J71)))</formula>
    </cfRule>
    <cfRule type="containsText" dxfId="105" priority="115" operator="containsText" text="Moderado">
      <formula>NOT(ISERROR(SEARCH("Moderado",J71)))</formula>
    </cfRule>
    <cfRule type="containsText" dxfId="104" priority="116" operator="containsText" text="Bajo">
      <formula>NOT(ISERROR(SEARCH("Bajo",J71)))</formula>
    </cfRule>
  </conditionalFormatting>
  <conditionalFormatting sqref="O71">
    <cfRule type="containsText" dxfId="103" priority="109" operator="containsText" text="Extremo">
      <formula>NOT(ISERROR(SEARCH("Extremo",O71)))</formula>
    </cfRule>
    <cfRule type="containsText" dxfId="102" priority="110" operator="containsText" text="Alto">
      <formula>NOT(ISERROR(SEARCH("Alto",O71)))</formula>
    </cfRule>
    <cfRule type="containsText" dxfId="101" priority="111" operator="containsText" text="Moderado">
      <formula>NOT(ISERROR(SEARCH("Moderado",O71)))</formula>
    </cfRule>
    <cfRule type="containsText" dxfId="100" priority="112" operator="containsText" text="Bajo">
      <formula>NOT(ISERROR(SEARCH("Bajo",O71)))</formula>
    </cfRule>
  </conditionalFormatting>
  <conditionalFormatting sqref="J74">
    <cfRule type="containsText" dxfId="99" priority="105" operator="containsText" text="Extremo">
      <formula>NOT(ISERROR(SEARCH("Extremo",J74)))</formula>
    </cfRule>
    <cfRule type="containsText" dxfId="98" priority="106" operator="containsText" text="Alto">
      <formula>NOT(ISERROR(SEARCH("Alto",J74)))</formula>
    </cfRule>
    <cfRule type="containsText" dxfId="97" priority="107" operator="containsText" text="Moderado">
      <formula>NOT(ISERROR(SEARCH("Moderado",J74)))</formula>
    </cfRule>
    <cfRule type="containsText" dxfId="96" priority="108" operator="containsText" text="Bajo">
      <formula>NOT(ISERROR(SEARCH("Bajo",J74)))</formula>
    </cfRule>
  </conditionalFormatting>
  <conditionalFormatting sqref="O74">
    <cfRule type="containsText" dxfId="95" priority="101" operator="containsText" text="Extremo">
      <formula>NOT(ISERROR(SEARCH("Extremo",O74)))</formula>
    </cfRule>
    <cfRule type="containsText" dxfId="94" priority="102" operator="containsText" text="Alto">
      <formula>NOT(ISERROR(SEARCH("Alto",O74)))</formula>
    </cfRule>
    <cfRule type="containsText" dxfId="93" priority="103" operator="containsText" text="Moderado">
      <formula>NOT(ISERROR(SEARCH("Moderado",O74)))</formula>
    </cfRule>
    <cfRule type="containsText" dxfId="92" priority="104" operator="containsText" text="Bajo">
      <formula>NOT(ISERROR(SEARCH("Bajo",O74)))</formula>
    </cfRule>
  </conditionalFormatting>
  <conditionalFormatting sqref="J61 O61">
    <cfRule type="containsText" dxfId="91" priority="93" operator="containsText" text="Extremo">
      <formula>NOT(ISERROR(SEARCH("Extremo",J61)))</formula>
    </cfRule>
    <cfRule type="containsText" dxfId="90" priority="94" operator="containsText" text="Alto">
      <formula>NOT(ISERROR(SEARCH("Alto",J61)))</formula>
    </cfRule>
    <cfRule type="containsText" dxfId="89" priority="95" operator="containsText" text="Moderado">
      <formula>NOT(ISERROR(SEARCH("Moderado",J61)))</formula>
    </cfRule>
    <cfRule type="containsText" dxfId="88" priority="96" operator="containsText" text="Bajo">
      <formula>NOT(ISERROR(SEARCH("Bajo",J61)))</formula>
    </cfRule>
  </conditionalFormatting>
  <conditionalFormatting sqref="J62 O62">
    <cfRule type="containsText" dxfId="87" priority="89" operator="containsText" text="Extremo">
      <formula>NOT(ISERROR(SEARCH("Extremo",J62)))</formula>
    </cfRule>
    <cfRule type="containsText" dxfId="86" priority="90" operator="containsText" text="Alto">
      <formula>NOT(ISERROR(SEARCH("Alto",J62)))</formula>
    </cfRule>
    <cfRule type="containsText" dxfId="85" priority="91" operator="containsText" text="Moderado">
      <formula>NOT(ISERROR(SEARCH("Moderado",J62)))</formula>
    </cfRule>
    <cfRule type="containsText" dxfId="84" priority="92" operator="containsText" text="Bajo">
      <formula>NOT(ISERROR(SEARCH("Bajo",J62)))</formula>
    </cfRule>
  </conditionalFormatting>
  <conditionalFormatting sqref="J63 O63">
    <cfRule type="containsText" dxfId="83" priority="85" operator="containsText" text="Extremo">
      <formula>NOT(ISERROR(SEARCH("Extremo",J63)))</formula>
    </cfRule>
    <cfRule type="containsText" dxfId="82" priority="86" operator="containsText" text="Alto">
      <formula>NOT(ISERROR(SEARCH("Alto",J63)))</formula>
    </cfRule>
    <cfRule type="containsText" dxfId="81" priority="87" operator="containsText" text="Moderado">
      <formula>NOT(ISERROR(SEARCH("Moderado",J63)))</formula>
    </cfRule>
    <cfRule type="containsText" dxfId="80" priority="88" operator="containsText" text="Bajo">
      <formula>NOT(ISERROR(SEARCH("Bajo",J63)))</formula>
    </cfRule>
  </conditionalFormatting>
  <conditionalFormatting sqref="J22 O22">
    <cfRule type="containsText" dxfId="79" priority="81" operator="containsText" text="Extremo">
      <formula>NOT(ISERROR(SEARCH("Extremo",J22)))</formula>
    </cfRule>
    <cfRule type="containsText" dxfId="78" priority="82" operator="containsText" text="Alto">
      <formula>NOT(ISERROR(SEARCH("Alto",J22)))</formula>
    </cfRule>
    <cfRule type="containsText" dxfId="77" priority="83" operator="containsText" text="Moderado">
      <formula>NOT(ISERROR(SEARCH("Moderado",J22)))</formula>
    </cfRule>
    <cfRule type="containsText" dxfId="76" priority="84" operator="containsText" text="Bajo">
      <formula>NOT(ISERROR(SEARCH("Bajo",J22)))</formula>
    </cfRule>
  </conditionalFormatting>
  <conditionalFormatting sqref="J23 O23">
    <cfRule type="containsText" dxfId="75" priority="77" operator="containsText" text="Extremo">
      <formula>NOT(ISERROR(SEARCH("Extremo",J23)))</formula>
    </cfRule>
    <cfRule type="containsText" dxfId="74" priority="78" operator="containsText" text="Alto">
      <formula>NOT(ISERROR(SEARCH("Alto",J23)))</formula>
    </cfRule>
    <cfRule type="containsText" dxfId="73" priority="79" operator="containsText" text="Moderado">
      <formula>NOT(ISERROR(SEARCH("Moderado",J23)))</formula>
    </cfRule>
    <cfRule type="containsText" dxfId="72" priority="80" operator="containsText" text="Bajo">
      <formula>NOT(ISERROR(SEARCH("Bajo",J23)))</formula>
    </cfRule>
  </conditionalFormatting>
  <conditionalFormatting sqref="J35 O35">
    <cfRule type="containsText" dxfId="71" priority="73" operator="containsText" text="Extremo">
      <formula>NOT(ISERROR(SEARCH("Extremo",J35)))</formula>
    </cfRule>
    <cfRule type="containsText" dxfId="70" priority="74" operator="containsText" text="Alto">
      <formula>NOT(ISERROR(SEARCH("Alto",J35)))</formula>
    </cfRule>
    <cfRule type="containsText" dxfId="69" priority="75" operator="containsText" text="Moderado">
      <formula>NOT(ISERROR(SEARCH("Moderado",J35)))</formula>
    </cfRule>
    <cfRule type="containsText" dxfId="68" priority="76" operator="containsText" text="Bajo">
      <formula>NOT(ISERROR(SEARCH("Bajo",J35)))</formula>
    </cfRule>
  </conditionalFormatting>
  <conditionalFormatting sqref="J113">
    <cfRule type="containsText" dxfId="67" priority="69" operator="containsText" text="Extremo">
      <formula>NOT(ISERROR(SEARCH("Extremo",J113)))</formula>
    </cfRule>
    <cfRule type="containsText" dxfId="66" priority="70" operator="containsText" text="Alto">
      <formula>NOT(ISERROR(SEARCH("Alto",J113)))</formula>
    </cfRule>
    <cfRule type="containsText" dxfId="65" priority="71" operator="containsText" text="Moderado">
      <formula>NOT(ISERROR(SEARCH("Moderado",J113)))</formula>
    </cfRule>
    <cfRule type="containsText" dxfId="64" priority="72" operator="containsText" text="Bajo">
      <formula>NOT(ISERROR(SEARCH("Bajo",J113)))</formula>
    </cfRule>
  </conditionalFormatting>
  <conditionalFormatting sqref="O113">
    <cfRule type="containsText" dxfId="63" priority="65" operator="containsText" text="Extremo">
      <formula>NOT(ISERROR(SEARCH("Extremo",O113)))</formula>
    </cfRule>
    <cfRule type="containsText" dxfId="62" priority="66" operator="containsText" text="Alto">
      <formula>NOT(ISERROR(SEARCH("Alto",O113)))</formula>
    </cfRule>
    <cfRule type="containsText" dxfId="61" priority="67" operator="containsText" text="Moderado">
      <formula>NOT(ISERROR(SEARCH("Moderado",O113)))</formula>
    </cfRule>
    <cfRule type="containsText" dxfId="60" priority="68" operator="containsText" text="Bajo">
      <formula>NOT(ISERROR(SEARCH("Bajo",O113)))</formula>
    </cfRule>
  </conditionalFormatting>
  <conditionalFormatting sqref="O115 J115">
    <cfRule type="containsText" dxfId="59" priority="57" operator="containsText" text="Extremo">
      <formula>NOT(ISERROR(SEARCH("Extremo",J115)))</formula>
    </cfRule>
    <cfRule type="containsText" dxfId="58" priority="58" operator="containsText" text="Alto">
      <formula>NOT(ISERROR(SEARCH("Alto",J115)))</formula>
    </cfRule>
    <cfRule type="containsText" dxfId="57" priority="59" operator="containsText" text="Moderado">
      <formula>NOT(ISERROR(SEARCH("Moderado",J115)))</formula>
    </cfRule>
    <cfRule type="containsText" dxfId="56" priority="60" operator="containsText" text="Bajo">
      <formula>NOT(ISERROR(SEARCH("Bajo",J115)))</formula>
    </cfRule>
  </conditionalFormatting>
  <conditionalFormatting sqref="J123:J125 O123:O125">
    <cfRule type="containsText" dxfId="55" priority="49" operator="containsText" text="Extremo">
      <formula>NOT(ISERROR(SEARCH("Extremo",J123)))</formula>
    </cfRule>
    <cfRule type="containsText" dxfId="54" priority="50" operator="containsText" text="Alto">
      <formula>NOT(ISERROR(SEARCH("Alto",J123)))</formula>
    </cfRule>
    <cfRule type="containsText" dxfId="53" priority="51" operator="containsText" text="Moderado">
      <formula>NOT(ISERROR(SEARCH("Moderado",J123)))</formula>
    </cfRule>
    <cfRule type="containsText" dxfId="52" priority="52" operator="containsText" text="Bajo">
      <formula>NOT(ISERROR(SEARCH("Bajo",J123)))</formula>
    </cfRule>
  </conditionalFormatting>
  <conditionalFormatting sqref="J114 O114 J117 O117 J119:J120 O119:O120">
    <cfRule type="containsText" dxfId="51" priority="61" operator="containsText" text="Extremo">
      <formula>NOT(ISERROR(SEARCH("Extremo",J114)))</formula>
    </cfRule>
    <cfRule type="containsText" dxfId="50" priority="62" operator="containsText" text="Alto">
      <formula>NOT(ISERROR(SEARCH("Alto",J114)))</formula>
    </cfRule>
    <cfRule type="containsText" dxfId="49" priority="63" operator="containsText" text="Moderado">
      <formula>NOT(ISERROR(SEARCH("Moderado",J114)))</formula>
    </cfRule>
    <cfRule type="containsText" dxfId="48" priority="64" operator="containsText" text="Bajo">
      <formula>NOT(ISERROR(SEARCH("Bajo",J114)))</formula>
    </cfRule>
  </conditionalFormatting>
  <conditionalFormatting sqref="J126 O126">
    <cfRule type="containsText" dxfId="47" priority="45" operator="containsText" text="Extremo">
      <formula>NOT(ISERROR(SEARCH("Extremo",J126)))</formula>
    </cfRule>
    <cfRule type="containsText" dxfId="46" priority="46" operator="containsText" text="Alto">
      <formula>NOT(ISERROR(SEARCH("Alto",J126)))</formula>
    </cfRule>
    <cfRule type="containsText" dxfId="45" priority="47" operator="containsText" text="Moderado">
      <formula>NOT(ISERROR(SEARCH("Moderado",J126)))</formula>
    </cfRule>
    <cfRule type="containsText" dxfId="44" priority="48" operator="containsText" text="Bajo">
      <formula>NOT(ISERROR(SEARCH("Bajo",J126)))</formula>
    </cfRule>
  </conditionalFormatting>
  <conditionalFormatting sqref="J110:J111 O110:O111">
    <cfRule type="containsText" dxfId="43" priority="41" operator="containsText" text="Extremo">
      <formula>NOT(ISERROR(SEARCH("Extremo",J110)))</formula>
    </cfRule>
    <cfRule type="containsText" dxfId="42" priority="42" operator="containsText" text="Alto">
      <formula>NOT(ISERROR(SEARCH("Alto",J110)))</formula>
    </cfRule>
    <cfRule type="containsText" dxfId="41" priority="43" operator="containsText" text="Moderado">
      <formula>NOT(ISERROR(SEARCH("Moderado",J110)))</formula>
    </cfRule>
    <cfRule type="containsText" dxfId="40" priority="44" operator="containsText" text="Bajo">
      <formula>NOT(ISERROR(SEARCH("Bajo",J110)))</formula>
    </cfRule>
  </conditionalFormatting>
  <conditionalFormatting sqref="J102 O102 O104 J104">
    <cfRule type="containsText" dxfId="39" priority="37" operator="containsText" text="Extremo">
      <formula>NOT(ISERROR(SEARCH("Extremo",J102)))</formula>
    </cfRule>
    <cfRule type="containsText" dxfId="38" priority="38" operator="containsText" text="Alto">
      <formula>NOT(ISERROR(SEARCH("Alto",J102)))</formula>
    </cfRule>
    <cfRule type="containsText" dxfId="37" priority="39" operator="containsText" text="Moderado">
      <formula>NOT(ISERROR(SEARCH("Moderado",J102)))</formula>
    </cfRule>
    <cfRule type="containsText" dxfId="36" priority="40" operator="containsText" text="Bajo">
      <formula>NOT(ISERROR(SEARCH("Bajo",J102)))</formula>
    </cfRule>
  </conditionalFormatting>
  <conditionalFormatting sqref="J105 O105:O106">
    <cfRule type="containsText" dxfId="35" priority="33" operator="containsText" text="Extremo">
      <formula>NOT(ISERROR(SEARCH("Extremo",J105)))</formula>
    </cfRule>
    <cfRule type="containsText" dxfId="34" priority="34" operator="containsText" text="Alto">
      <formula>NOT(ISERROR(SEARCH("Alto",J105)))</formula>
    </cfRule>
    <cfRule type="containsText" dxfId="33" priority="35" operator="containsText" text="Moderado">
      <formula>NOT(ISERROR(SEARCH("Moderado",J105)))</formula>
    </cfRule>
    <cfRule type="containsText" dxfId="32" priority="36" operator="containsText" text="Bajo">
      <formula>NOT(ISERROR(SEARCH("Bajo",J105)))</formula>
    </cfRule>
  </conditionalFormatting>
  <conditionalFormatting sqref="J106">
    <cfRule type="containsText" dxfId="31" priority="29" operator="containsText" text="Extremo">
      <formula>NOT(ISERROR(SEARCH("Extremo",J106)))</formula>
    </cfRule>
    <cfRule type="containsText" dxfId="30" priority="30" operator="containsText" text="Alto">
      <formula>NOT(ISERROR(SEARCH("Alto",J106)))</formula>
    </cfRule>
    <cfRule type="containsText" dxfId="29" priority="31" operator="containsText" text="Moderado">
      <formula>NOT(ISERROR(SEARCH("Moderado",J106)))</formula>
    </cfRule>
    <cfRule type="containsText" dxfId="28" priority="32" operator="containsText" text="Bajo">
      <formula>NOT(ISERROR(SEARCH("Bajo",J106)))</formula>
    </cfRule>
  </conditionalFormatting>
  <conditionalFormatting sqref="J127:J130 O127:O130">
    <cfRule type="containsText" dxfId="27" priority="25" operator="containsText" text="Extremo">
      <formula>NOT(ISERROR(SEARCH("Extremo",J127)))</formula>
    </cfRule>
    <cfRule type="containsText" dxfId="26" priority="26" operator="containsText" text="Alto">
      <formula>NOT(ISERROR(SEARCH("Alto",J127)))</formula>
    </cfRule>
    <cfRule type="containsText" dxfId="25" priority="27" operator="containsText" text="Moderado">
      <formula>NOT(ISERROR(SEARCH("Moderado",J127)))</formula>
    </cfRule>
    <cfRule type="containsText" dxfId="24" priority="28" operator="containsText" text="Bajo">
      <formula>NOT(ISERROR(SEARCH("Bajo",J127)))</formula>
    </cfRule>
  </conditionalFormatting>
  <conditionalFormatting sqref="J131 O131">
    <cfRule type="containsText" dxfId="23" priority="21" operator="containsText" text="Extremo">
      <formula>NOT(ISERROR(SEARCH("Extremo",J131)))</formula>
    </cfRule>
    <cfRule type="containsText" dxfId="22" priority="22" operator="containsText" text="Alto">
      <formula>NOT(ISERROR(SEARCH("Alto",J131)))</formula>
    </cfRule>
    <cfRule type="containsText" dxfId="21" priority="23" operator="containsText" text="Moderado">
      <formula>NOT(ISERROR(SEARCH("Moderado",J131)))</formula>
    </cfRule>
    <cfRule type="containsText" dxfId="20" priority="24" operator="containsText" text="Bajo">
      <formula>NOT(ISERROR(SEARCH("Bajo",J131)))</formula>
    </cfRule>
  </conditionalFormatting>
  <conditionalFormatting sqref="J134 O134">
    <cfRule type="containsText" dxfId="19" priority="17" operator="containsText" text="Extremo">
      <formula>NOT(ISERROR(SEARCH("Extremo",J134)))</formula>
    </cfRule>
    <cfRule type="containsText" dxfId="18" priority="18" operator="containsText" text="Alto">
      <formula>NOT(ISERROR(SEARCH("Alto",J134)))</formula>
    </cfRule>
    <cfRule type="containsText" dxfId="17" priority="19" operator="containsText" text="Moderado">
      <formula>NOT(ISERROR(SEARCH("Moderado",J134)))</formula>
    </cfRule>
    <cfRule type="containsText" dxfId="16" priority="20" operator="containsText" text="Bajo">
      <formula>NOT(ISERROR(SEARCH("Bajo",J134)))</formula>
    </cfRule>
  </conditionalFormatting>
  <conditionalFormatting sqref="J34 O34">
    <cfRule type="containsText" dxfId="15" priority="13" operator="containsText" text="Extremo">
      <formula>NOT(ISERROR(SEARCH("Extremo",J34)))</formula>
    </cfRule>
    <cfRule type="containsText" dxfId="14" priority="14" operator="containsText" text="Alto">
      <formula>NOT(ISERROR(SEARCH("Alto",J34)))</formula>
    </cfRule>
    <cfRule type="containsText" dxfId="13" priority="15" operator="containsText" text="Moderado">
      <formula>NOT(ISERROR(SEARCH("Moderado",J34)))</formula>
    </cfRule>
    <cfRule type="containsText" dxfId="12" priority="16" operator="containsText" text="Bajo">
      <formula>NOT(ISERROR(SEARCH("Bajo",J34)))</formula>
    </cfRule>
  </conditionalFormatting>
  <conditionalFormatting sqref="O137 J137">
    <cfRule type="containsText" dxfId="11" priority="9" operator="containsText" text="Extremo">
      <formula>NOT(ISERROR(SEARCH("Extremo",J137)))</formula>
    </cfRule>
    <cfRule type="containsText" dxfId="10" priority="10" operator="containsText" text="Alto">
      <formula>NOT(ISERROR(SEARCH("Alto",J137)))</formula>
    </cfRule>
    <cfRule type="containsText" dxfId="9" priority="11" operator="containsText" text="Moderado">
      <formula>NOT(ISERROR(SEARCH("Moderado",J137)))</formula>
    </cfRule>
    <cfRule type="containsText" dxfId="8" priority="12" operator="containsText" text="Bajo">
      <formula>NOT(ISERROR(SEARCH("Bajo",J137)))</formula>
    </cfRule>
  </conditionalFormatting>
  <conditionalFormatting sqref="J142">
    <cfRule type="containsText" dxfId="7" priority="5" operator="containsText" text="Extremo">
      <formula>NOT(ISERROR(SEARCH("Extremo",J142)))</formula>
    </cfRule>
    <cfRule type="containsText" dxfId="6" priority="6" operator="containsText" text="Alto">
      <formula>NOT(ISERROR(SEARCH("Alto",J142)))</formula>
    </cfRule>
    <cfRule type="containsText" dxfId="5" priority="7" operator="containsText" text="Moderado">
      <formula>NOT(ISERROR(SEARCH("Moderado",J142)))</formula>
    </cfRule>
    <cfRule type="containsText" dxfId="4" priority="8" operator="containsText" text="Bajo">
      <formula>NOT(ISERROR(SEARCH("Bajo",J142)))</formula>
    </cfRule>
  </conditionalFormatting>
  <conditionalFormatting sqref="O142">
    <cfRule type="containsText" dxfId="3" priority="1" operator="containsText" text="Extremo">
      <formula>NOT(ISERROR(SEARCH("Extremo",O142)))</formula>
    </cfRule>
    <cfRule type="containsText" dxfId="2" priority="2" operator="containsText" text="Alto">
      <formula>NOT(ISERROR(SEARCH("Alto",O142)))</formula>
    </cfRule>
    <cfRule type="containsText" dxfId="1" priority="3" operator="containsText" text="Moderado">
      <formula>NOT(ISERROR(SEARCH("Moderado",O142)))</formula>
    </cfRule>
    <cfRule type="containsText" dxfId="0" priority="4" operator="containsText" text="Bajo">
      <formula>NOT(ISERROR(SEARCH("Bajo",O142)))</formula>
    </cfRule>
  </conditionalFormatting>
  <dataValidations count="81">
    <dataValidation type="list" allowBlank="1" showInputMessage="1" showErrorMessage="1" sqref="I31:I32 I10:I15 I28 I135:I136" xr:uid="{00000000-0002-0000-0000-000000000000}">
      <formula1>IF(E10="Riesgo de Corrupción",$F$152:$F$154,$D$155:$D$159)</formula1>
    </dataValidation>
    <dataValidation type="list" allowBlank="1" showInputMessage="1" showErrorMessage="1" sqref="N28 N10:N15 N31:N32 N135:N136" xr:uid="{00000000-0002-0000-0000-000001000000}">
      <formula1>IF(E10="Riesgo de Corrupción",$F$152:$F$154,$D$155:$D$159)</formula1>
    </dataValidation>
    <dataValidation type="list" allowBlank="1" showInputMessage="1" showErrorMessage="1" sqref="H101 M31:M32 M10:M15 M111 H135:H136 M28 H31:H32 H10:H15 H28 H147 H110 M135:M136" xr:uid="{00000000-0002-0000-0000-000002000000}">
      <formula1>$D$155:$D$159</formula1>
    </dataValidation>
    <dataValidation type="list" allowBlank="1" showInputMessage="1" showErrorMessage="1" sqref="P31:P32 P135:P136 P28 P10:P15" xr:uid="{00000000-0002-0000-0000-000004000000}">
      <formula1>$E$162:$E$164</formula1>
    </dataValidation>
    <dataValidation type="list" allowBlank="1" showInputMessage="1" showErrorMessage="1" sqref="AB10:AB16 AF10:AF147 AB26 AB119:AB120 AB28 AB60:AB63 AB101 AB20:AB22 AB134:AB136 AB34:AB35 AB147 AB18 AB110:AB111 AB113:AB115 AB117 AB31:AB32 AB123:AB131" xr:uid="{00000000-0002-0000-0000-000005000000}">
      <formula1>$G$149:$G$150</formula1>
    </dataValidation>
    <dataValidation type="list" allowBlank="1" showInputMessage="1" showErrorMessage="1" sqref="P36:P38" xr:uid="{00000000-0002-0000-0000-000006000000}">
      <formula1>$E$62:$E$62</formula1>
    </dataValidation>
    <dataValidation type="list" allowBlank="1" showInputMessage="1" showErrorMessage="1" sqref="AB77 AB107:AB109 AB66 AB68 AB71 AB74 AB81" xr:uid="{00000000-0002-0000-0000-000007000000}">
      <formula1>$G$148:$G$149</formula1>
    </dataValidation>
    <dataValidation type="list" allowBlank="1" showInputMessage="1" showErrorMessage="1" sqref="AB36 AB56 AB52" xr:uid="{00000000-0002-0000-0000-000008000000}">
      <formula1>$G$45:$G$46</formula1>
    </dataValidation>
    <dataValidation type="list" allowBlank="1" showInputMessage="1" showErrorMessage="1" sqref="H56 M56" xr:uid="{00000000-0002-0000-0000-000009000000}">
      <formula1>$D$51:$D$53</formula1>
    </dataValidation>
    <dataValidation type="list" allowBlank="1" showInputMessage="1" showErrorMessage="1" sqref="P56" xr:uid="{00000000-0002-0000-0000-00000A000000}">
      <formula1>$E$55:$E$57</formula1>
    </dataValidation>
    <dataValidation type="list" allowBlank="1" showInputMessage="1" showErrorMessage="1" sqref="I56" xr:uid="{00000000-0002-0000-0000-00000B000000}">
      <formula1>IF(E56="Riesgo de Corrupción",$F$48:$F$50,$D$51:$D$53)</formula1>
    </dataValidation>
    <dataValidation type="list" allowBlank="1" showInputMessage="1" showErrorMessage="1" sqref="N56" xr:uid="{00000000-0002-0000-0000-00000C000000}">
      <formula1>IF(E56="Riesgo de Corrupción",$F$48:$F$50,$D$51:$D$53)</formula1>
    </dataValidation>
    <dataValidation type="list" allowBlank="1" showInputMessage="1" showErrorMessage="1" sqref="I36:I38" xr:uid="{00000000-0002-0000-0000-00000D000000}">
      <formula1>IF(E36="Riesgo de Corrupción",$F$48:$F$50,$D$51:$D$60)</formula1>
    </dataValidation>
    <dataValidation type="list" allowBlank="1" showInputMessage="1" showErrorMessage="1" sqref="N36" xr:uid="{00000000-0002-0000-0000-00000E000000}">
      <formula1>IF(E36="Riesgo de Corrupción",$F$48:$F$50,$D$51:$D$60)</formula1>
    </dataValidation>
    <dataValidation type="list" allowBlank="1" showInputMessage="1" showErrorMessage="1" sqref="H36:H38 M36" xr:uid="{00000000-0002-0000-0000-00000F000000}">
      <formula1>$D$51:$D$60</formula1>
    </dataValidation>
    <dataValidation type="list" allowBlank="1" showInputMessage="1" showErrorMessage="1" sqref="N113" xr:uid="{00000000-0002-0000-0000-000010000000}">
      <formula1>IF(E113="Riesgo de Corrupción",$D$62:$D$62,#REF!)</formula1>
    </dataValidation>
    <dataValidation type="list" allowBlank="1" showInputMessage="1" showErrorMessage="1" sqref="AB93 AB82:AB83 AB86:AB88 AB90" xr:uid="{00000000-0002-0000-0000-000011000000}">
      <formula1>$G$28:$G$29</formula1>
    </dataValidation>
    <dataValidation type="list" allowBlank="1" showInputMessage="1" showErrorMessage="1" sqref="I26 N26" xr:uid="{00000000-0002-0000-0000-000012000000}">
      <formula1>IF(E26="Riesgo de Corrupción",$F$45:$F$47,$D$48:$D$52)</formula1>
    </dataValidation>
    <dataValidation type="list" allowBlank="1" showInputMessage="1" showErrorMessage="1" sqref="H26 M26" xr:uid="{00000000-0002-0000-0000-000013000000}">
      <formula1>$D$48:$D$52</formula1>
    </dataValidation>
    <dataValidation type="list" allowBlank="1" showInputMessage="1" showErrorMessage="1" sqref="P26" xr:uid="{00000000-0002-0000-0000-000014000000}">
      <formula1>$E$54:$E$56</formula1>
    </dataValidation>
    <dataValidation type="list" allowBlank="1" showInputMessage="1" showErrorMessage="1" sqref="M142:M146 H142" xr:uid="{00000000-0002-0000-0000-000015000000}">
      <formula1>$D$37:$D$39</formula1>
    </dataValidation>
    <dataValidation type="list" allowBlank="1" showInputMessage="1" showErrorMessage="1" sqref="AB137 AB142" xr:uid="{00000000-0002-0000-0000-000016000000}">
      <formula1>$G$101:$G$101</formula1>
    </dataValidation>
    <dataValidation type="list" allowBlank="1" showInputMessage="1" showErrorMessage="1" sqref="P142" xr:uid="{00000000-0002-0000-0000-000017000000}">
      <formula1>$E$22:$E$39</formula1>
    </dataValidation>
    <dataValidation type="list" allowBlank="1" showInputMessage="1" showErrorMessage="1" sqref="M137 H137" xr:uid="{00000000-0002-0000-0000-000018000000}">
      <formula1>$D$107:$D$109</formula1>
    </dataValidation>
    <dataValidation type="list" allowBlank="1" showInputMessage="1" showErrorMessage="1" sqref="I64" xr:uid="{00000000-0002-0000-0000-000019000000}">
      <formula1>IF(E64="Riesgo de Corrupción",$F$148:$F$150,$D$151:$D$155)</formula1>
    </dataValidation>
    <dataValidation type="list" allowBlank="1" showInputMessage="1" showErrorMessage="1" sqref="I82:I83" xr:uid="{00000000-0002-0000-0000-00001C000000}">
      <formula1>IF(E82="Riesgo de Corrupción",$F$10:$F$25,#REF!)</formula1>
    </dataValidation>
    <dataValidation type="list" allowBlank="1" showInputMessage="1" showErrorMessage="1" sqref="N82:N83" xr:uid="{00000000-0002-0000-0000-00001D000000}">
      <formula1>IF(E82="Riesgo de Corrupción",$F$10:$F$25,#REF!)</formula1>
    </dataValidation>
    <dataValidation type="list" allowBlank="1" showInputMessage="1" showErrorMessage="1" sqref="I93" xr:uid="{00000000-0002-0000-0000-00001E000000}">
      <formula1>IF(E86="Riesgo de Corrupción",$F$10:$F$25,#REF!)</formula1>
    </dataValidation>
    <dataValidation type="list" allowBlank="1" showInputMessage="1" showErrorMessage="1" sqref="N93" xr:uid="{00000000-0002-0000-0000-00001F000000}">
      <formula1>IF(E86="Riesgo de Corrupción",$F$10:$F$25,#REF!)</formula1>
    </dataValidation>
    <dataValidation type="list" allowBlank="1" showInputMessage="1" showErrorMessage="1" sqref="I86:I87" xr:uid="{00000000-0002-0000-0000-000020000000}">
      <formula1>IF(E84="Riesgo de Corrupción",$F$10:$F$25,#REF!)</formula1>
    </dataValidation>
    <dataValidation type="list" allowBlank="1" showInputMessage="1" showErrorMessage="1" sqref="N86:N87" xr:uid="{00000000-0002-0000-0000-000021000000}">
      <formula1>IF(E84="Riesgo de Corrupción",$F$10:$F$25,#REF!)</formula1>
    </dataValidation>
    <dataValidation type="list" allowBlank="1" showInputMessage="1" showErrorMessage="1" sqref="I89:I90" xr:uid="{00000000-0002-0000-0000-000022000000}">
      <formula1>IF(E85="Riesgo de Corrupción",$F$10:$F$25,#REF!)</formula1>
    </dataValidation>
    <dataValidation type="list" allowBlank="1" showInputMessage="1" showErrorMessage="1" sqref="N89:N90" xr:uid="{00000000-0002-0000-0000-000023000000}">
      <formula1>IF(E85="Riesgo de Corrupción",$F$10:$F$25,#REF!)</formula1>
    </dataValidation>
    <dataValidation type="list" allowBlank="1" showInputMessage="1" showErrorMessage="1" sqref="P79 P74 P71" xr:uid="{00000000-0002-0000-0000-000024000000}">
      <formula1>$E$31:$E$32</formula1>
    </dataValidation>
    <dataValidation type="list" allowBlank="1" showInputMessage="1" showErrorMessage="1" sqref="H81 M79 H79 M81 M71 H71 H74 M74" xr:uid="{00000000-0002-0000-0000-000025000000}">
      <formula1>$D$23:$D$29</formula1>
    </dataValidation>
    <dataValidation type="list" allowBlank="1" showInputMessage="1" showErrorMessage="1" sqref="N81 N79 N74" xr:uid="{00000000-0002-0000-0000-000026000000}">
      <formula1>IF(E74="Riesgo de Corrupción",$F$20:$F$22,$D$23:$D$29)</formula1>
    </dataValidation>
    <dataValidation type="list" allowBlank="1" showInputMessage="1" showErrorMessage="1" sqref="I107:I109" xr:uid="{00000000-0002-0000-0000-000027000000}">
      <formula1>IF(E107="Riesgo de Corrupción",$F$59:$F$59,$D$60:$D$60)</formula1>
    </dataValidation>
    <dataValidation type="list" allowBlank="1" showInputMessage="1" showErrorMessage="1" sqref="N107:N109" xr:uid="{00000000-0002-0000-0000-000028000000}">
      <formula1>IF(E107="Riesgo de Corrupción",$F$59:$F$59,$D$60:$D$60)</formula1>
    </dataValidation>
    <dataValidation type="list" allowBlank="1" showInputMessage="1" showErrorMessage="1" sqref="M107:M109" xr:uid="{00000000-0002-0000-0000-000029000000}">
      <formula1>$D$60:$D$60</formula1>
    </dataValidation>
    <dataValidation type="list" allowBlank="1" showInputMessage="1" showErrorMessage="1" sqref="H107:H109 H113 M66 H77 M77 H66" xr:uid="{00000000-0002-0000-0000-00002A000000}">
      <formula1>$D$154:$D$158</formula1>
    </dataValidation>
    <dataValidation type="list" allowBlank="1" showInputMessage="1" showErrorMessage="1" sqref="P66 P77" xr:uid="{00000000-0002-0000-0000-00002B000000}">
      <formula1>$E$160:$E$163</formula1>
    </dataValidation>
    <dataValidation type="list" allowBlank="1" showInputMessage="1" showErrorMessage="1" sqref="N66 N77" xr:uid="{00000000-0002-0000-0000-00002C000000}">
      <formula1>IF(E66="Riesgo de Corrupción",$F$151:$F$153,$D$154:$D$158)</formula1>
    </dataValidation>
    <dataValidation type="list" allowBlank="1" showInputMessage="1" showErrorMessage="1" sqref="I66 I77" xr:uid="{00000000-0002-0000-0000-00002D000000}">
      <formula1>IF(E66="Riesgo de Corrupción",$F$151:$F$153,$D$154:$D$158)</formula1>
    </dataValidation>
    <dataValidation type="list" allowBlank="1" showInputMessage="1" showErrorMessage="1" sqref="N61:N62 N110" xr:uid="{00000000-0002-0000-0000-00002E000000}">
      <formula1>IF(E61="Riesgo de Corrupción",$F$60:$F$60,#REF!)</formula1>
    </dataValidation>
    <dataValidation type="list" allowBlank="1" showInputMessage="1" showErrorMessage="1" sqref="I61:I62 I113 I110 N111" xr:uid="{00000000-0002-0000-0000-00002F000000}">
      <formula1>IF(E61="Riesgo de Corrupción",$F$60:$F$60,#REF!)</formula1>
    </dataValidation>
    <dataValidation type="list" allowBlank="1" showInputMessage="1" showErrorMessage="1" sqref="AB23" xr:uid="{00000000-0002-0000-0000-000030000000}">
      <formula1>$G$154:$G$155</formula1>
    </dataValidation>
    <dataValidation type="list" allowBlank="1" showInputMessage="1" showErrorMessage="1" sqref="H61:H63 I63 M63:N63 H22:H23 H35 M35" xr:uid="{00000000-0002-0000-0000-000031000000}">
      <formula1>$D$160:$D$165</formula1>
    </dataValidation>
    <dataValidation type="list" allowBlank="1" showInputMessage="1" showErrorMessage="1" sqref="P22:P23 P35" xr:uid="{00000000-0002-0000-0000-000032000000}">
      <formula1>$E$167:$E$169</formula1>
    </dataValidation>
    <dataValidation type="list" allowBlank="1" showInputMessage="1" showErrorMessage="1" sqref="N35" xr:uid="{00000000-0002-0000-0000-000033000000}">
      <formula1>IF(E35="Riesgo de Corrupción",$F$157:$F$159,$D$160:$D$165)</formula1>
    </dataValidation>
    <dataValidation type="list" allowBlank="1" showInputMessage="1" showErrorMessage="1" sqref="I35" xr:uid="{00000000-0002-0000-0000-000034000000}">
      <formula1>IF(E35="Riesgo de Corrupción",$F$157:$F$159,$D$160:$D$165)</formula1>
    </dataValidation>
    <dataValidation type="list" allowBlank="1" showInputMessage="1" showErrorMessage="1" sqref="I114:I115 M127:M128 H111 M110 N114:N115 M113:M115 M117:N117 M119:N120" xr:uid="{00000000-0002-0000-0000-000035000000}">
      <formula1>numeros</formula1>
    </dataValidation>
    <dataValidation type="list" allowBlank="1" showInputMessage="1" showErrorMessage="1" sqref="P117 P119:P120" xr:uid="{00000000-0002-0000-0000-000036000000}">
      <formula1>$E$148:$E$150</formula1>
    </dataValidation>
    <dataValidation type="list" allowBlank="1" showInputMessage="1" showErrorMessage="1" sqref="H123:H126" xr:uid="{00000000-0002-0000-0000-000037000000}">
      <formula1>$D$108:$D$109</formula1>
    </dataValidation>
    <dataValidation type="list" allowBlank="1" showInputMessage="1" showErrorMessage="1" sqref="I111" xr:uid="{00000000-0002-0000-0000-000038000000}">
      <formula1>IF(E112="Riesgo de Corrupción",$F$60:$F$60,#REF!)</formula1>
    </dataValidation>
    <dataValidation type="list" allowBlank="1" showInputMessage="1" showErrorMessage="1" sqref="I102:I104" xr:uid="{00000000-0002-0000-0000-000039000000}">
      <formula1>IF(E102="Riesgo de Corrupción",$F$153:$F$155,$D$156:$D$160)</formula1>
    </dataValidation>
    <dataValidation type="list" allowBlank="1" showInputMessage="1" showErrorMessage="1" sqref="N103:N104" xr:uid="{00000000-0002-0000-0000-00003A000000}">
      <formula1>IF(E103="Riesgo de Corrupción",$F$153:$F$155,$D$156:$D$160)</formula1>
    </dataValidation>
    <dataValidation type="list" allowBlank="1" showInputMessage="1" showErrorMessage="1" sqref="H102:H104 M104" xr:uid="{00000000-0002-0000-0000-00003B000000}">
      <formula1>$D$156:$D$160</formula1>
    </dataValidation>
    <dataValidation type="list" allowBlank="1" showInputMessage="1" showErrorMessage="1" sqref="P102:P104" xr:uid="{00000000-0002-0000-0000-00003C000000}">
      <formula1>$E$163:$E$165</formula1>
    </dataValidation>
    <dataValidation type="list" allowBlank="1" showInputMessage="1" showErrorMessage="1" sqref="N102" xr:uid="{00000000-0002-0000-0000-00003D000000}">
      <formula1>IF(E102="Riesgo de Corrupción",$D$60:$D$60,#REF!)</formula1>
    </dataValidation>
    <dataValidation type="list" allowBlank="1" showInputMessage="1" showErrorMessage="1" sqref="P105:P106" xr:uid="{00000000-0002-0000-0000-00003E000000}">
      <formula1>$E$105:$E$107</formula1>
    </dataValidation>
    <dataValidation type="list" allowBlank="1" showInputMessage="1" showErrorMessage="1" sqref="H105" xr:uid="{00000000-0002-0000-0000-00003F000000}">
      <formula1>$D$102:$D$103</formula1>
    </dataValidation>
    <dataValidation type="list" allowBlank="1" showInputMessage="1" showErrorMessage="1" sqref="AB102:AB106 AB64:AB65" xr:uid="{00000000-0002-0000-0000-000040000000}">
      <formula1>#REF!</formula1>
    </dataValidation>
    <dataValidation type="list" allowBlank="1" showInputMessage="1" showErrorMessage="1" sqref="I137" xr:uid="{00000000-0002-0000-0000-000041000000}">
      <formula1>IF(E137="Riesgo de Corrupción",#REF!,$D$107:$D$109)</formula1>
    </dataValidation>
    <dataValidation type="list" allowBlank="1" showInputMessage="1" showErrorMessage="1" sqref="I105" xr:uid="{00000000-0002-0000-0000-000042000000}">
      <formula1>IF(E105="Riesgo de Corrupción",$F$101:$F$101,$D$102:$D$103)</formula1>
    </dataValidation>
    <dataValidation type="list" allowBlank="1" showInputMessage="1" showErrorMessage="1" sqref="N127:N131" xr:uid="{00000000-0002-0000-0000-000043000000}">
      <formula1>IF(E127="Riesgo de Corrupción",#REF!,#REF!)</formula1>
    </dataValidation>
    <dataValidation type="list" allowBlank="1" showInputMessage="1" showErrorMessage="1" sqref="H127:H131 H134" xr:uid="{00000000-0002-0000-0000-000044000000}">
      <formula1>$D$38:$D$42</formula1>
    </dataValidation>
    <dataValidation type="list" allowBlank="1" showInputMessage="1" showErrorMessage="1" sqref="I127:I131 I134 N134" xr:uid="{00000000-0002-0000-0000-000045000000}">
      <formula1>IF(E127="Riesgo de Corrupción",$F$35:$F$37,$D$38:$D$42)</formula1>
    </dataValidation>
    <dataValidation type="list" allowBlank="1" showInputMessage="1" showErrorMessage="1" sqref="P127:P131 P134" xr:uid="{00000000-0002-0000-0000-000046000000}">
      <formula1>$E$44:$E$46</formula1>
    </dataValidation>
    <dataValidation type="list" allowBlank="1" showInputMessage="1" showErrorMessage="1" sqref="I34" xr:uid="{00000000-0002-0000-0000-000047000000}">
      <formula1>IF(E34="Riesgo de Corrupción",$F$154:$F$156,$D$157:$D$162)</formula1>
    </dataValidation>
    <dataValidation type="list" allowBlank="1" showInputMessage="1" showErrorMessage="1" sqref="N34" xr:uid="{00000000-0002-0000-0000-000048000000}">
      <formula1>IF(E34="Riesgo de Corrupción",$F$154:$F$156,$D$157:$D$162)</formula1>
    </dataValidation>
    <dataValidation type="list" allowBlank="1" showInputMessage="1" showErrorMessage="1" sqref="P34" xr:uid="{00000000-0002-0000-0000-000049000000}">
      <formula1>$E$164:$E$166</formula1>
    </dataValidation>
    <dataValidation type="list" allowBlank="1" showInputMessage="1" showErrorMessage="1" sqref="M34 H34" xr:uid="{00000000-0002-0000-0000-00004A000000}">
      <formula1>$D$157:$D$162</formula1>
    </dataValidation>
    <dataValidation type="list" allowBlank="1" showInputMessage="1" showErrorMessage="1" sqref="I142:I146" xr:uid="{00000000-0002-0000-0000-000050000000}">
      <formula1>IF(E142="Riesgo de Corrupción",$F$33:$F$36,$D$37:$D$39)</formula1>
    </dataValidation>
    <dataValidation type="list" allowBlank="1" showInputMessage="1" showErrorMessage="1" sqref="N142:N146" xr:uid="{00000000-0002-0000-0000-000051000000}">
      <formula1>IF(E142="Riesgo de Corrupción",$F$33:$F$36,$D$37:$D$39)</formula1>
    </dataValidation>
    <dataValidation type="list" allowBlank="1" showInputMessage="1" showErrorMessage="1" sqref="I117 I119" xr:uid="{00000000-0002-0000-0000-000052000000}">
      <formula1>IF(E117="Riesgo de Corrupción",#REF!,#REF!)</formula1>
    </dataValidation>
    <dataValidation type="list" allowBlank="1" showInputMessage="1" showErrorMessage="1" sqref="I120" xr:uid="{00000000-0002-0000-0000-000053000000}">
      <formula1>IF(E121="Riesgo de Corrupción",#REF!,#REF!)</formula1>
    </dataValidation>
    <dataValidation type="list" allowBlank="1" showInputMessage="1" showErrorMessage="1" sqref="M22:M23" xr:uid="{00000000-0002-0000-0000-00004B000000}">
      <formula1>$D$20:$D$125</formula1>
    </dataValidation>
    <dataValidation type="list" allowBlank="1" showInputMessage="1" showErrorMessage="1" sqref="I22:I23" xr:uid="{00000000-0002-0000-0000-00004C000000}">
      <formula1>IF(E22="Riesgo de Corrupción",#REF!,$D$20:$D$125)</formula1>
    </dataValidation>
    <dataValidation type="list" allowBlank="1" showInputMessage="1" showErrorMessage="1" sqref="N22:N23" xr:uid="{00000000-0002-0000-0000-00004D000000}">
      <formula1>IF(E22="Riesgo de Corrupción",#REF!,$D$20:$D$125)</formula1>
    </dataValidation>
    <dataValidation type="list" allowBlank="1" showInputMessage="1" showErrorMessage="1" sqref="E131:E133" xr:uid="{8868162A-110E-4044-9E28-B51492BD37DE}">
      <formula1>$B$162:$B$167</formula1>
    </dataValidation>
    <dataValidation type="list" allowBlank="1" showInputMessage="1" showErrorMessage="1" sqref="E10:E12 E14:E16 E18 E20:E23 E26:E32 E60 E90:E92" xr:uid="{D5B1A702-5077-4B4D-B661-71BE8E5A0EFC}">
      <formula1>$B$161:$B$167</formula1>
    </dataValidation>
  </dataValidations>
  <hyperlinks>
    <hyperlink ref="AA107" r:id="rId1" xr:uid="{00000000-0004-0000-0000-000000000000}"/>
  </hyperlinks>
  <printOptions horizontalCentered="1" verticalCentered="1"/>
  <pageMargins left="0" right="0" top="0" bottom="0" header="0" footer="0"/>
  <pageSetup paperSize="9" scale="3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31"/>
  <sheetViews>
    <sheetView showGridLines="0" workbookViewId="0">
      <selection activeCell="K2" sqref="K2:S31"/>
    </sheetView>
  </sheetViews>
  <sheetFormatPr baseColWidth="10" defaultRowHeight="15" x14ac:dyDescent="0.25"/>
  <cols>
    <col min="2" max="2" width="40.5703125" customWidth="1"/>
  </cols>
  <sheetData>
    <row r="2" spans="1:19" x14ac:dyDescent="0.25">
      <c r="K2" s="460" t="s">
        <v>1067</v>
      </c>
      <c r="L2" s="460"/>
      <c r="M2" s="460"/>
      <c r="N2" s="460"/>
      <c r="O2" s="460"/>
      <c r="P2" s="460"/>
      <c r="Q2" s="460"/>
      <c r="R2" s="460"/>
      <c r="S2" s="460"/>
    </row>
    <row r="3" spans="1:19" x14ac:dyDescent="0.25">
      <c r="K3" s="460"/>
      <c r="L3" s="460"/>
      <c r="M3" s="460"/>
      <c r="N3" s="460"/>
      <c r="O3" s="460"/>
      <c r="P3" s="460"/>
      <c r="Q3" s="460"/>
      <c r="R3" s="460"/>
      <c r="S3" s="460"/>
    </row>
    <row r="4" spans="1:19" x14ac:dyDescent="0.25">
      <c r="A4" s="16"/>
      <c r="B4" s="104"/>
      <c r="C4" s="16"/>
      <c r="D4" s="16"/>
      <c r="K4" s="460"/>
      <c r="L4" s="460"/>
      <c r="M4" s="460"/>
      <c r="N4" s="460"/>
      <c r="O4" s="460"/>
      <c r="P4" s="460"/>
      <c r="Q4" s="460"/>
      <c r="R4" s="460"/>
      <c r="S4" s="460"/>
    </row>
    <row r="5" spans="1:19" x14ac:dyDescent="0.25">
      <c r="A5" s="16"/>
      <c r="B5" s="104"/>
      <c r="C5" s="16"/>
      <c r="D5" s="16"/>
      <c r="K5" s="460"/>
      <c r="L5" s="460"/>
      <c r="M5" s="460"/>
      <c r="N5" s="460"/>
      <c r="O5" s="460"/>
      <c r="P5" s="460"/>
      <c r="Q5" s="460"/>
      <c r="R5" s="460"/>
      <c r="S5" s="460"/>
    </row>
    <row r="6" spans="1:19" x14ac:dyDescent="0.25">
      <c r="A6" s="16"/>
      <c r="B6" s="104"/>
      <c r="C6" s="16"/>
      <c r="D6" s="16"/>
      <c r="K6" s="460"/>
      <c r="L6" s="460"/>
      <c r="M6" s="460"/>
      <c r="N6" s="460"/>
      <c r="O6" s="460"/>
      <c r="P6" s="460"/>
      <c r="Q6" s="460"/>
      <c r="R6" s="460"/>
      <c r="S6" s="460"/>
    </row>
    <row r="7" spans="1:19" ht="15" customHeight="1" x14ac:dyDescent="0.25">
      <c r="K7" s="460"/>
      <c r="L7" s="460"/>
      <c r="M7" s="460"/>
      <c r="N7" s="460"/>
      <c r="O7" s="460"/>
      <c r="P7" s="460"/>
      <c r="Q7" s="460"/>
      <c r="R7" s="460"/>
      <c r="S7" s="460"/>
    </row>
    <row r="8" spans="1:19" x14ac:dyDescent="0.25">
      <c r="K8" s="460"/>
      <c r="L8" s="460"/>
      <c r="M8" s="460"/>
      <c r="N8" s="460"/>
      <c r="O8" s="460"/>
      <c r="P8" s="460"/>
      <c r="Q8" s="460"/>
      <c r="R8" s="460"/>
      <c r="S8" s="460"/>
    </row>
    <row r="9" spans="1:19" x14ac:dyDescent="0.25">
      <c r="K9" s="460"/>
      <c r="L9" s="460"/>
      <c r="M9" s="460"/>
      <c r="N9" s="460"/>
      <c r="O9" s="460"/>
      <c r="P9" s="460"/>
      <c r="Q9" s="460"/>
      <c r="R9" s="460"/>
      <c r="S9" s="460"/>
    </row>
    <row r="10" spans="1:19" ht="19.5" customHeight="1" x14ac:dyDescent="0.25">
      <c r="B10" s="3" t="s">
        <v>829</v>
      </c>
      <c r="C10" s="33">
        <v>37</v>
      </c>
      <c r="K10" s="460"/>
      <c r="L10" s="460"/>
      <c r="M10" s="460"/>
      <c r="N10" s="460"/>
      <c r="O10" s="460"/>
      <c r="P10" s="460"/>
      <c r="Q10" s="460"/>
      <c r="R10" s="460"/>
      <c r="S10" s="460"/>
    </row>
    <row r="11" spans="1:19" ht="19.5" customHeight="1" x14ac:dyDescent="0.25">
      <c r="B11" s="3" t="s">
        <v>827</v>
      </c>
      <c r="C11" s="33">
        <v>4</v>
      </c>
      <c r="K11" s="460"/>
      <c r="L11" s="460"/>
      <c r="M11" s="460"/>
      <c r="N11" s="460"/>
      <c r="O11" s="460"/>
      <c r="P11" s="460"/>
      <c r="Q11" s="460"/>
      <c r="R11" s="460"/>
      <c r="S11" s="460"/>
    </row>
    <row r="12" spans="1:19" s="16" customFormat="1" ht="19.5" customHeight="1" x14ac:dyDescent="0.25">
      <c r="B12" s="3" t="s">
        <v>826</v>
      </c>
      <c r="C12" s="33">
        <v>4</v>
      </c>
      <c r="K12" s="460"/>
      <c r="L12" s="460"/>
      <c r="M12" s="460"/>
      <c r="N12" s="460"/>
      <c r="O12" s="460"/>
      <c r="P12" s="460"/>
      <c r="Q12" s="460"/>
      <c r="R12" s="460"/>
      <c r="S12" s="460"/>
    </row>
    <row r="13" spans="1:19" s="16" customFormat="1" ht="19.5" customHeight="1" x14ac:dyDescent="0.25">
      <c r="B13" s="3" t="s">
        <v>1052</v>
      </c>
      <c r="C13" s="33">
        <v>1</v>
      </c>
      <c r="K13" s="460"/>
      <c r="L13" s="460"/>
      <c r="M13" s="460"/>
      <c r="N13" s="460"/>
      <c r="O13" s="460"/>
      <c r="P13" s="460"/>
      <c r="Q13" s="460"/>
      <c r="R13" s="460"/>
      <c r="S13" s="460"/>
    </row>
    <row r="14" spans="1:19" ht="19.5" customHeight="1" x14ac:dyDescent="0.25">
      <c r="B14" s="3" t="s">
        <v>828</v>
      </c>
      <c r="C14" s="33">
        <v>19</v>
      </c>
      <c r="K14" s="460"/>
      <c r="L14" s="460"/>
      <c r="M14" s="460"/>
      <c r="N14" s="460"/>
      <c r="O14" s="460"/>
      <c r="P14" s="460"/>
      <c r="Q14" s="460"/>
      <c r="R14" s="460"/>
      <c r="S14" s="460"/>
    </row>
    <row r="15" spans="1:19" ht="19.5" customHeight="1" x14ac:dyDescent="0.25">
      <c r="B15" s="3" t="s">
        <v>963</v>
      </c>
      <c r="C15" s="33">
        <v>7</v>
      </c>
      <c r="K15" s="460"/>
      <c r="L15" s="460"/>
      <c r="M15" s="460"/>
      <c r="N15" s="460"/>
      <c r="O15" s="460"/>
      <c r="P15" s="460"/>
      <c r="Q15" s="460"/>
      <c r="R15" s="460"/>
      <c r="S15" s="460"/>
    </row>
    <row r="16" spans="1:19" ht="19.5" customHeight="1" x14ac:dyDescent="0.25">
      <c r="B16" s="3" t="s">
        <v>962</v>
      </c>
      <c r="C16" s="33">
        <v>25</v>
      </c>
      <c r="K16" s="460"/>
      <c r="L16" s="460"/>
      <c r="M16" s="460"/>
      <c r="N16" s="460"/>
      <c r="O16" s="460"/>
      <c r="P16" s="460"/>
      <c r="Q16" s="460"/>
      <c r="R16" s="460"/>
      <c r="S16" s="460"/>
    </row>
    <row r="17" spans="2:19" s="16" customFormat="1" ht="19.5" customHeight="1" x14ac:dyDescent="0.25">
      <c r="B17" s="3" t="s">
        <v>961</v>
      </c>
      <c r="C17" s="33">
        <v>11</v>
      </c>
      <c r="K17" s="460"/>
      <c r="L17" s="460"/>
      <c r="M17" s="460"/>
      <c r="N17" s="460"/>
      <c r="O17" s="460"/>
      <c r="P17" s="460"/>
      <c r="Q17" s="460"/>
      <c r="R17" s="460"/>
      <c r="S17" s="460"/>
    </row>
    <row r="18" spans="2:19" s="16" customFormat="1" ht="19.5" customHeight="1" x14ac:dyDescent="0.25">
      <c r="B18" s="3" t="s">
        <v>1055</v>
      </c>
      <c r="C18" s="33">
        <v>4</v>
      </c>
      <c r="K18" s="460"/>
      <c r="L18" s="460"/>
      <c r="M18" s="460"/>
      <c r="N18" s="460"/>
      <c r="O18" s="460"/>
      <c r="P18" s="460"/>
      <c r="Q18" s="460"/>
      <c r="R18" s="460"/>
      <c r="S18" s="460"/>
    </row>
    <row r="19" spans="2:19" x14ac:dyDescent="0.25">
      <c r="B19" s="309" t="s">
        <v>825</v>
      </c>
      <c r="C19" s="38">
        <f>SUM(C10:C18)</f>
        <v>112</v>
      </c>
      <c r="K19" s="460"/>
      <c r="L19" s="460"/>
      <c r="M19" s="460"/>
      <c r="N19" s="460"/>
      <c r="O19" s="460"/>
      <c r="P19" s="460"/>
      <c r="Q19" s="460"/>
      <c r="R19" s="460"/>
      <c r="S19" s="460"/>
    </row>
    <row r="20" spans="2:19" x14ac:dyDescent="0.25">
      <c r="K20" s="460"/>
      <c r="L20" s="460"/>
      <c r="M20" s="460"/>
      <c r="N20" s="460"/>
      <c r="O20" s="460"/>
      <c r="P20" s="460"/>
      <c r="Q20" s="460"/>
      <c r="R20" s="460"/>
      <c r="S20" s="460"/>
    </row>
    <row r="21" spans="2:19" x14ac:dyDescent="0.25">
      <c r="K21" s="460"/>
      <c r="L21" s="460"/>
      <c r="M21" s="460"/>
      <c r="N21" s="460"/>
      <c r="O21" s="460"/>
      <c r="P21" s="460"/>
      <c r="Q21" s="460"/>
      <c r="R21" s="460"/>
      <c r="S21" s="460"/>
    </row>
    <row r="22" spans="2:19" x14ac:dyDescent="0.25">
      <c r="K22" s="460"/>
      <c r="L22" s="460"/>
      <c r="M22" s="460"/>
      <c r="N22" s="460"/>
      <c r="O22" s="460"/>
      <c r="P22" s="460"/>
      <c r="Q22" s="460"/>
      <c r="R22" s="460"/>
      <c r="S22" s="460"/>
    </row>
    <row r="23" spans="2:19" x14ac:dyDescent="0.25">
      <c r="K23" s="460"/>
      <c r="L23" s="460"/>
      <c r="M23" s="460"/>
      <c r="N23" s="460"/>
      <c r="O23" s="460"/>
      <c r="P23" s="460"/>
      <c r="Q23" s="460"/>
      <c r="R23" s="460"/>
      <c r="S23" s="460"/>
    </row>
    <row r="24" spans="2:19" x14ac:dyDescent="0.25">
      <c r="K24" s="460"/>
      <c r="L24" s="460"/>
      <c r="M24" s="460"/>
      <c r="N24" s="460"/>
      <c r="O24" s="460"/>
      <c r="P24" s="460"/>
      <c r="Q24" s="460"/>
      <c r="R24" s="460"/>
      <c r="S24" s="460"/>
    </row>
    <row r="25" spans="2:19" x14ac:dyDescent="0.25">
      <c r="K25" s="460"/>
      <c r="L25" s="460"/>
      <c r="M25" s="460"/>
      <c r="N25" s="460"/>
      <c r="O25" s="460"/>
      <c r="P25" s="460"/>
      <c r="Q25" s="460"/>
      <c r="R25" s="460"/>
      <c r="S25" s="460"/>
    </row>
    <row r="26" spans="2:19" x14ac:dyDescent="0.25">
      <c r="K26" s="460"/>
      <c r="L26" s="460"/>
      <c r="M26" s="460"/>
      <c r="N26" s="460"/>
      <c r="O26" s="460"/>
      <c r="P26" s="460"/>
      <c r="Q26" s="460"/>
      <c r="R26" s="460"/>
      <c r="S26" s="460"/>
    </row>
    <row r="27" spans="2:19" x14ac:dyDescent="0.25">
      <c r="K27" s="460"/>
      <c r="L27" s="460"/>
      <c r="M27" s="460"/>
      <c r="N27" s="460"/>
      <c r="O27" s="460"/>
      <c r="P27" s="460"/>
      <c r="Q27" s="460"/>
      <c r="R27" s="460"/>
      <c r="S27" s="460"/>
    </row>
    <row r="28" spans="2:19" x14ac:dyDescent="0.25">
      <c r="K28" s="460"/>
      <c r="L28" s="460"/>
      <c r="M28" s="460"/>
      <c r="N28" s="460"/>
      <c r="O28" s="460"/>
      <c r="P28" s="460"/>
      <c r="Q28" s="460"/>
      <c r="R28" s="460"/>
      <c r="S28" s="460"/>
    </row>
    <row r="29" spans="2:19" x14ac:dyDescent="0.25">
      <c r="K29" s="460"/>
      <c r="L29" s="460"/>
      <c r="M29" s="460"/>
      <c r="N29" s="460"/>
      <c r="O29" s="460"/>
      <c r="P29" s="460"/>
      <c r="Q29" s="460"/>
      <c r="R29" s="460"/>
      <c r="S29" s="460"/>
    </row>
    <row r="30" spans="2:19" x14ac:dyDescent="0.25">
      <c r="K30" s="460"/>
      <c r="L30" s="460"/>
      <c r="M30" s="460"/>
      <c r="N30" s="460"/>
      <c r="O30" s="460"/>
      <c r="P30" s="460"/>
      <c r="Q30" s="460"/>
      <c r="R30" s="460"/>
      <c r="S30" s="460"/>
    </row>
    <row r="31" spans="2:19" x14ac:dyDescent="0.25">
      <c r="K31" s="460"/>
      <c r="L31" s="460"/>
      <c r="M31" s="460"/>
      <c r="N31" s="460"/>
      <c r="O31" s="460"/>
      <c r="P31" s="460"/>
      <c r="Q31" s="460"/>
      <c r="R31" s="460"/>
      <c r="S31" s="460"/>
    </row>
  </sheetData>
  <sheetProtection algorithmName="SHA-512" hashValue="4O83jeZKUTRguFnfS/4tay6rNvQQk6VuIHnxC/3WKIjQcjRhKNnuAt1ViY56qz+j9mWCOe/QMxonXr3Smsrr+Q==" saltValue="3OnNLjPpqxUGLkkzLmGZXA==" spinCount="100000" sheet="1" objects="1" scenarios="1" selectLockedCells="1" selectUnlockedCells="1"/>
  <mergeCells count="1">
    <mergeCell ref="K2:S3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F28"/>
  <sheetViews>
    <sheetView showGridLines="0" zoomScale="80" zoomScaleNormal="80" workbookViewId="0">
      <selection activeCell="J14" sqref="J14"/>
    </sheetView>
  </sheetViews>
  <sheetFormatPr baseColWidth="10" defaultRowHeight="15" x14ac:dyDescent="0.25"/>
  <cols>
    <col min="1" max="1" width="35.42578125" style="16" customWidth="1"/>
    <col min="2" max="2" width="44.28515625" style="1" customWidth="1"/>
    <col min="3" max="3" width="11.7109375" customWidth="1"/>
    <col min="4" max="4" width="9.7109375" customWidth="1"/>
  </cols>
  <sheetData>
    <row r="8" spans="2:3" x14ac:dyDescent="0.25">
      <c r="B8" s="19"/>
      <c r="C8" s="20"/>
    </row>
    <row r="9" spans="2:3" x14ac:dyDescent="0.25">
      <c r="B9" s="19"/>
      <c r="C9" s="20"/>
    </row>
    <row r="10" spans="2:3" x14ac:dyDescent="0.25">
      <c r="B10" s="19"/>
      <c r="C10" s="20"/>
    </row>
    <row r="11" spans="2:3" x14ac:dyDescent="0.25">
      <c r="B11" s="19"/>
      <c r="C11" s="20"/>
    </row>
    <row r="12" spans="2:3" x14ac:dyDescent="0.25">
      <c r="B12" s="19"/>
      <c r="C12" s="20"/>
    </row>
    <row r="19" spans="1:6" x14ac:dyDescent="0.25">
      <c r="C19" s="38">
        <v>2016</v>
      </c>
      <c r="D19" s="38">
        <v>2017</v>
      </c>
      <c r="E19" s="38">
        <v>2018</v>
      </c>
      <c r="F19" s="199">
        <v>2019</v>
      </c>
    </row>
    <row r="20" spans="1:6" s="16" customFormat="1" x14ac:dyDescent="0.25">
      <c r="B20" s="63" t="s">
        <v>803</v>
      </c>
      <c r="C20" s="38">
        <v>0</v>
      </c>
      <c r="D20" s="38">
        <v>18</v>
      </c>
      <c r="E20" s="38">
        <v>35</v>
      </c>
      <c r="F20" s="38">
        <v>37</v>
      </c>
    </row>
    <row r="21" spans="1:6" s="16" customFormat="1" x14ac:dyDescent="0.25">
      <c r="A21" s="62" t="s">
        <v>802</v>
      </c>
      <c r="B21" s="3" t="s">
        <v>419</v>
      </c>
      <c r="C21" s="38">
        <v>1</v>
      </c>
      <c r="D21" s="38">
        <v>2</v>
      </c>
      <c r="E21" s="61">
        <v>4</v>
      </c>
      <c r="F21" s="200">
        <v>4</v>
      </c>
    </row>
    <row r="22" spans="1:6" s="16" customFormat="1" x14ac:dyDescent="0.25">
      <c r="B22" s="3" t="s">
        <v>1056</v>
      </c>
      <c r="C22" s="54">
        <v>0</v>
      </c>
      <c r="D22" s="38">
        <v>5</v>
      </c>
      <c r="E22" s="61">
        <v>5</v>
      </c>
      <c r="F22" s="38">
        <v>5</v>
      </c>
    </row>
    <row r="23" spans="1:6" s="16" customFormat="1" x14ac:dyDescent="0.25">
      <c r="B23" s="3" t="s">
        <v>1051</v>
      </c>
      <c r="C23" s="38">
        <v>0</v>
      </c>
      <c r="D23" s="38">
        <v>0</v>
      </c>
      <c r="E23" s="61">
        <v>0</v>
      </c>
      <c r="F23" s="200">
        <v>1</v>
      </c>
    </row>
    <row r="24" spans="1:6" s="16" customFormat="1" x14ac:dyDescent="0.25">
      <c r="B24" s="3" t="s">
        <v>188</v>
      </c>
      <c r="C24" s="54">
        <v>0</v>
      </c>
      <c r="D24" s="38">
        <v>15</v>
      </c>
      <c r="E24" s="61">
        <v>18</v>
      </c>
      <c r="F24" s="38">
        <v>18</v>
      </c>
    </row>
    <row r="25" spans="1:6" s="16" customFormat="1" x14ac:dyDescent="0.25">
      <c r="B25" s="3" t="s">
        <v>1057</v>
      </c>
      <c r="C25" s="54">
        <v>5</v>
      </c>
      <c r="D25" s="38">
        <v>6</v>
      </c>
      <c r="E25" s="61">
        <v>7</v>
      </c>
      <c r="F25" s="38">
        <v>7</v>
      </c>
    </row>
    <row r="26" spans="1:6" s="16" customFormat="1" x14ac:dyDescent="0.25">
      <c r="B26" s="3" t="s">
        <v>189</v>
      </c>
      <c r="C26" s="54">
        <v>3</v>
      </c>
      <c r="D26" s="38">
        <v>31</v>
      </c>
      <c r="E26" s="61">
        <v>27</v>
      </c>
      <c r="F26" s="38">
        <v>27</v>
      </c>
    </row>
    <row r="27" spans="1:6" s="16" customFormat="1" x14ac:dyDescent="0.25">
      <c r="B27" s="3" t="s">
        <v>1053</v>
      </c>
      <c r="C27" s="54">
        <v>2</v>
      </c>
      <c r="D27" s="38">
        <v>9</v>
      </c>
      <c r="E27" s="61">
        <v>13</v>
      </c>
      <c r="F27" s="38">
        <v>13</v>
      </c>
    </row>
    <row r="28" spans="1:6" x14ac:dyDescent="0.25">
      <c r="B28" s="3" t="s">
        <v>41</v>
      </c>
      <c r="C28" s="54">
        <v>3</v>
      </c>
      <c r="D28" s="38">
        <v>31</v>
      </c>
      <c r="E28" s="61">
        <v>27</v>
      </c>
      <c r="F28" s="38">
        <v>27</v>
      </c>
    </row>
  </sheetData>
  <sheetProtection algorithmName="SHA-512" hashValue="wiufWGJ03Z1XcUuq7hiG3ErdWY48f9yeblvI3aHJOSKlhDdTNTYrSWAQ+2rm5k1dQJQ8WoULCJWbwxiQRkICsw==" saltValue="D6/9h+uDvUAtAfzvZ889UQ=="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25"/>
  <sheetViews>
    <sheetView showGridLines="0" zoomScale="50" zoomScaleNormal="50" workbookViewId="0">
      <selection activeCell="I2" sqref="I2:L2"/>
    </sheetView>
  </sheetViews>
  <sheetFormatPr baseColWidth="10" defaultRowHeight="15.75" x14ac:dyDescent="0.25"/>
  <cols>
    <col min="1" max="1" width="10.85546875" style="94" customWidth="1"/>
    <col min="2" max="2" width="50.85546875" style="94" customWidth="1"/>
    <col min="3" max="3" width="32.140625" style="101" customWidth="1"/>
    <col min="4" max="4" width="27.85546875" style="101" customWidth="1"/>
    <col min="5" max="5" width="34.140625" style="101" customWidth="1"/>
    <col min="6" max="6" width="4.5703125" style="102" customWidth="1"/>
    <col min="7" max="7" width="38.140625" style="101" customWidth="1"/>
    <col min="8" max="8" width="11.42578125" style="94"/>
    <col min="9" max="9" width="64.28515625" style="94" customWidth="1"/>
    <col min="10" max="10" width="11.42578125" style="94"/>
    <col min="11" max="11" width="11.42578125" style="94" customWidth="1"/>
    <col min="12" max="12" width="52.5703125" style="280" customWidth="1"/>
    <col min="13" max="13" width="33.7109375" style="280" customWidth="1"/>
    <col min="14" max="14" width="11.42578125" style="94" customWidth="1"/>
    <col min="15" max="16384" width="11.42578125" style="94"/>
  </cols>
  <sheetData>
    <row r="1" spans="2:14" ht="111" customHeight="1" x14ac:dyDescent="0.25">
      <c r="C1" s="462" t="s">
        <v>821</v>
      </c>
      <c r="D1" s="462"/>
      <c r="E1" s="462"/>
    </row>
    <row r="2" spans="2:14" ht="409.6" customHeight="1" x14ac:dyDescent="0.25">
      <c r="B2" s="461" t="s">
        <v>1058</v>
      </c>
      <c r="C2" s="461"/>
      <c r="D2" s="461"/>
      <c r="E2" s="461"/>
      <c r="F2" s="461"/>
      <c r="G2" s="461"/>
      <c r="I2" s="463" t="s">
        <v>1090</v>
      </c>
      <c r="J2" s="463"/>
      <c r="K2" s="463"/>
      <c r="L2" s="463"/>
    </row>
    <row r="4" spans="2:14" s="130" customFormat="1" ht="81.75" customHeight="1" x14ac:dyDescent="0.25">
      <c r="B4" s="127"/>
      <c r="C4" s="128" t="s">
        <v>808</v>
      </c>
      <c r="D4" s="128" t="s">
        <v>809</v>
      </c>
      <c r="E4" s="128" t="s">
        <v>810</v>
      </c>
      <c r="F4" s="129"/>
      <c r="G4" s="128" t="s">
        <v>811</v>
      </c>
      <c r="L4" s="280"/>
      <c r="M4" s="280"/>
    </row>
    <row r="5" spans="2:14" ht="222.75" customHeight="1" thickBot="1" x14ac:dyDescent="0.25">
      <c r="B5" s="95"/>
      <c r="C5" s="126" t="s">
        <v>812</v>
      </c>
      <c r="D5" s="126" t="s">
        <v>813</v>
      </c>
      <c r="E5" s="126" t="s">
        <v>814</v>
      </c>
      <c r="F5" s="107"/>
      <c r="G5" s="126" t="s">
        <v>815</v>
      </c>
    </row>
    <row r="6" spans="2:14" s="96" customFormat="1" ht="48" customHeight="1" x14ac:dyDescent="0.25">
      <c r="B6" s="114" t="s">
        <v>816</v>
      </c>
      <c r="C6" s="116" t="s">
        <v>817</v>
      </c>
      <c r="D6" s="116" t="s">
        <v>818</v>
      </c>
      <c r="E6" s="115" t="s">
        <v>819</v>
      </c>
      <c r="F6" s="113"/>
      <c r="G6" s="131" t="s">
        <v>820</v>
      </c>
      <c r="L6" s="281"/>
      <c r="M6" s="281"/>
      <c r="N6" s="278"/>
    </row>
    <row r="7" spans="2:14" ht="63.75" customHeight="1" x14ac:dyDescent="0.4">
      <c r="B7" s="117" t="s">
        <v>90</v>
      </c>
      <c r="C7" s="108">
        <v>100</v>
      </c>
      <c r="D7" s="108">
        <v>100</v>
      </c>
      <c r="E7" s="118">
        <v>100</v>
      </c>
      <c r="F7" s="109"/>
      <c r="G7" s="132">
        <f>AVERAGE(C7:E7)</f>
        <v>100</v>
      </c>
      <c r="L7" s="282"/>
      <c r="M7" s="283"/>
      <c r="N7" s="279"/>
    </row>
    <row r="8" spans="2:14" ht="63.75" customHeight="1" x14ac:dyDescent="0.4">
      <c r="B8" s="117" t="s">
        <v>97</v>
      </c>
      <c r="C8" s="108">
        <v>50</v>
      </c>
      <c r="D8" s="108">
        <v>100</v>
      </c>
      <c r="E8" s="118">
        <v>100</v>
      </c>
      <c r="F8" s="109"/>
      <c r="G8" s="132">
        <f>AVERAGE(C8:E8)</f>
        <v>83.333333333333329</v>
      </c>
      <c r="L8" s="282"/>
      <c r="M8" s="283"/>
      <c r="N8" s="279"/>
    </row>
    <row r="9" spans="2:14" ht="63.75" customHeight="1" x14ac:dyDescent="0.4">
      <c r="B9" s="119" t="s">
        <v>99</v>
      </c>
      <c r="C9" s="108">
        <v>100</v>
      </c>
      <c r="D9" s="108">
        <v>100</v>
      </c>
      <c r="E9" s="118">
        <v>100</v>
      </c>
      <c r="F9" s="109"/>
      <c r="G9" s="132">
        <f t="shared" ref="G9:G22" si="0">AVERAGE(C9:E9)</f>
        <v>100</v>
      </c>
      <c r="L9" s="282"/>
      <c r="M9" s="283"/>
      <c r="N9" s="279"/>
    </row>
    <row r="10" spans="2:14" ht="63.75" customHeight="1" x14ac:dyDescent="0.4">
      <c r="B10" s="120" t="s">
        <v>101</v>
      </c>
      <c r="C10" s="110">
        <v>75</v>
      </c>
      <c r="D10" s="110">
        <v>100</v>
      </c>
      <c r="E10" s="121">
        <v>100</v>
      </c>
      <c r="F10" s="109"/>
      <c r="G10" s="133">
        <f t="shared" si="0"/>
        <v>91.666666666666671</v>
      </c>
      <c r="L10" s="282"/>
      <c r="M10" s="283"/>
      <c r="N10" s="279"/>
    </row>
    <row r="11" spans="2:14" ht="63.75" customHeight="1" x14ac:dyDescent="0.4">
      <c r="B11" s="120" t="s">
        <v>103</v>
      </c>
      <c r="C11" s="110">
        <v>50</v>
      </c>
      <c r="D11" s="110">
        <v>94</v>
      </c>
      <c r="E11" s="121">
        <v>100</v>
      </c>
      <c r="F11" s="109"/>
      <c r="G11" s="133">
        <f t="shared" si="0"/>
        <v>81.333333333333329</v>
      </c>
      <c r="L11" s="282"/>
      <c r="M11" s="283"/>
      <c r="N11" s="279"/>
    </row>
    <row r="12" spans="2:14" ht="63.75" customHeight="1" x14ac:dyDescent="0.4">
      <c r="B12" s="120" t="s">
        <v>179</v>
      </c>
      <c r="C12" s="110">
        <v>50</v>
      </c>
      <c r="D12" s="110">
        <v>83</v>
      </c>
      <c r="E12" s="121">
        <v>100</v>
      </c>
      <c r="F12" s="109"/>
      <c r="G12" s="133">
        <f t="shared" si="0"/>
        <v>77.666666666666671</v>
      </c>
      <c r="L12" s="282"/>
      <c r="M12" s="283"/>
      <c r="N12" s="279"/>
    </row>
    <row r="13" spans="2:14" ht="63.75" customHeight="1" x14ac:dyDescent="0.4">
      <c r="B13" s="120" t="s">
        <v>180</v>
      </c>
      <c r="C13" s="110">
        <v>100</v>
      </c>
      <c r="D13" s="110">
        <v>100</v>
      </c>
      <c r="E13" s="121">
        <v>100</v>
      </c>
      <c r="F13" s="109"/>
      <c r="G13" s="133">
        <f t="shared" si="0"/>
        <v>100</v>
      </c>
      <c r="L13" s="282"/>
      <c r="M13" s="283"/>
      <c r="N13" s="279"/>
    </row>
    <row r="14" spans="2:14" ht="63.75" customHeight="1" x14ac:dyDescent="0.4">
      <c r="B14" s="120" t="s">
        <v>172</v>
      </c>
      <c r="C14" s="110">
        <v>29</v>
      </c>
      <c r="D14" s="110">
        <v>100</v>
      </c>
      <c r="E14" s="121">
        <v>100</v>
      </c>
      <c r="F14" s="109"/>
      <c r="G14" s="133">
        <f t="shared" si="0"/>
        <v>76.333333333333329</v>
      </c>
      <c r="L14" s="282"/>
      <c r="M14" s="283"/>
      <c r="N14" s="279"/>
    </row>
    <row r="15" spans="2:14" ht="63.75" customHeight="1" x14ac:dyDescent="0.4">
      <c r="B15" s="120" t="s">
        <v>124</v>
      </c>
      <c r="C15" s="110">
        <v>50</v>
      </c>
      <c r="D15" s="110">
        <v>100</v>
      </c>
      <c r="E15" s="121">
        <v>100</v>
      </c>
      <c r="F15" s="109"/>
      <c r="G15" s="133">
        <f t="shared" si="0"/>
        <v>83.333333333333329</v>
      </c>
      <c r="L15" s="282"/>
      <c r="M15" s="283"/>
      <c r="N15" s="279"/>
    </row>
    <row r="16" spans="2:14" ht="63.75" customHeight="1" x14ac:dyDescent="0.4">
      <c r="B16" s="120" t="s">
        <v>177</v>
      </c>
      <c r="C16" s="110">
        <v>100</v>
      </c>
      <c r="D16" s="110">
        <v>89</v>
      </c>
      <c r="E16" s="121">
        <v>100</v>
      </c>
      <c r="F16" s="109"/>
      <c r="G16" s="133">
        <f t="shared" si="0"/>
        <v>96.333333333333329</v>
      </c>
      <c r="L16" s="282"/>
      <c r="M16" s="283"/>
      <c r="N16" s="279"/>
    </row>
    <row r="17" spans="2:14" ht="63.75" customHeight="1" x14ac:dyDescent="0.4">
      <c r="B17" s="122" t="s">
        <v>166</v>
      </c>
      <c r="C17" s="111">
        <v>50</v>
      </c>
      <c r="D17" s="111">
        <v>80</v>
      </c>
      <c r="E17" s="123">
        <v>100</v>
      </c>
      <c r="F17" s="109"/>
      <c r="G17" s="134">
        <f t="shared" si="0"/>
        <v>76.666666666666671</v>
      </c>
      <c r="L17" s="282"/>
      <c r="M17" s="283"/>
      <c r="N17" s="279"/>
    </row>
    <row r="18" spans="2:14" ht="63.75" customHeight="1" x14ac:dyDescent="0.4">
      <c r="B18" s="122" t="s">
        <v>144</v>
      </c>
      <c r="C18" s="111">
        <v>26</v>
      </c>
      <c r="D18" s="111">
        <v>100</v>
      </c>
      <c r="E18" s="123">
        <v>100</v>
      </c>
      <c r="F18" s="109"/>
      <c r="G18" s="134">
        <f t="shared" si="0"/>
        <v>75.333333333333329</v>
      </c>
      <c r="L18" s="282"/>
      <c r="M18" s="283"/>
      <c r="N18" s="279"/>
    </row>
    <row r="19" spans="2:14" ht="63.75" customHeight="1" x14ac:dyDescent="0.4">
      <c r="B19" s="122" t="s">
        <v>145</v>
      </c>
      <c r="C19" s="111">
        <v>100</v>
      </c>
      <c r="D19" s="111">
        <v>100</v>
      </c>
      <c r="E19" s="123">
        <v>100</v>
      </c>
      <c r="F19" s="109"/>
      <c r="G19" s="134">
        <f t="shared" si="0"/>
        <v>100</v>
      </c>
      <c r="L19" s="282"/>
      <c r="M19" s="283"/>
      <c r="N19" s="279"/>
    </row>
    <row r="20" spans="2:14" ht="63.75" customHeight="1" x14ac:dyDescent="0.4">
      <c r="B20" s="122" t="s">
        <v>156</v>
      </c>
      <c r="C20" s="111">
        <v>100</v>
      </c>
      <c r="D20" s="111">
        <v>100</v>
      </c>
      <c r="E20" s="123">
        <v>100</v>
      </c>
      <c r="F20" s="109"/>
      <c r="G20" s="134">
        <f t="shared" si="0"/>
        <v>100</v>
      </c>
      <c r="L20" s="282"/>
      <c r="M20" s="283"/>
      <c r="N20" s="279"/>
    </row>
    <row r="21" spans="2:14" ht="63.75" customHeight="1" x14ac:dyDescent="0.4">
      <c r="B21" s="122" t="s">
        <v>276</v>
      </c>
      <c r="C21" s="111">
        <v>50</v>
      </c>
      <c r="D21" s="111">
        <v>83</v>
      </c>
      <c r="E21" s="123">
        <v>100</v>
      </c>
      <c r="F21" s="109"/>
      <c r="G21" s="134">
        <f t="shared" si="0"/>
        <v>77.666666666666671</v>
      </c>
      <c r="L21" s="282"/>
      <c r="M21" s="283"/>
      <c r="N21" s="279"/>
    </row>
    <row r="22" spans="2:14" ht="63.75" customHeight="1" thickBot="1" x14ac:dyDescent="0.45">
      <c r="B22" s="125" t="s">
        <v>165</v>
      </c>
      <c r="C22" s="139">
        <v>56</v>
      </c>
      <c r="D22" s="139">
        <v>100</v>
      </c>
      <c r="E22" s="140">
        <v>100</v>
      </c>
      <c r="F22" s="109"/>
      <c r="G22" s="135">
        <f t="shared" si="0"/>
        <v>85.333333333333329</v>
      </c>
      <c r="L22" s="282"/>
      <c r="M22" s="283"/>
      <c r="N22" s="279"/>
    </row>
    <row r="23" spans="2:14" ht="70.5" customHeight="1" thickBot="1" x14ac:dyDescent="0.3">
      <c r="B23" s="124"/>
      <c r="C23" s="137">
        <f>AVERAGE(C7:C22)</f>
        <v>67.875</v>
      </c>
      <c r="D23" s="137">
        <f>AVERAGE(D7:D22)</f>
        <v>95.5625</v>
      </c>
      <c r="E23" s="138">
        <f>AVERAGE(E7:E22)</f>
        <v>100</v>
      </c>
      <c r="F23" s="112"/>
      <c r="G23" s="136">
        <f>AVERAGE(G7:G22)</f>
        <v>87.8125</v>
      </c>
      <c r="L23" s="284"/>
      <c r="M23" s="284"/>
      <c r="N23" s="279"/>
    </row>
    <row r="24" spans="2:14" ht="21" x14ac:dyDescent="0.25">
      <c r="C24" s="97"/>
      <c r="D24" s="98"/>
      <c r="E24" s="99"/>
      <c r="F24" s="99"/>
      <c r="G24" s="99"/>
    </row>
    <row r="25" spans="2:14" x14ac:dyDescent="0.25">
      <c r="C25" s="100"/>
    </row>
  </sheetData>
  <sheetProtection algorithmName="SHA-512" hashValue="p4GKK7LUIwdMdUPNza7W7XCXDteKarMhQJKkyeEufinh78sUJIpONPo7xL1bmp80XK43YTiKkWAWvW+6YfJHaw==" saltValue="76ID5P0D6VVmmQrDRdOsWg==" spinCount="100000" sheet="1" objects="1" scenarios="1" selectLockedCells="1" selectUnlockedCells="1"/>
  <mergeCells count="3">
    <mergeCell ref="B2:G2"/>
    <mergeCell ref="C1:E1"/>
    <mergeCell ref="I2:L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5"/>
  <sheetViews>
    <sheetView showGridLines="0" zoomScale="50" zoomScaleNormal="50" workbookViewId="0">
      <selection activeCell="B2" sqref="B2:T2"/>
    </sheetView>
  </sheetViews>
  <sheetFormatPr baseColWidth="10" defaultRowHeight="15" x14ac:dyDescent="0.25"/>
  <cols>
    <col min="1" max="1" width="11.42578125" style="16"/>
    <col min="2" max="2" width="26" style="16" customWidth="1"/>
    <col min="3" max="3" width="30.7109375" style="16" customWidth="1"/>
    <col min="4" max="11" width="11.42578125" style="16"/>
    <col min="12" max="12" width="40.5703125" style="16" customWidth="1"/>
    <col min="13" max="13" width="28.42578125" style="16" customWidth="1"/>
    <col min="14" max="14" width="16.85546875" style="16" customWidth="1"/>
    <col min="15" max="15" width="25.5703125" style="16" customWidth="1"/>
    <col min="16" max="16" width="23.85546875" style="16" customWidth="1"/>
    <col min="17" max="17" width="19.5703125" style="16" customWidth="1"/>
    <col min="18" max="18" width="24.5703125" style="16" customWidth="1"/>
    <col min="19" max="19" width="17.140625" style="16" customWidth="1"/>
    <col min="20" max="20" width="26.28515625" style="16" customWidth="1"/>
    <col min="21" max="21" width="5.42578125" style="16" customWidth="1"/>
    <col min="22" max="16384" width="11.42578125" style="16"/>
  </cols>
  <sheetData>
    <row r="1" spans="2:20" ht="126" customHeight="1" x14ac:dyDescent="0.25">
      <c r="B1" s="485" t="s">
        <v>1047</v>
      </c>
      <c r="C1" s="486"/>
      <c r="D1" s="486"/>
      <c r="E1" s="486"/>
      <c r="F1" s="486"/>
      <c r="G1" s="486"/>
      <c r="H1" s="486"/>
    </row>
    <row r="2" spans="2:20" ht="93" customHeight="1" x14ac:dyDescent="0.25">
      <c r="B2" s="490" t="s">
        <v>1089</v>
      </c>
      <c r="C2" s="490"/>
      <c r="D2" s="490"/>
      <c r="E2" s="490"/>
      <c r="F2" s="490"/>
      <c r="G2" s="490"/>
      <c r="H2" s="490"/>
      <c r="I2" s="490"/>
      <c r="J2" s="490"/>
      <c r="K2" s="490"/>
      <c r="L2" s="490"/>
      <c r="M2" s="490"/>
      <c r="N2" s="490"/>
      <c r="O2" s="490"/>
      <c r="P2" s="490"/>
      <c r="Q2" s="490"/>
      <c r="R2" s="490"/>
      <c r="S2" s="490"/>
      <c r="T2" s="490"/>
    </row>
    <row r="3" spans="2:20" ht="39.75" customHeight="1" x14ac:dyDescent="0.25"/>
    <row r="5" spans="2:20" ht="15.75" thickBot="1" x14ac:dyDescent="0.3">
      <c r="B5" s="106" t="s">
        <v>816</v>
      </c>
      <c r="C5" s="106" t="s">
        <v>1082</v>
      </c>
    </row>
    <row r="6" spans="2:20" ht="42" x14ac:dyDescent="0.25">
      <c r="B6" s="106" t="s">
        <v>822</v>
      </c>
      <c r="C6" s="106">
        <v>3</v>
      </c>
      <c r="L6" s="320" t="s">
        <v>89</v>
      </c>
      <c r="M6" s="321" t="s">
        <v>1068</v>
      </c>
      <c r="N6" s="321" t="s">
        <v>1069</v>
      </c>
      <c r="O6" s="487" t="s">
        <v>1070</v>
      </c>
      <c r="P6" s="488"/>
      <c r="Q6" s="488"/>
      <c r="R6" s="488"/>
      <c r="S6" s="488"/>
      <c r="T6" s="489"/>
    </row>
    <row r="7" spans="2:20" ht="41.25" customHeight="1" x14ac:dyDescent="0.25">
      <c r="B7" s="106" t="s">
        <v>823</v>
      </c>
      <c r="C7" s="106">
        <v>2</v>
      </c>
      <c r="L7" s="464" t="s">
        <v>101</v>
      </c>
      <c r="M7" s="483" t="s">
        <v>129</v>
      </c>
      <c r="N7" s="314" t="s">
        <v>105</v>
      </c>
      <c r="O7" s="477" t="s">
        <v>1073</v>
      </c>
      <c r="P7" s="478"/>
      <c r="Q7" s="478"/>
      <c r="R7" s="478"/>
      <c r="S7" s="478"/>
      <c r="T7" s="479"/>
    </row>
    <row r="8" spans="2:20" ht="41.25" customHeight="1" x14ac:dyDescent="0.25">
      <c r="B8" s="106" t="s">
        <v>824</v>
      </c>
      <c r="C8" s="106">
        <v>7</v>
      </c>
      <c r="L8" s="482"/>
      <c r="M8" s="484"/>
      <c r="N8" s="314" t="s">
        <v>106</v>
      </c>
      <c r="O8" s="477" t="s">
        <v>1072</v>
      </c>
      <c r="P8" s="478"/>
      <c r="Q8" s="478"/>
      <c r="R8" s="478"/>
      <c r="S8" s="478"/>
      <c r="T8" s="479"/>
    </row>
    <row r="9" spans="2:20" ht="41.25" customHeight="1" x14ac:dyDescent="0.25">
      <c r="B9" s="106" t="s">
        <v>172</v>
      </c>
      <c r="C9" s="106">
        <v>2</v>
      </c>
      <c r="L9" s="465"/>
      <c r="M9" s="315" t="s">
        <v>100</v>
      </c>
      <c r="N9" s="314" t="s">
        <v>588</v>
      </c>
      <c r="O9" s="477" t="s">
        <v>536</v>
      </c>
      <c r="P9" s="478"/>
      <c r="Q9" s="478"/>
      <c r="R9" s="478"/>
      <c r="S9" s="478"/>
      <c r="T9" s="479"/>
    </row>
    <row r="10" spans="2:20" ht="41.25" customHeight="1" x14ac:dyDescent="0.25">
      <c r="B10" s="106" t="s">
        <v>177</v>
      </c>
      <c r="C10" s="106">
        <v>4</v>
      </c>
      <c r="L10" s="464" t="s">
        <v>170</v>
      </c>
      <c r="M10" s="466" t="s">
        <v>420</v>
      </c>
      <c r="N10" s="314" t="s">
        <v>108</v>
      </c>
      <c r="O10" s="477" t="s">
        <v>104</v>
      </c>
      <c r="P10" s="478"/>
      <c r="Q10" s="478"/>
      <c r="R10" s="478"/>
      <c r="S10" s="478"/>
      <c r="T10" s="479"/>
    </row>
    <row r="11" spans="2:20" ht="41.25" customHeight="1" x14ac:dyDescent="0.25">
      <c r="B11" s="103" t="s">
        <v>825</v>
      </c>
      <c r="C11" s="103">
        <f>SUM(C6:C10)</f>
        <v>18</v>
      </c>
      <c r="L11" s="465"/>
      <c r="M11" s="467"/>
      <c r="N11" s="314" t="s">
        <v>648</v>
      </c>
      <c r="O11" s="477" t="s">
        <v>1071</v>
      </c>
      <c r="P11" s="478"/>
      <c r="Q11" s="478"/>
      <c r="R11" s="478"/>
      <c r="S11" s="478"/>
      <c r="T11" s="479"/>
    </row>
    <row r="12" spans="2:20" ht="41.25" customHeight="1" x14ac:dyDescent="0.25">
      <c r="B12" s="103"/>
      <c r="C12" s="103"/>
      <c r="L12" s="464" t="s">
        <v>110</v>
      </c>
      <c r="M12" s="466" t="s">
        <v>492</v>
      </c>
      <c r="N12" s="314" t="s">
        <v>649</v>
      </c>
      <c r="O12" s="477" t="s">
        <v>1074</v>
      </c>
      <c r="P12" s="478"/>
      <c r="Q12" s="478"/>
      <c r="R12" s="478"/>
      <c r="S12" s="478"/>
      <c r="T12" s="479"/>
    </row>
    <row r="13" spans="2:20" ht="41.25" customHeight="1" x14ac:dyDescent="0.25">
      <c r="B13" s="103"/>
      <c r="C13" s="103"/>
      <c r="L13" s="482"/>
      <c r="M13" s="467"/>
      <c r="N13" s="314" t="s">
        <v>628</v>
      </c>
      <c r="O13" s="477" t="s">
        <v>1075</v>
      </c>
      <c r="P13" s="478"/>
      <c r="Q13" s="478"/>
      <c r="R13" s="478"/>
      <c r="S13" s="478"/>
      <c r="T13" s="479"/>
    </row>
    <row r="14" spans="2:20" ht="41.25" customHeight="1" x14ac:dyDescent="0.25">
      <c r="B14" s="103"/>
      <c r="C14" s="103"/>
      <c r="L14" s="482"/>
      <c r="M14" s="466" t="s">
        <v>444</v>
      </c>
      <c r="N14" s="314" t="s">
        <v>591</v>
      </c>
      <c r="O14" s="477" t="s">
        <v>1076</v>
      </c>
      <c r="P14" s="478"/>
      <c r="Q14" s="478"/>
      <c r="R14" s="478"/>
      <c r="S14" s="478"/>
      <c r="T14" s="479"/>
    </row>
    <row r="15" spans="2:20" ht="41.25" customHeight="1" x14ac:dyDescent="0.25">
      <c r="B15" s="103"/>
      <c r="C15" s="103"/>
      <c r="L15" s="482"/>
      <c r="M15" s="481"/>
      <c r="N15" s="314" t="s">
        <v>650</v>
      </c>
      <c r="O15" s="477" t="s">
        <v>1077</v>
      </c>
      <c r="P15" s="478"/>
      <c r="Q15" s="478"/>
      <c r="R15" s="478"/>
      <c r="S15" s="478"/>
      <c r="T15" s="479"/>
    </row>
    <row r="16" spans="2:20" ht="41.25" customHeight="1" x14ac:dyDescent="0.25">
      <c r="B16" s="103"/>
      <c r="C16" s="103"/>
      <c r="L16" s="482"/>
      <c r="M16" s="481"/>
      <c r="N16" s="314" t="s">
        <v>113</v>
      </c>
      <c r="O16" s="477" t="s">
        <v>1078</v>
      </c>
      <c r="P16" s="478"/>
      <c r="Q16" s="478"/>
      <c r="R16" s="478"/>
      <c r="S16" s="478"/>
      <c r="T16" s="479"/>
    </row>
    <row r="17" spans="2:20" ht="41.25" customHeight="1" x14ac:dyDescent="0.25">
      <c r="B17" s="103"/>
      <c r="C17" s="15"/>
      <c r="L17" s="482"/>
      <c r="M17" s="481"/>
      <c r="N17" s="314" t="s">
        <v>114</v>
      </c>
      <c r="O17" s="477" t="s">
        <v>1079</v>
      </c>
      <c r="P17" s="478"/>
      <c r="Q17" s="478"/>
      <c r="R17" s="478"/>
      <c r="S17" s="478"/>
      <c r="T17" s="479"/>
    </row>
    <row r="18" spans="2:20" ht="41.25" customHeight="1" x14ac:dyDescent="0.25">
      <c r="B18" s="105"/>
      <c r="L18" s="465"/>
      <c r="M18" s="467"/>
      <c r="N18" s="314" t="s">
        <v>197</v>
      </c>
      <c r="O18" s="480" t="s">
        <v>1080</v>
      </c>
      <c r="P18" s="478"/>
      <c r="Q18" s="478"/>
      <c r="R18" s="478"/>
      <c r="S18" s="478"/>
      <c r="T18" s="479"/>
    </row>
    <row r="19" spans="2:20" ht="41.25" customHeight="1" x14ac:dyDescent="0.25">
      <c r="L19" s="464" t="s">
        <v>172</v>
      </c>
      <c r="M19" s="466" t="s">
        <v>444</v>
      </c>
      <c r="N19" s="314" t="s">
        <v>115</v>
      </c>
      <c r="O19" s="477" t="s">
        <v>1081</v>
      </c>
      <c r="P19" s="478"/>
      <c r="Q19" s="478"/>
      <c r="R19" s="478"/>
      <c r="S19" s="478"/>
      <c r="T19" s="479"/>
    </row>
    <row r="20" spans="2:20" ht="41.25" customHeight="1" x14ac:dyDescent="0.25">
      <c r="L20" s="465"/>
      <c r="M20" s="467"/>
      <c r="N20" s="314" t="s">
        <v>116</v>
      </c>
      <c r="O20" s="477" t="s">
        <v>479</v>
      </c>
      <c r="P20" s="478"/>
      <c r="Q20" s="478"/>
      <c r="R20" s="478"/>
      <c r="S20" s="478"/>
      <c r="T20" s="479"/>
    </row>
    <row r="21" spans="2:20" ht="41.25" customHeight="1" x14ac:dyDescent="0.25">
      <c r="L21" s="473" t="s">
        <v>177</v>
      </c>
      <c r="M21" s="475" t="s">
        <v>754</v>
      </c>
      <c r="N21" s="314" t="s">
        <v>117</v>
      </c>
      <c r="O21" s="468" t="s">
        <v>1083</v>
      </c>
      <c r="P21" s="468"/>
      <c r="Q21" s="468"/>
      <c r="R21" s="468"/>
      <c r="S21" s="468"/>
      <c r="T21" s="469"/>
    </row>
    <row r="22" spans="2:20" ht="41.25" customHeight="1" x14ac:dyDescent="0.25">
      <c r="L22" s="473"/>
      <c r="M22" s="475"/>
      <c r="N22" s="314" t="s">
        <v>651</v>
      </c>
      <c r="O22" s="468" t="s">
        <v>1084</v>
      </c>
      <c r="P22" s="468"/>
      <c r="Q22" s="468"/>
      <c r="R22" s="468"/>
      <c r="S22" s="468"/>
      <c r="T22" s="469"/>
    </row>
    <row r="23" spans="2:20" ht="41.25" customHeight="1" x14ac:dyDescent="0.25">
      <c r="L23" s="473"/>
      <c r="M23" s="475"/>
      <c r="N23" s="314" t="s">
        <v>652</v>
      </c>
      <c r="O23" s="468" t="s">
        <v>174</v>
      </c>
      <c r="P23" s="468"/>
      <c r="Q23" s="468"/>
      <c r="R23" s="468"/>
      <c r="S23" s="468"/>
      <c r="T23" s="469"/>
    </row>
    <row r="24" spans="2:20" ht="41.25" customHeight="1" thickBot="1" x14ac:dyDescent="0.3">
      <c r="L24" s="474"/>
      <c r="M24" s="476"/>
      <c r="N24" s="322" t="s">
        <v>653</v>
      </c>
      <c r="O24" s="470" t="s">
        <v>175</v>
      </c>
      <c r="P24" s="470"/>
      <c r="Q24" s="470"/>
      <c r="R24" s="470"/>
      <c r="S24" s="470"/>
      <c r="T24" s="471"/>
    </row>
    <row r="25" spans="2:20" x14ac:dyDescent="0.25">
      <c r="L25" s="311"/>
      <c r="M25" s="312"/>
      <c r="N25" s="313"/>
      <c r="O25" s="472"/>
      <c r="P25" s="472"/>
      <c r="Q25" s="472"/>
      <c r="R25" s="472"/>
      <c r="S25" s="472"/>
      <c r="T25" s="472"/>
    </row>
  </sheetData>
  <sheetProtection algorithmName="SHA-512" hashValue="0UcFdpYjgHepmY5RTrpNmvvd12eAPFDSc8tW8ySZB48T3FWuX/ViNFXHa/KtHCXRVv+YxeeZW7u2pE+6EMRDUQ==" saltValue="ixMGTAL7bFXQSEQ/Hll7bQ==" spinCount="100000" sheet="1" objects="1" scenarios="1"/>
  <mergeCells count="33">
    <mergeCell ref="B1:H1"/>
    <mergeCell ref="O6:T6"/>
    <mergeCell ref="B2:T2"/>
    <mergeCell ref="O7:T7"/>
    <mergeCell ref="O8:T8"/>
    <mergeCell ref="O9:T9"/>
    <mergeCell ref="O10:T10"/>
    <mergeCell ref="O11:T11"/>
    <mergeCell ref="L7:L9"/>
    <mergeCell ref="L10:L11"/>
    <mergeCell ref="M10:M11"/>
    <mergeCell ref="M7:M8"/>
    <mergeCell ref="L12:L18"/>
    <mergeCell ref="M12:M13"/>
    <mergeCell ref="M14:M18"/>
    <mergeCell ref="O12:T12"/>
    <mergeCell ref="O13:T13"/>
    <mergeCell ref="O14:T14"/>
    <mergeCell ref="O15:T15"/>
    <mergeCell ref="O16:T16"/>
    <mergeCell ref="O24:T24"/>
    <mergeCell ref="O25:T25"/>
    <mergeCell ref="L21:L24"/>
    <mergeCell ref="M21:M24"/>
    <mergeCell ref="O17:T17"/>
    <mergeCell ref="O18:T18"/>
    <mergeCell ref="O19:T19"/>
    <mergeCell ref="O20:T20"/>
    <mergeCell ref="L19:L20"/>
    <mergeCell ref="M19:M20"/>
    <mergeCell ref="O21:T21"/>
    <mergeCell ref="O22:T22"/>
    <mergeCell ref="O23:T23"/>
  </mergeCells>
  <phoneticPr fontId="3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V31"/>
  <sheetViews>
    <sheetView showGridLines="0" zoomScale="70" zoomScaleNormal="70" workbookViewId="0">
      <selection activeCell="Y23" sqref="Y23"/>
    </sheetView>
  </sheetViews>
  <sheetFormatPr baseColWidth="10" defaultRowHeight="15" x14ac:dyDescent="0.25"/>
  <cols>
    <col min="1" max="1" width="11.42578125" style="16"/>
    <col min="2" max="2" width="12.5703125" style="1" customWidth="1"/>
    <col min="3" max="3" width="11.7109375" style="1" customWidth="1"/>
    <col min="4" max="16384" width="11.42578125" style="16"/>
  </cols>
  <sheetData>
    <row r="3" spans="2:8" ht="41.25" customHeight="1" x14ac:dyDescent="0.25">
      <c r="B3" s="16"/>
      <c r="C3" s="15"/>
      <c r="D3" s="10"/>
      <c r="E3" s="10"/>
      <c r="F3" s="10"/>
      <c r="G3" s="10"/>
    </row>
    <row r="4" spans="2:8" x14ac:dyDescent="0.25">
      <c r="B4" s="16"/>
      <c r="C4" s="15"/>
      <c r="D4" s="11" t="s">
        <v>182</v>
      </c>
      <c r="E4" s="12" t="s">
        <v>185</v>
      </c>
      <c r="F4" s="13" t="s">
        <v>186</v>
      </c>
      <c r="G4" s="14" t="s">
        <v>187</v>
      </c>
    </row>
    <row r="5" spans="2:8" ht="30" x14ac:dyDescent="0.25">
      <c r="B5" s="16"/>
      <c r="C5" s="3" t="s">
        <v>183</v>
      </c>
      <c r="D5" s="33">
        <v>46</v>
      </c>
      <c r="E5" s="33">
        <v>20</v>
      </c>
      <c r="F5" s="33">
        <v>3</v>
      </c>
      <c r="G5" s="33">
        <v>2</v>
      </c>
      <c r="H5" s="310">
        <f>SUM(D5:G5)</f>
        <v>71</v>
      </c>
    </row>
    <row r="6" spans="2:8" ht="30" x14ac:dyDescent="0.25">
      <c r="B6" s="16"/>
      <c r="C6" s="3" t="s">
        <v>184</v>
      </c>
      <c r="D6" s="33">
        <v>36</v>
      </c>
      <c r="E6" s="33">
        <v>22</v>
      </c>
      <c r="F6" s="33">
        <v>9</v>
      </c>
      <c r="G6" s="33">
        <v>4</v>
      </c>
      <c r="H6" s="310">
        <f>SUM(D6:G6)</f>
        <v>71</v>
      </c>
    </row>
    <row r="7" spans="2:8" x14ac:dyDescent="0.25">
      <c r="B7" s="16"/>
      <c r="C7" s="16"/>
      <c r="H7" s="55"/>
    </row>
    <row r="8" spans="2:8" x14ac:dyDescent="0.25">
      <c r="B8" s="16"/>
      <c r="C8" s="16"/>
    </row>
    <row r="9" spans="2:8" s="15" customFormat="1" ht="36" customHeight="1" x14ac:dyDescent="0.25">
      <c r="C9" s="9" t="s">
        <v>274</v>
      </c>
      <c r="D9" s="64" t="s">
        <v>804</v>
      </c>
      <c r="E9" s="64" t="s">
        <v>805</v>
      </c>
      <c r="F9" s="65" t="s">
        <v>806</v>
      </c>
      <c r="G9" s="66" t="s">
        <v>805</v>
      </c>
    </row>
    <row r="10" spans="2:8" ht="40.5" customHeight="1" x14ac:dyDescent="0.25">
      <c r="C10" s="9" t="s">
        <v>274</v>
      </c>
      <c r="D10" s="67">
        <v>0.24</v>
      </c>
      <c r="E10" s="66">
        <v>0.09</v>
      </c>
      <c r="F10" s="65">
        <v>0.64400000000000002</v>
      </c>
      <c r="G10" s="66">
        <v>1</v>
      </c>
    </row>
    <row r="15" spans="2:8" x14ac:dyDescent="0.25">
      <c r="B15" s="491" t="s">
        <v>275</v>
      </c>
      <c r="C15" s="491"/>
      <c r="D15" s="491"/>
    </row>
    <row r="16" spans="2:8" x14ac:dyDescent="0.25">
      <c r="B16" s="491"/>
      <c r="C16" s="491"/>
      <c r="D16" s="491"/>
    </row>
    <row r="17" spans="2:22" x14ac:dyDescent="0.25">
      <c r="B17" s="491"/>
      <c r="C17" s="491"/>
      <c r="D17" s="491"/>
    </row>
    <row r="18" spans="2:22" x14ac:dyDescent="0.25">
      <c r="B18" s="491"/>
      <c r="C18" s="491"/>
      <c r="D18" s="491"/>
    </row>
    <row r="22" spans="2:22" x14ac:dyDescent="0.25">
      <c r="D22" s="16">
        <v>200</v>
      </c>
    </row>
    <row r="26" spans="2:22" x14ac:dyDescent="0.25">
      <c r="U26" s="20"/>
      <c r="V26" s="20"/>
    </row>
    <row r="27" spans="2:22" x14ac:dyDescent="0.25">
      <c r="U27" s="20"/>
      <c r="V27" s="20"/>
    </row>
    <row r="28" spans="2:22" x14ac:dyDescent="0.25">
      <c r="U28" s="20"/>
      <c r="V28" s="20"/>
    </row>
    <row r="29" spans="2:22" x14ac:dyDescent="0.25">
      <c r="U29" s="20"/>
      <c r="V29" s="20"/>
    </row>
    <row r="30" spans="2:22" x14ac:dyDescent="0.25">
      <c r="U30" s="20"/>
      <c r="V30" s="20"/>
    </row>
    <row r="31" spans="2:22" x14ac:dyDescent="0.25">
      <c r="U31" s="20"/>
      <c r="V31" s="20"/>
    </row>
  </sheetData>
  <sheetProtection algorithmName="SHA-512" hashValue="oW1y4at1iAcDfsSV3gW+T+p5DIqEDOhB0RI4WtFponTsmUTa8Fi9Yk7WL9Z3CG2iyejx2WWHSMYQWDlhOxmWVQ==" saltValue="Lch6DexhG+f0VAvvJT/iHw==" spinCount="100000" sheet="1" objects="1" scenarios="1" selectLockedCells="1" selectUnlockedCells="1"/>
  <mergeCells count="1">
    <mergeCell ref="B15:D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V31"/>
  <sheetViews>
    <sheetView showGridLines="0" zoomScale="60" zoomScaleNormal="60" workbookViewId="0">
      <selection activeCell="Z20" sqref="Z20"/>
    </sheetView>
  </sheetViews>
  <sheetFormatPr baseColWidth="10" defaultRowHeight="15" x14ac:dyDescent="0.25"/>
  <cols>
    <col min="1" max="1" width="11.42578125" style="16"/>
    <col min="2" max="2" width="12.5703125" style="37" customWidth="1"/>
    <col min="3" max="3" width="11.7109375" style="37" customWidth="1"/>
    <col min="4" max="4" width="18" style="16" customWidth="1"/>
    <col min="5" max="5" width="15" style="16" customWidth="1"/>
    <col min="6" max="6" width="21.7109375" style="16" customWidth="1"/>
    <col min="7" max="7" width="15" style="16" customWidth="1"/>
    <col min="8" max="16384" width="11.42578125" style="16"/>
  </cols>
  <sheetData>
    <row r="2" spans="2:9" ht="18.75" x14ac:dyDescent="0.3">
      <c r="B2" s="39"/>
      <c r="C2" s="39"/>
      <c r="D2" s="40"/>
      <c r="E2" s="40"/>
      <c r="F2" s="40"/>
      <c r="G2" s="40"/>
      <c r="H2" s="40"/>
      <c r="I2" s="40"/>
    </row>
    <row r="3" spans="2:9" ht="41.25" customHeight="1" x14ac:dyDescent="0.3">
      <c r="B3" s="40"/>
      <c r="C3" s="41"/>
      <c r="D3" s="42"/>
      <c r="E3" s="42"/>
      <c r="F3" s="42"/>
      <c r="G3" s="42"/>
      <c r="H3" s="40"/>
      <c r="I3" s="40"/>
    </row>
    <row r="4" spans="2:9" ht="31.5" x14ac:dyDescent="0.3">
      <c r="B4" s="40"/>
      <c r="C4" s="46"/>
      <c r="D4" s="47" t="s">
        <v>182</v>
      </c>
      <c r="E4" s="48" t="s">
        <v>185</v>
      </c>
      <c r="F4" s="49" t="s">
        <v>186</v>
      </c>
      <c r="G4" s="50" t="s">
        <v>187</v>
      </c>
      <c r="H4" s="40"/>
      <c r="I4" s="40"/>
    </row>
    <row r="5" spans="2:9" ht="31.5" x14ac:dyDescent="0.3">
      <c r="B5" s="40"/>
      <c r="C5" s="51">
        <v>2016</v>
      </c>
      <c r="D5" s="52">
        <v>9</v>
      </c>
      <c r="E5" s="52">
        <v>3</v>
      </c>
      <c r="F5" s="52">
        <v>0</v>
      </c>
      <c r="G5" s="52">
        <v>0</v>
      </c>
      <c r="H5" s="40"/>
      <c r="I5" s="40"/>
    </row>
    <row r="6" spans="2:9" ht="31.5" x14ac:dyDescent="0.3">
      <c r="B6" s="40"/>
      <c r="C6" s="51">
        <v>2017</v>
      </c>
      <c r="D6" s="52">
        <v>16</v>
      </c>
      <c r="E6" s="52">
        <v>38</v>
      </c>
      <c r="F6" s="52">
        <v>11</v>
      </c>
      <c r="G6" s="52">
        <v>3</v>
      </c>
      <c r="H6" s="40"/>
      <c r="I6" s="40"/>
    </row>
    <row r="7" spans="2:9" ht="31.5" x14ac:dyDescent="0.5">
      <c r="B7" s="40"/>
      <c r="C7" s="53">
        <v>2018</v>
      </c>
      <c r="D7" s="53">
        <v>37</v>
      </c>
      <c r="E7" s="53">
        <v>23</v>
      </c>
      <c r="F7" s="53">
        <v>10</v>
      </c>
      <c r="G7" s="53">
        <v>4</v>
      </c>
      <c r="H7" s="40"/>
      <c r="I7" s="40"/>
    </row>
    <row r="8" spans="2:9" ht="31.5" customHeight="1" x14ac:dyDescent="0.5">
      <c r="B8" s="40"/>
      <c r="C8" s="53">
        <v>2019</v>
      </c>
      <c r="D8" s="53">
        <v>37</v>
      </c>
      <c r="E8" s="53">
        <v>23</v>
      </c>
      <c r="F8" s="53">
        <v>10</v>
      </c>
      <c r="G8" s="53">
        <v>4</v>
      </c>
      <c r="H8" s="40"/>
      <c r="I8" s="40"/>
    </row>
    <row r="9" spans="2:9" s="15" customFormat="1" ht="36" customHeight="1" x14ac:dyDescent="0.25">
      <c r="B9" s="41"/>
      <c r="C9" s="43" t="s">
        <v>274</v>
      </c>
      <c r="D9" s="44">
        <v>-0.35289999999999999</v>
      </c>
      <c r="E9" s="45">
        <v>-0.2702</v>
      </c>
      <c r="F9" s="44">
        <v>1.4443999999999999</v>
      </c>
      <c r="G9" s="45">
        <v>1.5</v>
      </c>
      <c r="H9" s="41"/>
      <c r="I9" s="41"/>
    </row>
    <row r="10" spans="2:9" ht="18.75" x14ac:dyDescent="0.3">
      <c r="B10" s="39"/>
      <c r="C10" s="39"/>
      <c r="D10" s="40"/>
      <c r="E10" s="40"/>
      <c r="F10" s="40"/>
      <c r="G10" s="40"/>
      <c r="H10" s="40"/>
      <c r="I10" s="40"/>
    </row>
    <row r="11" spans="2:9" ht="18.75" x14ac:dyDescent="0.3">
      <c r="B11" s="39"/>
      <c r="C11" s="39"/>
      <c r="D11" s="40"/>
      <c r="E11" s="40"/>
      <c r="F11" s="40"/>
      <c r="G11" s="40"/>
      <c r="H11" s="40"/>
      <c r="I11" s="40"/>
    </row>
    <row r="15" spans="2:9" x14ac:dyDescent="0.25">
      <c r="B15" s="491" t="s">
        <v>275</v>
      </c>
      <c r="C15" s="491"/>
      <c r="D15" s="491"/>
    </row>
    <row r="16" spans="2:9" x14ac:dyDescent="0.25">
      <c r="B16" s="491"/>
      <c r="C16" s="491"/>
      <c r="D16" s="491"/>
    </row>
    <row r="17" spans="2:22" x14ac:dyDescent="0.25">
      <c r="B17" s="491"/>
      <c r="C17" s="491"/>
      <c r="D17" s="491"/>
    </row>
    <row r="18" spans="2:22" x14ac:dyDescent="0.25">
      <c r="B18" s="491"/>
      <c r="C18" s="491"/>
      <c r="D18" s="491"/>
    </row>
    <row r="26" spans="2:22" x14ac:dyDescent="0.25">
      <c r="U26" s="20"/>
      <c r="V26" s="20"/>
    </row>
    <row r="27" spans="2:22" x14ac:dyDescent="0.25">
      <c r="U27" s="20"/>
      <c r="V27" s="20"/>
    </row>
    <row r="28" spans="2:22" x14ac:dyDescent="0.25">
      <c r="U28" s="20"/>
      <c r="V28" s="20"/>
    </row>
    <row r="29" spans="2:22" x14ac:dyDescent="0.25">
      <c r="U29" s="20"/>
      <c r="V29" s="20"/>
    </row>
    <row r="30" spans="2:22" x14ac:dyDescent="0.25">
      <c r="U30" s="20"/>
      <c r="V30" s="20"/>
    </row>
    <row r="31" spans="2:22" x14ac:dyDescent="0.25">
      <c r="U31" s="20"/>
      <c r="V31" s="20"/>
    </row>
  </sheetData>
  <sheetProtection algorithmName="SHA-512" hashValue="lG/LTBZHTXuitkOpRLaMoqV2ieZAYXQZdN/0nBpE4AqHlomaEIPn/0kBrF7t53OjL5vPWA8yaurxz0iS484h1g==" saltValue="dIEWESMR58YOc01Qtw9p+A==" spinCount="100000" sheet="1" objects="1" scenarios="1" selectLockedCells="1" selectUnlockedCells="1"/>
  <mergeCells count="1">
    <mergeCell ref="B15:D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
  <sheetViews>
    <sheetView showGridLines="0" zoomScale="30" zoomScaleNormal="30" workbookViewId="0">
      <selection activeCell="AX59" sqref="AX59"/>
    </sheetView>
  </sheetViews>
  <sheetFormatPr baseColWidth="10" defaultRowHeight="15" x14ac:dyDescent="0.25"/>
  <cols>
    <col min="1" max="1" width="20.7109375" style="1" customWidth="1"/>
    <col min="2" max="7" width="15.42578125" customWidth="1"/>
  </cols>
  <sheetData>
    <row r="1" spans="1:7" x14ac:dyDescent="0.25">
      <c r="B1" s="492"/>
      <c r="C1" s="492"/>
      <c r="D1" s="492"/>
      <c r="E1" s="2"/>
    </row>
    <row r="2" spans="1:7" s="2" customFormat="1" x14ac:dyDescent="0.25">
      <c r="A2" s="3"/>
      <c r="B2" s="5" t="s">
        <v>182</v>
      </c>
      <c r="C2" s="6" t="s">
        <v>185</v>
      </c>
      <c r="D2" s="7" t="s">
        <v>186</v>
      </c>
      <c r="E2" s="8" t="s">
        <v>187</v>
      </c>
      <c r="G2" s="4" t="s">
        <v>181</v>
      </c>
    </row>
    <row r="3" spans="1:7" s="70" customFormat="1" ht="66" customHeight="1" x14ac:dyDescent="0.25">
      <c r="A3" s="17" t="s">
        <v>90</v>
      </c>
      <c r="B3" s="69">
        <v>6</v>
      </c>
      <c r="C3" s="69">
        <v>0</v>
      </c>
      <c r="D3" s="69">
        <v>0</v>
      </c>
      <c r="E3" s="69">
        <v>0</v>
      </c>
      <c r="G3" s="69">
        <v>6</v>
      </c>
    </row>
    <row r="4" spans="1:7" s="70" customFormat="1" ht="63.75" customHeight="1" x14ac:dyDescent="0.25">
      <c r="A4" s="17" t="s">
        <v>97</v>
      </c>
      <c r="B4" s="69">
        <v>0</v>
      </c>
      <c r="C4" s="69">
        <v>1</v>
      </c>
      <c r="D4" s="69">
        <v>3</v>
      </c>
      <c r="E4" s="69">
        <v>0</v>
      </c>
      <c r="G4" s="69">
        <v>4</v>
      </c>
    </row>
    <row r="5" spans="1:7" s="70" customFormat="1" ht="57.75" customHeight="1" x14ac:dyDescent="0.25">
      <c r="A5" s="18" t="s">
        <v>99</v>
      </c>
      <c r="B5" s="69">
        <v>4</v>
      </c>
      <c r="C5" s="69">
        <v>1</v>
      </c>
      <c r="D5" s="69">
        <v>0</v>
      </c>
      <c r="E5" s="69">
        <v>0</v>
      </c>
      <c r="G5" s="69">
        <v>5</v>
      </c>
    </row>
    <row r="6" spans="1:7" s="70" customFormat="1" ht="52.5" customHeight="1" x14ac:dyDescent="0.25">
      <c r="A6" s="18" t="s">
        <v>101</v>
      </c>
      <c r="B6" s="69">
        <v>3</v>
      </c>
      <c r="C6" s="69">
        <v>0</v>
      </c>
      <c r="D6" s="69">
        <v>0</v>
      </c>
      <c r="E6" s="69">
        <v>0</v>
      </c>
      <c r="G6" s="69">
        <v>3</v>
      </c>
    </row>
    <row r="7" spans="1:7" s="70" customFormat="1" ht="60" customHeight="1" x14ac:dyDescent="0.25">
      <c r="A7" s="18" t="s">
        <v>103</v>
      </c>
      <c r="B7" s="69">
        <v>0</v>
      </c>
      <c r="C7" s="69">
        <v>3</v>
      </c>
      <c r="D7" s="69">
        <v>1</v>
      </c>
      <c r="E7" s="69">
        <v>0</v>
      </c>
      <c r="G7" s="69">
        <v>4</v>
      </c>
    </row>
    <row r="8" spans="1:7" s="34" customFormat="1" ht="51.75" customHeight="1" x14ac:dyDescent="0.25">
      <c r="A8" s="68" t="s">
        <v>179</v>
      </c>
      <c r="B8" s="33">
        <v>2</v>
      </c>
      <c r="C8" s="33">
        <v>1</v>
      </c>
      <c r="D8" s="33">
        <v>0</v>
      </c>
      <c r="E8" s="33">
        <v>0</v>
      </c>
      <c r="G8" s="33">
        <v>3</v>
      </c>
    </row>
    <row r="9" spans="1:7" s="34" customFormat="1" ht="41.25" customHeight="1" x14ac:dyDescent="0.25">
      <c r="A9" s="68" t="s">
        <v>180</v>
      </c>
      <c r="B9" s="33">
        <v>7</v>
      </c>
      <c r="C9" s="33">
        <v>0</v>
      </c>
      <c r="D9" s="33">
        <v>0</v>
      </c>
      <c r="E9" s="33">
        <v>0</v>
      </c>
      <c r="G9" s="33">
        <v>7</v>
      </c>
    </row>
    <row r="10" spans="1:7" s="34" customFormat="1" ht="50.25" customHeight="1" x14ac:dyDescent="0.25">
      <c r="A10" s="68" t="s">
        <v>172</v>
      </c>
      <c r="B10" s="35">
        <v>2</v>
      </c>
      <c r="C10" s="35">
        <v>0</v>
      </c>
      <c r="D10" s="35">
        <v>0</v>
      </c>
      <c r="E10" s="35">
        <v>0</v>
      </c>
      <c r="F10" s="36"/>
      <c r="G10" s="35">
        <v>2</v>
      </c>
    </row>
    <row r="11" spans="1:7" s="34" customFormat="1" ht="63" customHeight="1" x14ac:dyDescent="0.25">
      <c r="A11" s="68" t="s">
        <v>124</v>
      </c>
      <c r="B11" s="33">
        <v>1</v>
      </c>
      <c r="C11" s="33">
        <v>0</v>
      </c>
      <c r="D11" s="33">
        <v>0</v>
      </c>
      <c r="E11" s="33">
        <v>0</v>
      </c>
      <c r="G11" s="33">
        <v>1</v>
      </c>
    </row>
    <row r="12" spans="1:7" s="34" customFormat="1" ht="49.5" customHeight="1" x14ac:dyDescent="0.25">
      <c r="A12" s="68" t="s">
        <v>177</v>
      </c>
      <c r="B12" s="33">
        <v>5</v>
      </c>
      <c r="C12" s="33">
        <v>2</v>
      </c>
      <c r="D12" s="33">
        <v>2</v>
      </c>
      <c r="E12" s="33">
        <v>0</v>
      </c>
      <c r="G12" s="33">
        <v>9</v>
      </c>
    </row>
    <row r="13" spans="1:7" s="34" customFormat="1" ht="57.75" customHeight="1" x14ac:dyDescent="0.25">
      <c r="A13" s="68" t="s">
        <v>166</v>
      </c>
      <c r="B13" s="33">
        <v>2</v>
      </c>
      <c r="C13" s="33">
        <v>2</v>
      </c>
      <c r="D13" s="33">
        <v>0</v>
      </c>
      <c r="E13" s="33">
        <v>0</v>
      </c>
      <c r="G13" s="33">
        <v>4</v>
      </c>
    </row>
    <row r="14" spans="1:7" s="34" customFormat="1" ht="51.75" customHeight="1" x14ac:dyDescent="0.25">
      <c r="A14" s="68" t="s">
        <v>144</v>
      </c>
      <c r="B14" s="33">
        <v>1</v>
      </c>
      <c r="C14" s="33">
        <v>1</v>
      </c>
      <c r="D14" s="33">
        <v>0</v>
      </c>
      <c r="E14" s="33">
        <v>0</v>
      </c>
      <c r="G14" s="33">
        <v>2</v>
      </c>
    </row>
    <row r="15" spans="1:7" s="34" customFormat="1" ht="51" customHeight="1" x14ac:dyDescent="0.25">
      <c r="A15" s="68" t="s">
        <v>145</v>
      </c>
      <c r="B15" s="33">
        <v>1</v>
      </c>
      <c r="C15" s="33">
        <v>6</v>
      </c>
      <c r="D15" s="33">
        <v>2</v>
      </c>
      <c r="E15" s="33">
        <v>1</v>
      </c>
      <c r="G15" s="33">
        <v>10</v>
      </c>
    </row>
    <row r="16" spans="1:7" s="34" customFormat="1" ht="42.75" customHeight="1" x14ac:dyDescent="0.25">
      <c r="A16" s="68" t="s">
        <v>156</v>
      </c>
      <c r="B16" s="33">
        <v>1</v>
      </c>
      <c r="C16" s="33">
        <v>5</v>
      </c>
      <c r="D16" s="33">
        <v>0</v>
      </c>
      <c r="E16" s="33">
        <v>0</v>
      </c>
      <c r="G16" s="33">
        <v>6</v>
      </c>
    </row>
    <row r="17" spans="1:7" s="34" customFormat="1" ht="44.25" customHeight="1" x14ac:dyDescent="0.25">
      <c r="A17" s="68" t="s">
        <v>276</v>
      </c>
      <c r="B17" s="33">
        <v>0</v>
      </c>
      <c r="C17" s="33">
        <v>0</v>
      </c>
      <c r="D17" s="33">
        <v>0</v>
      </c>
      <c r="E17" s="33">
        <v>3</v>
      </c>
      <c r="G17" s="33">
        <v>3</v>
      </c>
    </row>
    <row r="18" spans="1:7" s="70" customFormat="1" ht="57" customHeight="1" x14ac:dyDescent="0.25">
      <c r="A18" s="18" t="s">
        <v>165</v>
      </c>
      <c r="B18" s="69">
        <v>2</v>
      </c>
      <c r="C18" s="69">
        <v>1</v>
      </c>
      <c r="D18" s="69">
        <v>2</v>
      </c>
      <c r="E18" s="69">
        <v>0</v>
      </c>
      <c r="G18" s="69">
        <v>5</v>
      </c>
    </row>
    <row r="19" spans="1:7" x14ac:dyDescent="0.25">
      <c r="B19">
        <f>SUM(B3:B18)</f>
        <v>37</v>
      </c>
      <c r="C19">
        <f>SUM(C3:C18)</f>
        <v>23</v>
      </c>
      <c r="D19">
        <f>SUM(D3:D18)</f>
        <v>10</v>
      </c>
      <c r="E19">
        <f>SUM(E3:E18)</f>
        <v>4</v>
      </c>
      <c r="G19" s="2">
        <f>SUM(G3:G18)</f>
        <v>74</v>
      </c>
    </row>
  </sheetData>
  <sheetProtection algorithmName="SHA-512" hashValue="+DlnsKozDUG4NUJ9N82Bok+GAxdJEexA6blKPohnt5OnDWqUAKd3KqdQbvMgqQ9ybN4Tp6+y7cO0F9J67FnLfg==" saltValue="k2ElK+xqnLsXF3BkIMC7pw==" spinCount="100000" sheet="1" objects="1" scenarios="1"/>
  <mergeCells count="1">
    <mergeCell ref="B1:D1"/>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Mapa de Riesgos Gestión V3</vt:lpstr>
      <vt:lpstr>Tipos de Riesgos V3</vt:lpstr>
      <vt:lpstr>Comparativo por tipo 2016-2019</vt:lpstr>
      <vt:lpstr>Índice de Gestión del Riesgo</vt:lpstr>
      <vt:lpstr>Más críticos V3</vt:lpstr>
      <vt:lpstr>Análisis global ANT V3</vt:lpstr>
      <vt:lpstr>Comparativo residual 2016-2019</vt:lpstr>
      <vt:lpstr>Riesgo residual por Proceso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Carlos Orozco Zequeda</dc:creator>
  <cp:lastModifiedBy>Jorge Andrés Merizalde</cp:lastModifiedBy>
  <cp:lastPrinted>2017-03-09T19:10:26Z</cp:lastPrinted>
  <dcterms:created xsi:type="dcterms:W3CDTF">2017-02-14T13:15:27Z</dcterms:created>
  <dcterms:modified xsi:type="dcterms:W3CDTF">2020-04-29T20:39:44Z</dcterms:modified>
</cp:coreProperties>
</file>