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xr:revisionPtr revIDLastSave="0" documentId="13_ncr:1_{573D0076-A842-4E68-A8AB-2C9FE4C199FA}" xr6:coauthVersionLast="37" xr6:coauthVersionMax="37" xr10:uidLastSave="{00000000-0000-0000-0000-000000000000}"/>
  <workbookProtection workbookAlgorithmName="SHA-512" workbookHashValue="wX+CMxd6wZpkByoYTM9V3az26Vprp9/N5wGDguZaRLht/X4McwMJZnoumvzc6NPj8mhauGaYoH6j6Jgj4ujLdw==" workbookSaltValue="c/XzuWcwITJrF1VSdVPoqw==" workbookSpinCount="100000" lockStructure="1"/>
  <bookViews>
    <workbookView xWindow="0" yWindow="0" windowWidth="19200" windowHeight="6940" tabRatio="827" firstSheet="5" activeTab="6" xr2:uid="{00000000-000D-0000-FFFF-FFFF00000000}"/>
  </bookViews>
  <sheets>
    <sheet name="0 - CALOR" sheetId="3" state="hidden" r:id="rId1"/>
    <sheet name="2 - CONTEXTO" sheetId="6" state="hidden" r:id="rId2"/>
    <sheet name="3-IDENTIFICACIÓN DEL RIESGO" sheetId="7" state="hidden" r:id="rId3"/>
    <sheet name="4-VALORACIÓN DEL RIESGO" sheetId="8" state="hidden" r:id="rId4"/>
    <sheet name="5-CONTROLES" sheetId="12" state="hidden" r:id="rId5"/>
    <sheet name="1 - POLÍTICA" sheetId="4" r:id="rId6"/>
    <sheet name="6-MAPA DE RIESGOS SEGURIDAD" sheetId="14" r:id="rId7"/>
  </sheets>
  <definedNames>
    <definedName name="_xlnm._FilterDatabase" localSheetId="2" hidden="1">'3-IDENTIFICACIÓN DEL RIESGO'!$B$8:$O$9</definedName>
    <definedName name="Impacto">#REF!</definedName>
    <definedName name="Moderado">'0 - CALOR'!$E$14:$I$14</definedName>
    <definedName name="Probabilida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4" l="1"/>
  <c r="I12" i="14"/>
  <c r="K12" i="14"/>
  <c r="J13" i="14"/>
  <c r="I13" i="14"/>
  <c r="J14" i="14"/>
  <c r="I14" i="14"/>
  <c r="J15" i="14"/>
  <c r="I15" i="14"/>
  <c r="K13" i="14"/>
  <c r="K14" i="14"/>
  <c r="K15" i="14" l="1"/>
  <c r="AG18" i="12" l="1"/>
  <c r="AG17" i="12"/>
  <c r="B17" i="8" l="1"/>
  <c r="B16" i="8"/>
  <c r="X15" i="14"/>
  <c r="W15" i="14"/>
  <c r="T15" i="14"/>
  <c r="Q15" i="14"/>
  <c r="P15" i="14"/>
  <c r="O15" i="14"/>
  <c r="N15" i="14"/>
  <c r="H15" i="14"/>
  <c r="G15" i="14"/>
  <c r="E15" i="14"/>
  <c r="C15" i="14"/>
  <c r="B15" i="14"/>
  <c r="E14" i="14"/>
  <c r="B14" i="14"/>
  <c r="B13" i="14"/>
  <c r="E18" i="12" l="1"/>
  <c r="D18" i="12"/>
  <c r="C18" i="12"/>
  <c r="B18" i="12"/>
  <c r="F17" i="8"/>
  <c r="E17" i="8"/>
  <c r="C17" i="8"/>
  <c r="H14" i="14"/>
  <c r="G14" i="14"/>
  <c r="E17" i="12"/>
  <c r="D17" i="12"/>
  <c r="C17" i="12"/>
  <c r="B17" i="12"/>
  <c r="B16" i="12"/>
  <c r="F16" i="8"/>
  <c r="E16" i="8"/>
  <c r="C16" i="8"/>
  <c r="E15" i="8"/>
  <c r="B15" i="8"/>
  <c r="C15" i="8"/>
  <c r="X13" i="14" l="1"/>
  <c r="W13" i="14"/>
  <c r="T13" i="14"/>
  <c r="Q13" i="14"/>
  <c r="P13" i="14"/>
  <c r="O13" i="14"/>
  <c r="N13" i="14"/>
  <c r="H13" i="14"/>
  <c r="G13" i="14"/>
  <c r="E13" i="14"/>
  <c r="C13" i="14"/>
  <c r="AM16" i="12"/>
  <c r="Y13" i="14" s="1"/>
  <c r="AA16" i="12"/>
  <c r="Y16" i="12"/>
  <c r="W16" i="12"/>
  <c r="U16" i="12"/>
  <c r="S16" i="12"/>
  <c r="AB16" i="12" s="1"/>
  <c r="AC16" i="12" s="1"/>
  <c r="Q16" i="12"/>
  <c r="O16" i="12"/>
  <c r="E16" i="12"/>
  <c r="D16" i="12"/>
  <c r="C16" i="12"/>
  <c r="F15" i="8"/>
  <c r="AE16" i="12" l="1"/>
  <c r="S13" i="14"/>
  <c r="W10" i="14"/>
  <c r="W9" i="14"/>
  <c r="U13" i="14" l="1"/>
  <c r="AF16" i="12"/>
  <c r="AM12" i="12"/>
  <c r="Y8" i="14" s="1"/>
  <c r="Q12" i="14"/>
  <c r="P12" i="14"/>
  <c r="O12" i="14"/>
  <c r="N12" i="14"/>
  <c r="N14" i="14"/>
  <c r="W12" i="14"/>
  <c r="X12" i="14"/>
  <c r="W14" i="14"/>
  <c r="X14" i="14"/>
  <c r="AM15" i="12"/>
  <c r="Y12" i="14"/>
  <c r="N10" i="14"/>
  <c r="O10" i="14"/>
  <c r="P10" i="14"/>
  <c r="Q10" i="14"/>
  <c r="Y14" i="8"/>
  <c r="Z14" i="8" s="1"/>
  <c r="AA14" i="8" s="1"/>
  <c r="Y15" i="8"/>
  <c r="Z15" i="8" s="1"/>
  <c r="AA15" i="8" s="1"/>
  <c r="Y16" i="8"/>
  <c r="Z16" i="8" s="1"/>
  <c r="AA16" i="8" s="1"/>
  <c r="Y17" i="8"/>
  <c r="Z17" i="8"/>
  <c r="AA17" i="8" s="1"/>
  <c r="O12" i="8"/>
  <c r="P12" i="8"/>
  <c r="Q12" i="8"/>
  <c r="O13" i="8"/>
  <c r="P13" i="8" s="1"/>
  <c r="Q13" i="8" s="1"/>
  <c r="O14" i="8"/>
  <c r="P14" i="8" s="1"/>
  <c r="Q14" i="8" s="1"/>
  <c r="O15" i="8"/>
  <c r="P15" i="8" s="1"/>
  <c r="Q15" i="8" s="1"/>
  <c r="O16" i="8"/>
  <c r="P16" i="8"/>
  <c r="Q16" i="8" s="1"/>
  <c r="O17" i="8"/>
  <c r="P17" i="8" s="1"/>
  <c r="Q17" i="8" s="1"/>
  <c r="H12" i="14"/>
  <c r="G12" i="14"/>
  <c r="E12" i="14"/>
  <c r="C10" i="14"/>
  <c r="C12" i="14"/>
  <c r="B10" i="14"/>
  <c r="B12" i="14"/>
  <c r="F14" i="8"/>
  <c r="E13" i="8"/>
  <c r="E14" i="8"/>
  <c r="C13" i="8"/>
  <c r="C14" i="8"/>
  <c r="B14" i="8"/>
  <c r="B13" i="8"/>
  <c r="E15" i="12"/>
  <c r="D15" i="12"/>
  <c r="C15" i="12"/>
  <c r="B15" i="12"/>
  <c r="E14" i="12"/>
  <c r="D14" i="12"/>
  <c r="C14" i="12"/>
  <c r="B14" i="12"/>
  <c r="B8" i="14"/>
  <c r="B9" i="14"/>
  <c r="B12" i="12"/>
  <c r="B13" i="12"/>
  <c r="B12" i="8"/>
  <c r="B11" i="8"/>
  <c r="F11" i="8"/>
  <c r="G8" i="14"/>
  <c r="T14" i="14"/>
  <c r="Q14" i="14"/>
  <c r="P14" i="14"/>
  <c r="O14" i="14"/>
  <c r="C14" i="14"/>
  <c r="T12" i="14"/>
  <c r="X10" i="14"/>
  <c r="T10" i="14"/>
  <c r="H10" i="14"/>
  <c r="G10" i="14"/>
  <c r="E10" i="14"/>
  <c r="X9" i="14"/>
  <c r="T9" i="14"/>
  <c r="Q9" i="14"/>
  <c r="P9" i="14"/>
  <c r="O9" i="14"/>
  <c r="N9" i="14"/>
  <c r="H9" i="14"/>
  <c r="G9" i="14"/>
  <c r="E9" i="14"/>
  <c r="C9" i="14"/>
  <c r="X8" i="14"/>
  <c r="W8" i="14"/>
  <c r="T8" i="14"/>
  <c r="Q8" i="14"/>
  <c r="O8" i="14"/>
  <c r="N8" i="14"/>
  <c r="L8" i="14"/>
  <c r="H8" i="14"/>
  <c r="E8" i="14"/>
  <c r="C8" i="14"/>
  <c r="AM18" i="12"/>
  <c r="Y15" i="14" s="1"/>
  <c r="AM17" i="12"/>
  <c r="Y14" i="14"/>
  <c r="AM14" i="12"/>
  <c r="Y10" i="14" s="1"/>
  <c r="I9" i="14"/>
  <c r="S17" i="12"/>
  <c r="W17" i="12"/>
  <c r="Y17" i="12"/>
  <c r="AA17" i="12"/>
  <c r="U17" i="12"/>
  <c r="U18" i="12"/>
  <c r="U15" i="12"/>
  <c r="AA18" i="12"/>
  <c r="Q17" i="12"/>
  <c r="Q18" i="12"/>
  <c r="S18" i="12"/>
  <c r="W18" i="12"/>
  <c r="Y18" i="12"/>
  <c r="O17" i="12"/>
  <c r="O18" i="12"/>
  <c r="AM13" i="12"/>
  <c r="Y9" i="14" s="1"/>
  <c r="O11" i="8"/>
  <c r="P11" i="8"/>
  <c r="Q11" i="8"/>
  <c r="I8" i="14"/>
  <c r="AA15" i="12"/>
  <c r="Y15" i="12"/>
  <c r="W15" i="12"/>
  <c r="S15" i="12"/>
  <c r="Q15" i="12"/>
  <c r="O15" i="12"/>
  <c r="O12" i="12"/>
  <c r="Y12" i="8"/>
  <c r="Z12" i="8" s="1"/>
  <c r="AA12" i="8" s="1"/>
  <c r="Y13" i="8"/>
  <c r="Z13" i="8" s="1"/>
  <c r="AA13" i="8" s="1"/>
  <c r="Y11" i="8"/>
  <c r="Z11" i="8" s="1"/>
  <c r="AA11" i="8" s="1"/>
  <c r="U12" i="12"/>
  <c r="E12" i="8"/>
  <c r="E13" i="12"/>
  <c r="E12" i="12"/>
  <c r="C12" i="8"/>
  <c r="U13" i="12"/>
  <c r="U14" i="12"/>
  <c r="AA13" i="12"/>
  <c r="AA14" i="12"/>
  <c r="AA12" i="12"/>
  <c r="Y13" i="12"/>
  <c r="Y14" i="12"/>
  <c r="Y12" i="12"/>
  <c r="W13" i="12"/>
  <c r="W14" i="12"/>
  <c r="W12" i="12"/>
  <c r="S13" i="12"/>
  <c r="AB13" i="12" s="1"/>
  <c r="AC13" i="12" s="1"/>
  <c r="S14" i="12"/>
  <c r="S12" i="12"/>
  <c r="Q13" i="12"/>
  <c r="Q14" i="12"/>
  <c r="Q12" i="12"/>
  <c r="O13" i="12"/>
  <c r="O14" i="12"/>
  <c r="C13" i="12"/>
  <c r="D12" i="12"/>
  <c r="C12" i="12"/>
  <c r="F12" i="8"/>
  <c r="F13" i="8"/>
  <c r="C11" i="8"/>
  <c r="E11" i="8"/>
  <c r="AB12" i="12" l="1"/>
  <c r="AC12" i="12" s="1"/>
  <c r="AB14" i="8"/>
  <c r="J9" i="14"/>
  <c r="AB12" i="8"/>
  <c r="K9" i="14" s="1"/>
  <c r="AB13" i="8"/>
  <c r="J10" i="14"/>
  <c r="I10" i="14"/>
  <c r="AB18" i="12"/>
  <c r="AB17" i="8"/>
  <c r="AB17" i="12"/>
  <c r="AC17" i="12" s="1"/>
  <c r="S14" i="14" s="1"/>
  <c r="AB16" i="8"/>
  <c r="AB15" i="8"/>
  <c r="AB11" i="8"/>
  <c r="K8" i="14" s="1"/>
  <c r="J8" i="14"/>
  <c r="AB15" i="12"/>
  <c r="AC15" i="12" s="1"/>
  <c r="AE15" i="12" s="1"/>
  <c r="AB14" i="12"/>
  <c r="AC14" i="12" s="1"/>
  <c r="S10" i="14" s="1"/>
  <c r="AE12" i="12"/>
  <c r="S8" i="14"/>
  <c r="S9" i="14"/>
  <c r="AE13" i="12"/>
  <c r="AC18" i="12" l="1"/>
  <c r="S15" i="14" s="1"/>
  <c r="K10" i="14"/>
  <c r="AE17" i="12"/>
  <c r="S12" i="14"/>
  <c r="AE14" i="12"/>
  <c r="AF14" i="12" s="1"/>
  <c r="AF13" i="12"/>
  <c r="AG13" i="12" s="1"/>
  <c r="AH13" i="12" s="1"/>
  <c r="V9" i="14" s="1"/>
  <c r="U9" i="14"/>
  <c r="U12" i="14"/>
  <c r="AF15" i="12"/>
  <c r="AF12" i="12"/>
  <c r="AG12" i="12" s="1"/>
  <c r="AH12" i="12" s="1"/>
  <c r="V8" i="14" s="1"/>
  <c r="U8" i="14"/>
  <c r="U14" i="14" l="1"/>
  <c r="AF17" i="12"/>
  <c r="AH17" i="12" s="1"/>
  <c r="V14" i="14" s="1"/>
  <c r="AE18" i="12"/>
  <c r="U10" i="14"/>
  <c r="AG14" i="12"/>
  <c r="AH14" i="12" s="1"/>
  <c r="V10" i="14" s="1"/>
  <c r="AF18" i="12" l="1"/>
  <c r="U15" i="14"/>
  <c r="AG15" i="12"/>
  <c r="AH15" i="12" s="1"/>
  <c r="V12" i="14" s="1"/>
  <c r="AH18" i="12" l="1"/>
  <c r="V15" i="14" s="1"/>
  <c r="AG16" i="12"/>
  <c r="AH16" i="12" s="1"/>
  <c r="V13" i="14" s="1"/>
</calcChain>
</file>

<file path=xl/sharedStrings.xml><?xml version="1.0" encoding="utf-8"?>
<sst xmlns="http://schemas.openxmlformats.org/spreadsheetml/2006/main" count="794" uniqueCount="440">
  <si>
    <t xml:space="preserve">FORMA </t>
  </si>
  <si>
    <t>MAPA DE RIESGOS DE SEGURIDAD DE LA INFORMACIÓN</t>
  </si>
  <si>
    <t xml:space="preserve">CÓDIGO </t>
  </si>
  <si>
    <t>ACTIVIDAD</t>
  </si>
  <si>
    <t>SEGURIDAD DE LA INFORMACIÓN</t>
  </si>
  <si>
    <t xml:space="preserve">VERSIÓN </t>
  </si>
  <si>
    <t>PROCESO</t>
  </si>
  <si>
    <t>MAPA DE CALOR Y RIESGO INHERENTE</t>
  </si>
  <si>
    <t>"Para los riesgos de Seguridd de la Información, el análisis de impacto se realizará teniendo en cuenta  los niveles “Insignificante, menor, moderado, mayor y catastrófico”, dado que estos riesgos siempre serán significativos.</t>
  </si>
  <si>
    <t>Probabilidad de ocurrencia</t>
  </si>
  <si>
    <t>Casi Seguro</t>
  </si>
  <si>
    <t>IMPACTO</t>
  </si>
  <si>
    <t>PROBABILIDAD</t>
  </si>
  <si>
    <t>NIVEL</t>
  </si>
  <si>
    <t>Probable</t>
  </si>
  <si>
    <t>Catastrófico</t>
  </si>
  <si>
    <t>Casi seguro</t>
  </si>
  <si>
    <t>EXTREMO</t>
  </si>
  <si>
    <t>Posible</t>
  </si>
  <si>
    <t>Improbable</t>
  </si>
  <si>
    <t>Rara Vez</t>
  </si>
  <si>
    <t>Insignificante</t>
  </si>
  <si>
    <t>Menor</t>
  </si>
  <si>
    <t>Moderado</t>
  </si>
  <si>
    <t>Mayor</t>
  </si>
  <si>
    <t>Impacto</t>
  </si>
  <si>
    <t>ALTO</t>
  </si>
  <si>
    <t>MODERADO</t>
  </si>
  <si>
    <t>BAJO</t>
  </si>
  <si>
    <t>MATRICES Y CRITERIOS PARA VALORACIÓN DEL IMPACTO Y PROBABILIDAD DEL RIESGO DE SEGURIDAD DE LA INFORMACIÓN</t>
  </si>
  <si>
    <t>Valoración de probabilidad de ocurrencia del riesgo</t>
  </si>
  <si>
    <t>Valoración del impacto del riesgo</t>
  </si>
  <si>
    <t>Nivel</t>
  </si>
  <si>
    <t>Descriptor</t>
  </si>
  <si>
    <t>Descripción</t>
  </si>
  <si>
    <t>Frecuencia</t>
  </si>
  <si>
    <t>(CONSECUENCIAS) CUANTITATIVO</t>
  </si>
  <si>
    <t>(CONSECUENCIAS) CUALITATIVO</t>
  </si>
  <si>
    <t xml:space="preserve">Se espera que el evento ocurra en la mayoría de las circunstancias. </t>
  </si>
  <si>
    <t xml:space="preserve">Más de 1 vez al año. </t>
  </si>
  <si>
    <t>Afectación ≥50% de la población. 
Afectación ≥50% del presupuesto anual de la entidad. 
Afectación muy grave del medio ambiente que requiere de ≥3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</si>
  <si>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</si>
  <si>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 xml:space="preserve">Es viable que el evento ocurra en la mayoría de las circunstancias. </t>
  </si>
  <si>
    <t xml:space="preserve">Al menos 1 vez en el último año. </t>
  </si>
  <si>
    <t xml:space="preserve"> Afectación entre el 40 % y el 49% de la Población
Afectación ≥40% del presupuesto anual de la entidad. 
Afectación importante del medio ambiente que requiere de ≥2 años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</si>
  <si>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</si>
  <si>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 xml:space="preserve">El evento podrá ocurrir en algún momento. </t>
  </si>
  <si>
    <t xml:space="preserve">Al menos 1 vez en los últimos 2 años. </t>
  </si>
  <si>
    <t>Afectación entre el 30 % y el 39% de la Población
Afectación ≥30% del presupuesto anual de la entidad. 
Afectación leve del medio ambiente requiere de ≥ 1 año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</si>
  <si>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</si>
  <si>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 xml:space="preserve">El evento puede ocurrir en algún momento. </t>
  </si>
  <si>
    <t xml:space="preserve">Al menos 1 vez en los últimos 5 años. </t>
  </si>
  <si>
    <t>Afectación entre el 20% y el 29% de la Población 
Afectación ≥20% del presupuesto anual de la entidad. 
Afectación leve del medio ambiente requiere de ≥6 meses de recuperación</t>
  </si>
  <si>
    <t>Sin afectación de la integridad. 
Sin afectación de la disponibilidad. 
Sin afectación de la confidencialidad.</t>
  </si>
  <si>
    <t xml:space="preserve">El evento puede ocurrir solo en circunstancias excepcionales (poco comunes o anormales). </t>
  </si>
  <si>
    <t xml:space="preserve">No se ha presentado en los últimos 5 años. </t>
  </si>
  <si>
    <t xml:space="preserve"> Afectación entre el  0,1 % al 19% de la Población o menos
Afectación ≥0,1% del presupuesto anual de la entidad. 
No hay afectación medioambiental.</t>
  </si>
  <si>
    <t>MATRICES PARA VALORACIÓN DEL DISEÑO Y EJECUCIÓN DE LOS CONTROLES</t>
  </si>
  <si>
    <t>Valoración de la EJECUCIÓN del control</t>
  </si>
  <si>
    <t>Valoración del DISEÑO del control</t>
  </si>
  <si>
    <t>Rango de calificación de la ejecución</t>
  </si>
  <si>
    <t>Peso de la ejecución del control</t>
  </si>
  <si>
    <t>Criterio de evaluación</t>
  </si>
  <si>
    <t>Opción de respuesta al criterio de evaluación</t>
  </si>
  <si>
    <t>Peso en la evaluación del diseño del control</t>
  </si>
  <si>
    <t>Fuerte</t>
  </si>
  <si>
    <t>El control se ejecuta de manera consistente por parte del responsable.</t>
  </si>
  <si>
    <t>1.1 Asignación del responsable</t>
  </si>
  <si>
    <t>Asignado</t>
  </si>
  <si>
    <t>El control se ejecuta algunas veces por parte del responsable.</t>
  </si>
  <si>
    <t>No Asignado</t>
  </si>
  <si>
    <t>Débil</t>
  </si>
  <si>
    <t>El control no se ejecuta por parte del responsable.</t>
  </si>
  <si>
    <t>1.2 Segregación y autoridad del responsable</t>
  </si>
  <si>
    <t>Adecuado</t>
  </si>
  <si>
    <t>Inadecuado</t>
  </si>
  <si>
    <t>2. Periodicidad</t>
  </si>
  <si>
    <t>Oportuna</t>
  </si>
  <si>
    <t>Inoportuna</t>
  </si>
  <si>
    <t>3. Propósito</t>
  </si>
  <si>
    <t>Prevenir</t>
  </si>
  <si>
    <t>Detectar</t>
  </si>
  <si>
    <t>No es un control</t>
  </si>
  <si>
    <t>4. Cómo se realiza la actividad de control</t>
  </si>
  <si>
    <t>Confiable</t>
  </si>
  <si>
    <t>No confiable</t>
  </si>
  <si>
    <t>5.Qué pasa con las observaciones o desviaciones</t>
  </si>
  <si>
    <t>Se investigan oportunamente</t>
  </si>
  <si>
    <t>No se investigan oportunamente</t>
  </si>
  <si>
    <t>Evidencia de la ejecución del control</t>
  </si>
  <si>
    <t>Completa</t>
  </si>
  <si>
    <t>Incompleta</t>
  </si>
  <si>
    <t>No existe</t>
  </si>
  <si>
    <t>Si su calificación es entre 96 y 100</t>
  </si>
  <si>
    <t>Si su calificación es entre 86 y 95</t>
  </si>
  <si>
    <t>si su calificación es entre 0 y 85</t>
  </si>
  <si>
    <t>MATRICES PARA VALORACIÓN DE SOLIDEZ INDIVIDUAL Y DEL CONJUNTO DE LOS CONTROLES</t>
  </si>
  <si>
    <t>VALORACIÓN SOLIDEZ INDIVIDUAL DEL CONTROL</t>
  </si>
  <si>
    <t>VALORACIÓN SOLIDEZ DEL CONJUNTO DE LOS CONTROLES</t>
  </si>
  <si>
    <t>DISEÑO</t>
  </si>
  <si>
    <t>EJECUCIÓN</t>
  </si>
  <si>
    <t>SOLIDEZ INDIVIDUAL</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</si>
  <si>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</si>
  <si>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</si>
  <si>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</si>
  <si>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MATRIZ PARA CALCULO DE RIESGO RESIDUAL</t>
  </si>
  <si>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</si>
  <si>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</si>
  <si>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</si>
  <si>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</si>
  <si>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</si>
  <si>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</si>
  <si>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</si>
  <si>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</si>
  <si>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POLÍTICA DE ADMINISTRACIÓN DE RIESGOS</t>
  </si>
  <si>
    <r>
      <t>"El MIPG establece que esta es una tarea propia del equipo directivo y se debe hacer desde el ejercicio de “Direccionamiento estratégico y de planeación”. En este punto, se deben emitir los lineamientos precisos para el tratamiento, manejo y seguimiento a los riesgos que afectan el logro de los objetivos institucionales.
Adicional a los riesgos operativos, es importante identificar los riesgos de corrupción, los riesgos de contratación, los riesgos para la defensa jurídica, los riesgos de</t>
    </r>
    <r>
      <rPr>
        <i/>
        <u/>
        <sz val="12"/>
        <color theme="1"/>
        <rFont val="Calibri"/>
        <family val="2"/>
        <scheme val="minor"/>
      </rPr>
      <t xml:space="preserve"> seguridad digita</t>
    </r>
    <r>
      <rPr>
        <i/>
        <sz val="12"/>
        <color theme="1"/>
        <rFont val="Calibri"/>
        <family val="2"/>
        <scheme val="minor"/>
      </rPr>
      <t xml:space="preserve">l, entre otros.". </t>
    </r>
    <r>
      <rPr>
        <sz val="12"/>
        <color theme="1"/>
        <rFont val="Calibri"/>
        <family val="2"/>
        <scheme val="minor"/>
      </rPr>
      <t>DAFP 2018</t>
    </r>
  </si>
  <si>
    <t xml:space="preserve">La versión completa de la POLITICA DE RIESGO INSTITUCIONAL puede ser consulta en el siguiente Link: </t>
  </si>
  <si>
    <t>Política de Riesgo Institucional ANT</t>
  </si>
  <si>
    <t>POLÍTICA</t>
  </si>
  <si>
    <t>La alta dirección de la Agencia Nacional de Tierras está comprometida con el manejo y gestion de la informacion, buscando garantizar la confidencialidad, integridad y disponibilidad de la mismas, realizando de acciones de control, seguimiento y monitoreo necesarias, para mitigar los eventos de riesgos que puedan impedir el cumplimiento de la misión y objetivos institucionales.</t>
  </si>
  <si>
    <t>OBJETIVO</t>
  </si>
  <si>
    <t>La presente política tiene como finalidad establecer los lineamientos para la administración del riesgo en la Entidad, a partir de los cuales se definirán los procedimientos, mecanismos de verificación y evaluación encaminados a la búsqueda de la eficiencia y eficacia de los procesos.</t>
  </si>
  <si>
    <t>ALCANCE</t>
  </si>
  <si>
    <t>NIVELES DE ACEPTACIÓN DEL RIESGO Y TRATAMIENTO</t>
  </si>
  <si>
    <t>Para el caso específico de los riesgos de seguridad de la información, es necesario identificar las debilidades (Vulnerabilidades) y las amenazas (Factores internos y Externos) que pueden influir en los procesos y procedimientos que generen una mayor vulnerabilidad frente a riesgos. La opción de manejo para el tratamiento a este tipo de riesgos se identifica únicamente para evitar y en caso de materialización se deben tomar las acciones correctivas.</t>
  </si>
  <si>
    <t>NIVELES PARA CALIFICAR EL IMPACTO</t>
  </si>
  <si>
    <t>CONTEXTO</t>
  </si>
  <si>
    <r>
      <t xml:space="preserve">"Como herramienta básica para el análisis del contexto del proceso se sugiere utilizar las caracterizaciones de estos, donde es posible contar con este panorama. Si estos documentos están desactualizados o no se han elaborado, es importante actualizarlos o elaborarlos antes de continuar con la metodología de administración del riesgo". </t>
    </r>
    <r>
      <rPr>
        <sz val="12"/>
        <color theme="1"/>
        <rFont val="Calibri"/>
        <family val="2"/>
        <scheme val="minor"/>
      </rPr>
      <t>DAFP 2018</t>
    </r>
  </si>
  <si>
    <t>ANALISIS DEL CONTEXTO INSTITUCIONAL</t>
  </si>
  <si>
    <t>CONTEXTO EXTERNO</t>
  </si>
  <si>
    <r>
      <rPr>
        <b/>
        <sz val="11"/>
        <color rgb="FF383B37"/>
        <rFont val="Arial Narrow"/>
        <family val="2"/>
      </rPr>
      <t>POLÍTICOS:</t>
    </r>
    <r>
      <rPr>
        <sz val="11"/>
        <color rgb="FF383B37"/>
        <rFont val="Arial Narrow"/>
        <family val="2"/>
      </rPr>
      <t xml:space="preserve"> cambios de gobierno, legislación, políticas públicas, regulación.</t>
    </r>
  </si>
  <si>
    <t>1. Las determinaciones que en temas de tierra viene tomando el Nuevo Gobierno Nacional, de alguna manera afectan positiva o negativamente el accionar de la ANT
2. Las posiciones asumidas por el Nuevo Gobierno Nacional respecto al Proceso de Paz, en temas de tierras (Punto 1 del Acuerdo de la Habana)
3. Las marcadas diferencias, de tipo ideológico, entre los integrantes del Congreso de la República, en temas de tierras
4. Ingerencia de grupos económicos (gremios, etc.) en las determinaciones que en materia de tierras y de reforma agraria, deba tomar las autoridades legislativas
5. Influencia de actores externos (políticos, gremios) en las determinaciones de la Entidad</t>
  </si>
  <si>
    <r>
      <rPr>
        <b/>
        <sz val="11"/>
        <color rgb="FF383B37"/>
        <rFont val="Arial Narrow"/>
        <family val="2"/>
      </rPr>
      <t>ECONÓMICOS Y FINANCIEROS:</t>
    </r>
    <r>
      <rPr>
        <sz val="11"/>
        <color rgb="FF383B37"/>
        <rFont val="Arial Narrow"/>
        <family val="2"/>
      </rPr>
      <t xml:space="preserve"> disponibilidad de capital, liquidez, mercados financieros, desempleo, competencia.</t>
    </r>
  </si>
  <si>
    <t>1. La limitación se recursos financieros, por parte del Gobierno Nacional, para compras de predios para atender la alta demenda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</si>
  <si>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r>
      <rPr>
        <b/>
        <sz val="11"/>
        <color rgb="FF383B37"/>
        <rFont val="Arial Narrow"/>
        <family val="2"/>
      </rPr>
      <t xml:space="preserve">SOCIALES Y CULTURALES: </t>
    </r>
    <r>
      <rPr>
        <sz val="11"/>
        <color rgb="FF383B37"/>
        <rFont val="Arial Narrow"/>
        <family val="2"/>
      </rPr>
      <t>demografía, responsabilidad social, orden público.</t>
    </r>
  </si>
  <si>
    <t>1. Las políticas con Enfoque Diferencial definidas por el Estado que influencian la actuación de la Entidad
2. Las exigencias de los grupos étnicos y comunidades campesinas en matertia de adjudicación de tierras
3. El paro indefinido decretado por las cuomunidades indígenas del departamento del Cauca, motivado por adjudicación de tierras, proyectos productivos, etc.
4. Las movilizaciones campesinas de tipo reivindicativas en materia de tierras y proyectos productivos</t>
  </si>
  <si>
    <r>
      <rPr>
        <b/>
        <sz val="10"/>
        <color rgb="FF383B37"/>
        <rFont val="Arial Narrow"/>
        <family val="2"/>
      </rPr>
      <t>TECNOLÓGICOS</t>
    </r>
    <r>
      <rPr>
        <sz val="10"/>
        <color rgb="FF383B37"/>
        <rFont val="Arial Narrow"/>
        <family val="2"/>
      </rPr>
      <t>: avances en tecnología, acceso a sistemas de información externos, gobierno en línea.</t>
    </r>
  </si>
  <si>
    <t>1. Grandes avances tecnológicos existentes en el mercado para asuntos relacionados con mediciones y demas, en materia rural
2. Las normas que en materia de avance digital ha venido implementando el Gobierno Nacional, que han favorecido al sector rural colombiano</t>
  </si>
  <si>
    <r>
      <rPr>
        <b/>
        <sz val="11"/>
        <color rgb="FF383B37"/>
        <rFont val="Arial Narrow"/>
        <family val="2"/>
      </rPr>
      <t>AMBIENTALES:</t>
    </r>
    <r>
      <rPr>
        <sz val="11"/>
        <color rgb="FF383B37"/>
        <rFont val="Arial Narrow"/>
        <family val="2"/>
      </rPr>
      <t xml:space="preserve"> emisiones y residuos, energía, catástrofes naturales, desarrollo sostenible.</t>
    </r>
  </si>
  <si>
    <t>1. Las políticas y normas sobre cambios de uso o usos indebidos a los suelos rurales
2. Las frecuentes afectaciones al suelo rural por la mineria ilegal y cultivos ilícitos.
3. La aplicación de fungicidas y herbicidas en fumigaciones, sean de tipo legal (prevención de siembras ilicitas) o ilegal (para siembras de cultivos ilícitos), que afectan negativamente el suelo rural.</t>
  </si>
  <si>
    <r>
      <rPr>
        <b/>
        <sz val="11"/>
        <color rgb="FF383B37"/>
        <rFont val="Arial Narrow"/>
        <family val="2"/>
      </rPr>
      <t xml:space="preserve">LEGALES Y REGLAMENTARIOS: </t>
    </r>
    <r>
      <rPr>
        <sz val="11"/>
        <color rgb="FF383B37"/>
        <rFont val="Arial Narrow"/>
        <family val="2"/>
      </rPr>
      <t>Normatividad externa (leyes, decretos, ordenanzas y acuerdos).</t>
    </r>
  </si>
  <si>
    <t>1. Las limitaciones, que de tipo legal, existen relaciondos con los usos del suelo rural.
2. Los frecuentes cambios normativos, en materia de desarrollo rural y de refoma agraria.
3. Prevalencia de intereses personales o de pequeños grupos económicos en materia de legislación rural.</t>
  </si>
  <si>
    <t>CONTEXTO INTERNO</t>
  </si>
  <si>
    <r>
      <rPr>
        <b/>
        <sz val="11"/>
        <color rgb="FF383B37"/>
        <rFont val="Arial Narrow"/>
        <family val="2"/>
      </rPr>
      <t>FINANCIEROS:</t>
    </r>
    <r>
      <rPr>
        <sz val="11"/>
        <color rgb="FF383B37"/>
        <rFont val="Arial Narrow"/>
        <family val="2"/>
      </rPr>
      <t xml:space="preserve"> presupuesto de funcionamiento, recursos de inversión, infraestructura, capacidad instalada.</t>
    </r>
  </si>
  <si>
    <t>1. La limitación se recursos financieros para compras de predios para atender la alta demenda de tierras de las comunidades rurales.
2. Lo costoso que resulta la visita a gran parte del territorio nacional para hacer presencia institucional (distancias, topograficas, transporte, etc).
3. Limitación de recursos para tener mayor presencia institucional en las regiones.</t>
  </si>
  <si>
    <r>
      <rPr>
        <b/>
        <sz val="11"/>
        <color rgb="FF383B37"/>
        <rFont val="Arial Narrow"/>
        <family val="2"/>
      </rPr>
      <t>PERSONAL</t>
    </r>
    <r>
      <rPr>
        <sz val="11"/>
        <color rgb="FF383B37"/>
        <rFont val="Arial Narrow"/>
        <family val="2"/>
      </rPr>
      <t>: competencia del personal, disponibilidad del personal, seguridad y salud ocupacional.</t>
    </r>
  </si>
  <si>
    <t>1. Subutilización de funcionarios con grandes experiencias y competencias en temas rurales 
2. Contratación de personal sin las calidades y cualidades profesionales para la atención del sector rural
3. Inadecuada distribución de funcionarios, en las dependencias, contratistas y planta, según competencias
4. Inducción y reinducción a funcionarios en conocimientos del funcionamiento general de la ANT
5. Subgetividad en matertia de toma de decisiones por los funcionarios</t>
  </si>
  <si>
    <r>
      <rPr>
        <b/>
        <sz val="11"/>
        <color rgb="FF383B37"/>
        <rFont val="Arial Narrow"/>
        <family val="2"/>
      </rPr>
      <t>PROCESOS:</t>
    </r>
    <r>
      <rPr>
        <sz val="11"/>
        <color rgb="FF383B37"/>
        <rFont val="Arial Narrow"/>
        <family val="2"/>
      </rPr>
      <t xml:space="preserve"> capacidad, diseño, ejecución, proveedores, entradas, salidas, gestión del conocimiento.</t>
    </r>
  </si>
  <si>
    <t>1. Mapa de procesos y procedimientos institucional bien estructurados
2. Dispersión entre dependencias en las toma de decisiones, en materia de procesos y procedimientos
3. Subgetividad en matertia de toma de decisiones, tanto de directivos, como de funcionarios
4. Inducción y reinducción a funcionarios en conocimientos del funcionamiento general de la ANT y sus procesos y procedimeintos</t>
  </si>
  <si>
    <r>
      <rPr>
        <b/>
        <sz val="11"/>
        <color rgb="FF383B37"/>
        <rFont val="Arial Narrow"/>
        <family val="2"/>
      </rPr>
      <t>TECNOLOGÍA:</t>
    </r>
    <r>
      <rPr>
        <sz val="11"/>
        <color rgb="FF383B37"/>
        <rFont val="Arial Narrow"/>
        <family val="2"/>
      </rPr>
      <t xml:space="preserve"> integridad de datos, disponibilidad de datos y sistemas, desarrollo, producción, mantenimiento de sistemas de información.</t>
    </r>
  </si>
  <si>
    <t>1. Se cuenta con plataformas tecnológicas, ágiles y de facil acceso, al servicio de los pobladores rurales (FISO) y grupos de interés
2. Por la escasa presencia institucional en las regiones se subutiliza las bondades de la plaforma tecnológica, ante las limitaciones de los pobladores rurales en materia de uso de las TICs
3. A pesar de contar con las tecnologías no hay unificación de los datos de avances en la gestión institucional entre dependencias.
4. Escasa coordinación, entre dependecias, para el mejor aprovechamiento de las tecnologías existentes en la Entidad</t>
  </si>
  <si>
    <r>
      <rPr>
        <b/>
        <sz val="11"/>
        <color rgb="FF383B37"/>
        <rFont val="Arial Narrow"/>
        <family val="2"/>
      </rPr>
      <t xml:space="preserve">ESTRATÉGICOS: </t>
    </r>
    <r>
      <rPr>
        <sz val="11"/>
        <color rgb="FF383B37"/>
        <rFont val="Arial Narrow"/>
        <family val="2"/>
      </rPr>
      <t>direccionamiento estratégico, planeación institucional, liderazgo, trabajo en equipo.</t>
    </r>
  </si>
  <si>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dependecias, para el logro de los objetivos de planes, programas y proyectos.</t>
  </si>
  <si>
    <r>
      <rPr>
        <b/>
        <sz val="10"/>
        <color rgb="FF383B37"/>
        <rFont val="Arial Narrow"/>
        <family val="2"/>
      </rPr>
      <t>COMUNICACIÓN INTERNA:</t>
    </r>
    <r>
      <rPr>
        <sz val="10"/>
        <color rgb="FF383B37"/>
        <rFont val="Arial Narrow"/>
        <family val="2"/>
      </rPr>
      <t xml:space="preserve"> canales utilizados y su efectividad, flujo de la información necesaria para el desarrollo de las operaciones.</t>
    </r>
  </si>
  <si>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masavios que se programan
4. Poca o baja coordinación, entre dependencias, para una comunicación ágil y fluida
5. Se generen nuevas o mucho más ágiles estrategias de comunicación e información</t>
  </si>
  <si>
    <t>CONTEXTO DEL PROCESO</t>
  </si>
  <si>
    <r>
      <rPr>
        <b/>
        <sz val="11"/>
        <color rgb="FF383B37"/>
        <rFont val="Arial Narrow"/>
        <family val="2"/>
      </rPr>
      <t>DISEÑO DEL PROCESO:</t>
    </r>
    <r>
      <rPr>
        <sz val="11"/>
        <color rgb="FF383B37"/>
        <rFont val="Arial Narrow"/>
        <family val="2"/>
      </rPr>
      <t xml:space="preserve"> claridad en la descripción del alcance y objetivo del proceso.</t>
    </r>
  </si>
  <si>
    <r>
      <rPr>
        <b/>
        <sz val="11"/>
        <color rgb="FF383B37"/>
        <rFont val="Arial Narrow"/>
        <family val="2"/>
      </rPr>
      <t xml:space="preserve">INTERACCIONES CON OTROS PROCESOS: </t>
    </r>
    <r>
      <rPr>
        <sz val="11"/>
        <color rgb="FF383B37"/>
        <rFont val="Arial Narrow"/>
        <family val="2"/>
      </rPr>
      <t>relación precisa con otros procesos en cuanto a insumos, proveedores, productos, usuarios o clientes.</t>
    </r>
  </si>
  <si>
    <r>
      <rPr>
        <b/>
        <sz val="11"/>
        <color rgb="FF383B37"/>
        <rFont val="Arial Narrow"/>
        <family val="2"/>
      </rPr>
      <t>TRANSVERSALIDAD:</t>
    </r>
    <r>
      <rPr>
        <sz val="11"/>
        <color rgb="FF383B37"/>
        <rFont val="Arial Narrow"/>
        <family val="2"/>
      </rPr>
      <t xml:space="preserve"> procesos que determinan lineamientos necesarios para el desarrollo de todos los procesos de la entidad.</t>
    </r>
  </si>
  <si>
    <r>
      <rPr>
        <b/>
        <sz val="11"/>
        <color rgb="FF383B37"/>
        <rFont val="Arial Narrow"/>
        <family val="2"/>
      </rPr>
      <t>PROCEDIMIENTOS ASOCIADOS</t>
    </r>
    <r>
      <rPr>
        <sz val="11"/>
        <color rgb="FF383B37"/>
        <rFont val="Arial Narrow"/>
        <family val="2"/>
      </rPr>
      <t>: pertinencia en los procedimientos que desarrollan los procesos.</t>
    </r>
  </si>
  <si>
    <r>
      <rPr>
        <b/>
        <sz val="11"/>
        <color rgb="FF383B37"/>
        <rFont val="Arial Narrow"/>
        <family val="2"/>
      </rPr>
      <t>RESPONSABLES DEL PROCESO:</t>
    </r>
    <r>
      <rPr>
        <sz val="11"/>
        <color rgb="FF383B37"/>
        <rFont val="Arial Narrow"/>
        <family val="2"/>
      </rPr>
      <t xml:space="preserve"> grado de autoridad y responsabilidad de los funcionarios frente al proceso.</t>
    </r>
  </si>
  <si>
    <r>
      <rPr>
        <b/>
        <sz val="11"/>
        <color theme="1"/>
        <rFont val="Arial Narrow"/>
        <family val="2"/>
      </rPr>
      <t>COMUNICACIÓN ENTRE LOS PROCESOS</t>
    </r>
    <r>
      <rPr>
        <sz val="11"/>
        <color theme="1"/>
        <rFont val="Arial Narrow"/>
        <family val="2"/>
      </rPr>
      <t>: efectividad en los flujos de información determinados en la interacción de los procesos.</t>
    </r>
  </si>
  <si>
    <r>
      <rPr>
        <b/>
        <sz val="11"/>
        <color theme="1"/>
        <rFont val="Arial Narrow"/>
        <family val="2"/>
      </rPr>
      <t>ACTIVOS DE SEGURIDAD DIGITAL DEL PROCESO</t>
    </r>
    <r>
      <rPr>
        <sz val="11"/>
        <color theme="1"/>
        <rFont val="Arial Narrow"/>
        <family val="2"/>
      </rPr>
      <t>: información, aplicaciones, hardware entre otros, que se deben proteger para garantizar el funcionamiento interno de cada proceso, como de cara al ciudadano. Ver conceptos básicos relacionados con el riesgo páginas 8 y 9.</t>
    </r>
  </si>
  <si>
    <t>Direccionamiento Estratégico</t>
  </si>
  <si>
    <t>Comunicación y Gestión con Grupos de Interés.</t>
  </si>
  <si>
    <t>Inteligencia de la información.</t>
  </si>
  <si>
    <t>Gestión del Modelo de Atención.</t>
  </si>
  <si>
    <t>Planificación del Ordenamiento Social de la Propiedad</t>
  </si>
  <si>
    <t>Seguridad Jurídica sobre la Titularidad de la Tierra y los Territorios</t>
  </si>
  <si>
    <t>Acceso a la Propiedad de la Tierra y los Territorios</t>
  </si>
  <si>
    <t>Administración de Tierras.</t>
  </si>
  <si>
    <t>Evaluación del impacto del Ordenamiento Social de la Propiedad Rural</t>
  </si>
  <si>
    <t>Gestión de la Información</t>
  </si>
  <si>
    <t>Gestión del Talento Humano</t>
  </si>
  <si>
    <t>Apoyo Jurídico</t>
  </si>
  <si>
    <t>Adquisición de Bienes y Servicios</t>
  </si>
  <si>
    <t>Administración de Bienes y Servicios</t>
  </si>
  <si>
    <t>Gestión Financiera</t>
  </si>
  <si>
    <t>Seguimiento, Evaluación y Mejora</t>
  </si>
  <si>
    <t>IDENTIFICACIÓN DEL RIESGO</t>
  </si>
  <si>
    <r>
      <t>"</t>
    </r>
    <r>
      <rPr>
        <b/>
        <i/>
        <sz val="16"/>
        <color theme="1"/>
        <rFont val="Calibri"/>
        <family val="2"/>
        <scheme val="minor"/>
      </rPr>
      <t xml:space="preserve">Definición de riesgo de seguridad de la información: </t>
    </r>
    <r>
      <rPr>
        <i/>
        <sz val="16"/>
        <color theme="1"/>
        <rFont val="Calibri"/>
        <family val="2"/>
        <scheme val="minor"/>
      </rPr>
      <t xml:space="preserve">Posibilidad de la pérdida de la confidencialidad, integridad y disponibilidad de los actvos de información de la ANT." </t>
    </r>
  </si>
  <si>
    <t>FICHA DE IDENTIFICACIÓN DEL RIESGO</t>
  </si>
  <si>
    <t>ID</t>
  </si>
  <si>
    <t>RESPONSABLES DEL PROCESO</t>
  </si>
  <si>
    <r>
      <t xml:space="preserve">DESCRIPCIÓN DEL RIESGO
¿QUÉ PUEDE SUCEDER?
</t>
    </r>
    <r>
      <rPr>
        <sz val="11"/>
        <color theme="1"/>
        <rFont val="Arial Narrow"/>
        <family val="2"/>
      </rPr>
      <t>Identificar la afectación del cumplimiento del objetivo estratégico o del proceso según sea el caso.</t>
    </r>
  </si>
  <si>
    <r>
      <rPr>
        <b/>
        <sz val="11"/>
        <color theme="1"/>
        <rFont val="Arial Narrow"/>
        <family val="2"/>
      </rPr>
      <t xml:space="preserve">CAUSAS
¿CÓMO O POR QUÉ PUEDE SUCEDER? </t>
    </r>
    <r>
      <rPr>
        <sz val="11"/>
        <color theme="1"/>
        <rFont val="Arial Narrow"/>
        <family val="2"/>
      </rPr>
      <t xml:space="preserve">
Establecer las causas a partir de los factores determinados en el contexto.</t>
    </r>
  </si>
  <si>
    <r>
      <rPr>
        <b/>
        <sz val="11"/>
        <color theme="1"/>
        <rFont val="Arial Narrow"/>
        <family val="2"/>
      </rPr>
      <t>¿CUÁNDO PUEDE SUCEDER?</t>
    </r>
    <r>
      <rPr>
        <sz val="11"/>
        <color theme="1"/>
        <rFont val="Arial Narrow"/>
        <family val="2"/>
      </rPr>
      <t xml:space="preserve">
de acuerdo con el desarrollo del proceso.</t>
    </r>
  </si>
  <si>
    <r>
      <t xml:space="preserve">CONSECUENCIAS
¿QUÉ CONSECUENCIAS TENDRÍA SU MATERIALIZACIÓN?
</t>
    </r>
    <r>
      <rPr>
        <sz val="11"/>
        <color theme="1"/>
        <rFont val="Arial Narrow"/>
        <family val="2"/>
      </rPr>
      <t>Determinar los posibles efectos por la materialización del riesgo</t>
    </r>
  </si>
  <si>
    <t>DESCRIPCIÓN DEL RIESGO</t>
  </si>
  <si>
    <t>R1</t>
  </si>
  <si>
    <t>Todos los procesos</t>
  </si>
  <si>
    <t>Pérdida de la integridad, confidencialidad y disponiblidad de la información.</t>
  </si>
  <si>
    <t>En la operación diaria del proceso</t>
  </si>
  <si>
    <t>1. Reprocesos.
2. Alta ocurrencia de incidentes de seguridad de la información.
3. Pérdida total o parcial de la información.
4. Fuga de la información.</t>
  </si>
  <si>
    <t>R2</t>
  </si>
  <si>
    <t>1. Controles insuficientes para el acceso físico a las sedes de la ANT.</t>
  </si>
  <si>
    <t>1. Incidentes de seguridad de la información.
2. Pérdida total o parcial de la información.
3. Fuga de información.</t>
  </si>
  <si>
    <t>Pérdida de la integridad, confidencialidad y disponibilidad de la información y equipos de cómputo debido a la falta de controles de acceso físico para el ingreso a las sedes de la ANT.</t>
  </si>
  <si>
    <t>R3</t>
  </si>
  <si>
    <t>Inteligencia de la Información
Gestión de la Información</t>
  </si>
  <si>
    <t>Incumplimiento de la política y lineamientos de seguridad de la información definidos por la ANT.</t>
  </si>
  <si>
    <t>1. Falta de revisión y actualización de las políticas generales y específicas de seguridad de la información.
2. Falta de comunicación de las políticas generales y específicas de seguridad de la información a los Funcionarios y Contratistas.</t>
  </si>
  <si>
    <t>1. Incumplimientos legales y/o contractuales. 
2. Pérdida de la cultura organizacional en materia de seguridad de la información. 
3. Alto nivel de incidentes de seguridad de la información.</t>
  </si>
  <si>
    <t>R4</t>
  </si>
  <si>
    <t>Gestión de la Información
Adquisición de Bienes y Servicios</t>
  </si>
  <si>
    <t>Pérdida de la integridad, confidencialidad y disponiblidad de la información almacenada y procesada.</t>
  </si>
  <si>
    <t>1. Sistemas operativos sin actualizar.
2. Uso de certificados con sistemas de cifrados débiles.
3. Servicios web sin la configuración de sistemas de cifrado.
4. Uso de software con vulnerabilidades.
5. Uso de software sin la ejecución de pruebas de seguridad.
6. Configuración inadecuada de protocolos de comunicación.
6. Falta de separación de las redes (voz y datos).
7. Uso de contraseñas por defecto.</t>
  </si>
  <si>
    <t xml:space="preserve">1. Fuga de información.
2. Demoras y/o interrupciones de los servicios tecnológicos.
3. Pérdida total/parcial de información.
</t>
  </si>
  <si>
    <t>R5</t>
  </si>
  <si>
    <t>R6</t>
  </si>
  <si>
    <t>R7</t>
  </si>
  <si>
    <t>Accesos no autorizados a la red de la ANT debido a la inadecuada protección en los puntos de red.</t>
  </si>
  <si>
    <t>1. Fuga de información.
2. Infección por malware.
3. Demoras y/o interrupciones del servicio.</t>
  </si>
  <si>
    <t>Pérdida de la confindencialidad de la información provocada por un acceso no autorizado a la red de la ANT.</t>
  </si>
  <si>
    <t>1. Daño físico en el hardware.
2.Falta de mantenimiento preventivo al hardware.
3. Fallas en los servicios de suministro (energía eléctrica y aire).
4. Ubicación inadecuada de los activos.
5. Falta de protección contra descargas eléctricas.
6. Protección inadecuada contra amenazas externas y ambientales.
7. Manipulación inadecuada a los equipos por parte de los administradores.
8. Susceptibilidad a la humedad, polvo y humedad.</t>
  </si>
  <si>
    <t>1. Pérdida total o parcial de la información.
2. Demoras o interrupciones del servicio.
3. Alto nivel de incidentes de seguridad de la información.</t>
  </si>
  <si>
    <t>Uso no autorizado para firmar documentos con la firma digital</t>
  </si>
  <si>
    <t>Firma de documentos digitales sin autorización previa por parte del personal de confianza de los jefes de área.</t>
  </si>
  <si>
    <t>1. Abuso de confianza
2. Desconocimiento del manejo adecuado de la firma digital
3. Utilización indebida de la firma digital
4. Entrega de las credenciales a terceros</t>
  </si>
  <si>
    <t>1. Investigación y sanciones disciplinarias
2. Sanciones a la Agencia por parte de los entes de control
3. Deterioro de la imagen institucional
4. Extorción a propietario de las tierras
5. Entrega de predios a personas equivocadas</t>
  </si>
  <si>
    <t>MAPA DE RIESGOS DE CORRUPCIÓN</t>
  </si>
  <si>
    <t xml:space="preserve"> GESTIÓN PARA LA TRANSPARENCIA</t>
  </si>
  <si>
    <t xml:space="preserve">PROCEDIMIENTO </t>
  </si>
  <si>
    <t>ELABORACIÓN DE PLAN ANTICORRUPCIÓN Y DE ATENCIÓN AL CIUDADANO</t>
  </si>
  <si>
    <t xml:space="preserve">FECHA </t>
  </si>
  <si>
    <t>COMUNICACIÓN Y GESTIÓN CON GRUPOS DE INTERÉS</t>
  </si>
  <si>
    <t>VALORACIÓN DEL RIESGO INHERENTE</t>
  </si>
  <si>
    <r>
      <t xml:space="preserve">"¿EN QUÉ CONSISTE?, En establecer la probabilidad de ocurrencia del riesgo y el nivel de consecuencia o impacto, con el fin de estimar la zona de riesgo inicial (RIESGO INHERENTE).". </t>
    </r>
    <r>
      <rPr>
        <sz val="16"/>
        <color theme="1"/>
        <rFont val="Calibri"/>
        <family val="2"/>
        <scheme val="minor"/>
      </rPr>
      <t>DAFP 2018</t>
    </r>
  </si>
  <si>
    <t>FICHA DE VALORACIÓN DEL RIESGO INHERENTE</t>
  </si>
  <si>
    <r>
      <rPr>
        <b/>
        <sz val="18"/>
        <color theme="1"/>
        <rFont val="Arial Narrow"/>
        <family val="2"/>
      </rPr>
      <t>ENTREVISTAS</t>
    </r>
    <r>
      <rPr>
        <sz val="10"/>
        <color theme="1"/>
        <rFont val="Arial Narrow"/>
        <family val="2"/>
      </rPr>
      <t xml:space="preserve">
</t>
    </r>
    <r>
      <rPr>
        <b/>
        <sz val="18"/>
        <color theme="1"/>
        <rFont val="Arial Narrow"/>
        <family val="2"/>
      </rPr>
      <t>P1…6:</t>
    </r>
    <r>
      <rPr>
        <sz val="10"/>
        <color theme="1"/>
        <rFont val="Arial Narrow"/>
        <family val="2"/>
      </rPr>
      <t xml:space="preserve"> # de participantes 
</t>
    </r>
    <r>
      <rPr>
        <b/>
        <sz val="18"/>
        <color theme="1"/>
        <rFont val="Arial Narrow"/>
        <family val="2"/>
      </rPr>
      <t>Total:</t>
    </r>
    <r>
      <rPr>
        <sz val="10"/>
        <color theme="1"/>
        <rFont val="Arial Narrow"/>
        <family val="2"/>
      </rPr>
      <t xml:space="preserve"> Total puntaje (suma de valoracion P1..6) 
</t>
    </r>
    <r>
      <rPr>
        <b/>
        <sz val="18"/>
        <color theme="1"/>
        <rFont val="Arial Narrow"/>
        <family val="2"/>
      </rPr>
      <t xml:space="preserve">Promedio: </t>
    </r>
    <r>
      <rPr>
        <sz val="10"/>
        <color theme="1"/>
        <rFont val="Arial Narrow"/>
        <family val="2"/>
      </rPr>
      <t>Promedio (Suma de puntos dividido la Total (P) de P1..6)</t>
    </r>
  </si>
  <si>
    <r>
      <rPr>
        <b/>
        <sz val="18"/>
        <color theme="1"/>
        <rFont val="Arial Narrow"/>
        <family val="2"/>
      </rPr>
      <t>PROBABILIDAD</t>
    </r>
    <r>
      <rPr>
        <sz val="14"/>
        <color theme="1"/>
        <rFont val="Arial Narrow"/>
        <family val="2"/>
      </rPr>
      <t xml:space="preserve">
</t>
    </r>
    <r>
      <rPr>
        <b/>
        <sz val="12"/>
        <color theme="1"/>
        <rFont val="Arial Narrow"/>
        <family val="2"/>
      </rPr>
      <t>CASI SEGURO (5):</t>
    </r>
    <r>
      <rPr>
        <sz val="12"/>
        <color theme="1"/>
        <rFont val="Arial Narrow"/>
        <family val="2"/>
      </rPr>
      <t xml:space="preserve"> Se espera que el evento ocurra en la mayoría de las circunstancias. (Frecuencia: más de 1 vez al año.)
</t>
    </r>
    <r>
      <rPr>
        <b/>
        <sz val="12"/>
        <color theme="1"/>
        <rFont val="Arial Narrow"/>
        <family val="2"/>
      </rPr>
      <t>PROBABLE (4):</t>
    </r>
    <r>
      <rPr>
        <sz val="12"/>
        <color theme="1"/>
        <rFont val="Arial Narrow"/>
        <family val="2"/>
      </rPr>
      <t xml:space="preserve"> Es viable que el evento ocurra en la mayoría de las circunstancias. (Frecuencia: Al menos 1 vez en el último año.)
</t>
    </r>
    <r>
      <rPr>
        <b/>
        <sz val="12"/>
        <color theme="1"/>
        <rFont val="Arial Narrow"/>
        <family val="2"/>
      </rPr>
      <t>POSIBLE (3):</t>
    </r>
    <r>
      <rPr>
        <sz val="12"/>
        <color theme="1"/>
        <rFont val="Arial Narrow"/>
        <family val="2"/>
      </rPr>
      <t xml:space="preserve"> El evento podrá ocurrir en algún momento. (Frecuencia: Al menos 1 vez en los últimos 2 años.)
</t>
    </r>
    <r>
      <rPr>
        <b/>
        <sz val="12"/>
        <color theme="1"/>
        <rFont val="Arial Narrow"/>
        <family val="2"/>
      </rPr>
      <t>IMPROBABLE (2):</t>
    </r>
    <r>
      <rPr>
        <sz val="12"/>
        <color theme="1"/>
        <rFont val="Arial Narrow"/>
        <family val="2"/>
      </rPr>
      <t xml:space="preserve"> El evento puede ocurrir en algún momento. (Frecuencia: Al menos 1 vez en los últimos 5 años.)
</t>
    </r>
    <r>
      <rPr>
        <b/>
        <sz val="12"/>
        <color theme="1"/>
        <rFont val="Arial Narrow"/>
        <family val="2"/>
      </rPr>
      <t>RARA VEZ (1):</t>
    </r>
    <r>
      <rPr>
        <sz val="12"/>
        <color theme="1"/>
        <rFont val="Arial Narrow"/>
        <family val="2"/>
      </rPr>
      <t xml:space="preserve"> El evento puede ocurrir solo en circunstancias excepcionales. (No se ha presentado en los últimos 5 años.)</t>
    </r>
  </si>
  <si>
    <r>
      <rPr>
        <b/>
        <sz val="18"/>
        <color theme="1"/>
        <rFont val="Arial Narrow"/>
        <family val="2"/>
      </rPr>
      <t>ENTREVISTAS</t>
    </r>
    <r>
      <rPr>
        <sz val="10"/>
        <color theme="1"/>
        <rFont val="Arial Narrow"/>
        <family val="2"/>
      </rPr>
      <t xml:space="preserve">
</t>
    </r>
    <r>
      <rPr>
        <b/>
        <sz val="18"/>
        <color theme="1"/>
        <rFont val="Arial Narrow"/>
        <family val="2"/>
      </rPr>
      <t>P1…6:</t>
    </r>
    <r>
      <rPr>
        <sz val="10"/>
        <color theme="1"/>
        <rFont val="Arial Narrow"/>
        <family val="2"/>
      </rPr>
      <t xml:space="preserve"> # de participantes 
</t>
    </r>
    <r>
      <rPr>
        <b/>
        <sz val="18"/>
        <color theme="1"/>
        <rFont val="Arial Narrow"/>
        <family val="2"/>
      </rPr>
      <t>Total:</t>
    </r>
    <r>
      <rPr>
        <sz val="10"/>
        <color theme="1"/>
        <rFont val="Arial Narrow"/>
        <family val="2"/>
      </rPr>
      <t xml:space="preserve"> Total puntaje (suma de valoracion P1..6) 
</t>
    </r>
    <r>
      <rPr>
        <b/>
        <sz val="18"/>
        <color theme="1"/>
        <rFont val="Arial Narrow"/>
        <family val="2"/>
      </rPr>
      <t xml:space="preserve">Promedio: </t>
    </r>
    <r>
      <rPr>
        <sz val="10"/>
        <color theme="1"/>
        <rFont val="Arial Narrow"/>
        <family val="2"/>
      </rPr>
      <t>Promedio (Total dividido la cantidad de P1..6)</t>
    </r>
  </si>
  <si>
    <r>
      <rPr>
        <b/>
        <sz val="18"/>
        <color theme="1"/>
        <rFont val="Arial Narrow"/>
        <family val="2"/>
      </rPr>
      <t>IMPACTO</t>
    </r>
    <r>
      <rPr>
        <sz val="11"/>
        <color theme="1"/>
        <rFont val="Arial Narrow"/>
        <family val="2"/>
      </rPr>
      <t xml:space="preserve">
</t>
    </r>
    <r>
      <rPr>
        <b/>
        <sz val="12"/>
        <color theme="1"/>
        <rFont val="Arial Narrow"/>
        <family val="2"/>
      </rPr>
      <t xml:space="preserve">Catastrófico (5):  </t>
    </r>
    <r>
      <rPr>
        <sz val="12"/>
        <color theme="1"/>
        <rFont val="Arial Narrow"/>
        <family val="2"/>
      </rPr>
      <t xml:space="preserve">Con afectación muy grave  de la integridad, disponibilidad y confidencialidad. Afectando la crediblidad e imagen de la Entidad.
</t>
    </r>
    <r>
      <rPr>
        <b/>
        <sz val="12"/>
        <color theme="1"/>
        <rFont val="Arial Narrow"/>
        <family val="2"/>
      </rPr>
      <t xml:space="preserve">Mayor (4): </t>
    </r>
    <r>
      <rPr>
        <sz val="12"/>
        <color theme="1"/>
        <rFont val="Arial Narrow"/>
        <family val="2"/>
      </rPr>
      <t xml:space="preserve">Con afectación grave  de la integridad, disponibilidad y confidencialidad. Afectando la crediblidad e imagen de la Entidad.
</t>
    </r>
    <r>
      <rPr>
        <b/>
        <sz val="12"/>
        <color theme="1"/>
        <rFont val="Arial Narrow"/>
        <family val="2"/>
      </rPr>
      <t>Moderado (3):</t>
    </r>
    <r>
      <rPr>
        <sz val="12"/>
        <color theme="1"/>
        <rFont val="Arial Narrow"/>
        <family val="2"/>
      </rPr>
      <t xml:space="preserve"> Afectación de la integridad, disponibilidad y confidencialidad de la información. Afectando la crediblidad e imagen de la Entidad.
</t>
    </r>
    <r>
      <rPr>
        <b/>
        <sz val="12"/>
        <color theme="1"/>
        <rFont val="Arial Narrow"/>
        <family val="2"/>
      </rPr>
      <t xml:space="preserve">Menor (2): </t>
    </r>
    <r>
      <rPr>
        <sz val="12"/>
        <color theme="1"/>
        <rFont val="Arial Narrow"/>
        <family val="2"/>
      </rPr>
      <t xml:space="preserve">Sin afectación de la integridad, disponibilidad y confidencialidad.
</t>
    </r>
    <r>
      <rPr>
        <b/>
        <sz val="12"/>
        <color theme="1"/>
        <rFont val="Arial Narrow"/>
        <family val="2"/>
      </rPr>
      <t xml:space="preserve">Insignificante (1): </t>
    </r>
    <r>
      <rPr>
        <sz val="12"/>
        <color theme="1"/>
        <rFont val="Arial Narrow"/>
        <family val="2"/>
      </rPr>
      <t>Sin afectación de la integridad, disponibilidad y confidencialidad.</t>
    </r>
  </si>
  <si>
    <t>RIESGO INHERENTE</t>
  </si>
  <si>
    <t>OPCIÓN DE MANEJO</t>
  </si>
  <si>
    <t>P1</t>
  </si>
  <si>
    <t>P2</t>
  </si>
  <si>
    <t>P3</t>
  </si>
  <si>
    <t>P4</t>
  </si>
  <si>
    <t>P5</t>
  </si>
  <si>
    <t>P6</t>
  </si>
  <si>
    <t>Total (P)</t>
  </si>
  <si>
    <t>Suma de Puntos</t>
  </si>
  <si>
    <t>PROMEDIO</t>
  </si>
  <si>
    <t>TOTAL</t>
  </si>
  <si>
    <t>Reducir</t>
  </si>
  <si>
    <t>DISEÑO Y VALORACIÓN DE CONTROLES</t>
  </si>
  <si>
    <r>
      <t xml:space="preserve">"Al momento de definir las actividades de control por parte de la primera línea de defensa, es importante considerar que los controles estén bien diseñados, es decir, que efectivamente estos mitigan las causas que hacen que el riesgo se materiali". </t>
    </r>
    <r>
      <rPr>
        <sz val="16"/>
        <color theme="1"/>
        <rFont val="Calibri"/>
        <family val="2"/>
        <scheme val="minor"/>
      </rPr>
      <t>DAFP 2018</t>
    </r>
  </si>
  <si>
    <t>FICHA DE DISEÑO Y VALORACIÓN DE LOS CONTROLES</t>
  </si>
  <si>
    <t>DISEÑO DE CONTROLES</t>
  </si>
  <si>
    <t>VALORACIÓN DEL DISEÑO DEL CONTROL</t>
  </si>
  <si>
    <t>VALORACIÓN DE LA EJECUCIÓN DEL CONTROL</t>
  </si>
  <si>
    <t>SOLIDEZ INDIVIDUAL DEL CONTROL</t>
  </si>
  <si>
    <t>PROBABILIDAD RESIDUAL</t>
  </si>
  <si>
    <t>IMPACTO RESIDUAL</t>
  </si>
  <si>
    <t>RIESGO RESIDUAL</t>
  </si>
  <si>
    <r>
      <t>RESPONSABLE</t>
    </r>
    <r>
      <rPr>
        <b/>
        <sz val="10"/>
        <color theme="1"/>
        <rFont val="Arial Narrow"/>
        <family val="2"/>
      </rPr>
      <t/>
    </r>
  </si>
  <si>
    <t>PERIODICIDAD</t>
  </si>
  <si>
    <t>PROPÓSITO</t>
  </si>
  <si>
    <r>
      <rPr>
        <b/>
        <sz val="14"/>
        <color theme="1"/>
        <rFont val="Arial Narrow"/>
        <family val="2"/>
      </rPr>
      <t>COMO SE REALIZA</t>
    </r>
    <r>
      <rPr>
        <sz val="10"/>
        <color theme="1"/>
        <rFont val="Arial Narrow"/>
        <family val="2"/>
      </rPr>
      <t/>
    </r>
  </si>
  <si>
    <r>
      <rPr>
        <b/>
        <sz val="14"/>
        <color theme="1"/>
        <rFont val="Arial Narrow"/>
        <family val="2"/>
      </rPr>
      <t>QUÉ PASA CON LAS OBSERVACIONES O DESVIACIONES</t>
    </r>
    <r>
      <rPr>
        <sz val="10"/>
        <color theme="1"/>
        <rFont val="Arial Narrow"/>
        <family val="2"/>
      </rPr>
      <t/>
    </r>
  </si>
  <si>
    <t>EVIDENCIA</t>
  </si>
  <si>
    <t>ACTIVIDAD DE CONTROL AL RIESGO</t>
  </si>
  <si>
    <r>
      <rPr>
        <b/>
        <sz val="12"/>
        <color theme="1"/>
        <rFont val="Arial Narrow"/>
        <family val="2"/>
      </rPr>
      <t>RESPONSABLE</t>
    </r>
    <r>
      <rPr>
        <sz val="12"/>
        <color theme="1"/>
        <rFont val="Arial Narrow"/>
        <family val="2"/>
      </rPr>
      <t xml:space="preserve">
¿Existe un responsable asignado a la ejecución del control?</t>
    </r>
  </si>
  <si>
    <r>
      <rPr>
        <b/>
        <sz val="12"/>
        <color theme="1"/>
        <rFont val="Arial Narrow"/>
        <family val="2"/>
      </rPr>
      <t>RESPONSABLE</t>
    </r>
    <r>
      <rPr>
        <sz val="12"/>
        <color theme="1"/>
        <rFont val="Arial Narrow"/>
        <family val="2"/>
      </rPr>
      <t xml:space="preserve">
¿El responsable tiene la autoridad y adecuada segregación de funciones en la ejecución del control?</t>
    </r>
  </si>
  <si>
    <r>
      <rPr>
        <b/>
        <sz val="12"/>
        <color theme="1"/>
        <rFont val="Arial Narrow"/>
        <family val="2"/>
      </rPr>
      <t>PERIODICIDAD</t>
    </r>
    <r>
      <rPr>
        <sz val="12"/>
        <color theme="1"/>
        <rFont val="Arial Narrow"/>
        <family val="2"/>
      </rPr>
      <t xml:space="preserve">
¿La oportunidad en que se ejecuta el control ayuda a prevenir la mitigación del riesgo o a detectar la materialización del riesgo de manera oportuna?</t>
    </r>
  </si>
  <si>
    <r>
      <rPr>
        <b/>
        <sz val="12"/>
        <color theme="1"/>
        <rFont val="Arial Narrow"/>
        <family val="2"/>
      </rPr>
      <t>PROPÓSITO</t>
    </r>
    <r>
      <rPr>
        <sz val="12"/>
        <color theme="1"/>
        <rFont val="Arial Narrow"/>
        <family val="2"/>
      </rPr>
      <t xml:space="preserve">
¿Las actividades que se desarrollan en el control realmente buscan por si sola prevenir o detectar las causas que pueden dar origen al riesgo, Ej.: verificar, validar, cotejar, comparar, revisar, etc.?</t>
    </r>
  </si>
  <si>
    <r>
      <rPr>
        <b/>
        <sz val="12"/>
        <color theme="1"/>
        <rFont val="Arial Narrow"/>
        <family val="2"/>
      </rPr>
      <t>COMO SE REALIZA</t>
    </r>
    <r>
      <rPr>
        <sz val="12"/>
        <color theme="1"/>
        <rFont val="Arial Narrow"/>
        <family val="2"/>
      </rPr>
      <t xml:space="preserve">
¿La fuente de información que se utiliza en el desarrollo del control es información confiable que permita mitigar el riesgo?</t>
    </r>
  </si>
  <si>
    <r>
      <rPr>
        <b/>
        <sz val="12"/>
        <color theme="1"/>
        <rFont val="Arial Narrow"/>
        <family val="2"/>
      </rPr>
      <t>QUÉ PASA CON LAS OBSERVACIONES O DESVIACIONES</t>
    </r>
    <r>
      <rPr>
        <sz val="12"/>
        <color theme="1"/>
        <rFont val="Arial Narrow"/>
        <family val="2"/>
      </rPr>
      <t xml:space="preserve">
¿Las observaciones, desviaciones o diferencias identificadas como resultados de la ejecución del control son investigadas y resueltas de manera oportuna?</t>
    </r>
  </si>
  <si>
    <r>
      <rPr>
        <b/>
        <sz val="12"/>
        <color theme="1"/>
        <rFont val="Arial Narrow"/>
        <family val="2"/>
      </rPr>
      <t>EVIDENCIA</t>
    </r>
    <r>
      <rPr>
        <sz val="12"/>
        <color theme="1"/>
        <rFont val="Arial Narrow"/>
        <family val="2"/>
      </rPr>
      <t xml:space="preserve">
¿Se deja evidencia o rastro de la ejecución del control que permita a cualquier tercero con la evidencia llegar a la misma conclusión?</t>
    </r>
  </si>
  <si>
    <t>Resultado de evaluación del diseño del control</t>
  </si>
  <si>
    <t>Rango de calificación del diseño del control</t>
  </si>
  <si>
    <r>
      <rPr>
        <b/>
        <sz val="14"/>
        <color theme="1"/>
        <rFont val="Arial Narrow"/>
        <family val="2"/>
      </rPr>
      <t>*Fuerte</t>
    </r>
    <r>
      <rPr>
        <sz val="14"/>
        <color theme="1"/>
        <rFont val="Arial Narrow"/>
        <family val="2"/>
      </rPr>
      <t xml:space="preserve">: El control se ejecuta de manera consistente por parte del responsable.
</t>
    </r>
    <r>
      <rPr>
        <b/>
        <sz val="14"/>
        <color theme="1"/>
        <rFont val="Arial Narrow"/>
        <family val="2"/>
      </rPr>
      <t>Moderado</t>
    </r>
    <r>
      <rPr>
        <sz val="14"/>
        <color theme="1"/>
        <rFont val="Arial Narrow"/>
        <family val="2"/>
      </rPr>
      <t xml:space="preserve">: El control se ejecuta algunas veces por parte del responsable.
</t>
    </r>
    <r>
      <rPr>
        <b/>
        <sz val="14"/>
        <color theme="1"/>
        <rFont val="Arial Narrow"/>
        <family val="2"/>
      </rPr>
      <t>Débil</t>
    </r>
    <r>
      <rPr>
        <sz val="14"/>
        <color theme="1"/>
        <rFont val="Arial Narrow"/>
        <family val="2"/>
      </rPr>
      <t>: El control no se ejecuta por parte del responsable.</t>
    </r>
  </si>
  <si>
    <t>Asignado / NO asignado</t>
  </si>
  <si>
    <t>Peso en la evaluación</t>
  </si>
  <si>
    <t>Adecuado / Inadecuado</t>
  </si>
  <si>
    <t>Oportuna / Inoportuna</t>
  </si>
  <si>
    <t>Prevenir / Detectar / No es control</t>
  </si>
  <si>
    <t>Confiable / No confiable</t>
  </si>
  <si>
    <t>Se investigan oportunamente / No se investigan oportunamente</t>
  </si>
  <si>
    <t>Completa / Incompleta / No existe</t>
  </si>
  <si>
    <t>SOLIDEZ</t>
  </si>
  <si>
    <t>PESO</t>
  </si>
  <si>
    <t>Preservar la confidencialidad, integridad y disponibilidad de la información.</t>
  </si>
  <si>
    <t>Lineamiento No. 3 de gestión de activos de información. 
del documento de Lineamientos de seguridad de la información, tratamiento y protección de datos personales</t>
  </si>
  <si>
    <t>Se reportan como evento/incidentes de seguridad de la información o como vulnerabilidades de un control.</t>
  </si>
  <si>
    <t xml:space="preserve"> Informes de auditoría
 Informes de revisón de políticas en el área </t>
  </si>
  <si>
    <t>Monitoreo y seguimiento de los controles implementados</t>
  </si>
  <si>
    <t>Actividad preventiva</t>
  </si>
  <si>
    <t>Adecuacion de CCTV (Circuito Cerrado de Televisión).</t>
  </si>
  <si>
    <t>Registros de video</t>
  </si>
  <si>
    <t>Inspecciones de funcionamiento de CCTV (Circuito Cerrado de Televisión).</t>
  </si>
  <si>
    <t>1 vez al año</t>
  </si>
  <si>
    <t>MAPA DE RIESGOS DE CORRUPCIÓN
Vigencia 2019 - Versión 1
31 de enero de 2019</t>
  </si>
  <si>
    <t>IDENTIFICACION DEL RIESGO</t>
  </si>
  <si>
    <t xml:space="preserve">Valoración del Riesgo </t>
  </si>
  <si>
    <t>Diseño de controles</t>
  </si>
  <si>
    <t>Valoración del Control</t>
  </si>
  <si>
    <t>Valoración del Riesgo Residual</t>
  </si>
  <si>
    <t>Plan de Tratamiento de Riesgos</t>
  </si>
  <si>
    <t>Seguimiento</t>
  </si>
  <si>
    <t xml:space="preserve">Proceso </t>
  </si>
  <si>
    <t>No.</t>
  </si>
  <si>
    <t>Riesgo</t>
  </si>
  <si>
    <t>Clasificación</t>
  </si>
  <si>
    <t xml:space="preserve">Causas </t>
  </si>
  <si>
    <t xml:space="preserve">Consecuencias </t>
  </si>
  <si>
    <t>Probabilidad</t>
  </si>
  <si>
    <t>Riesgo Inherente</t>
  </si>
  <si>
    <t>Opción de manejo</t>
  </si>
  <si>
    <t xml:space="preserve">N° </t>
  </si>
  <si>
    <t>Actividad de Control</t>
  </si>
  <si>
    <t>Soporte</t>
  </si>
  <si>
    <t>Responsable</t>
  </si>
  <si>
    <t>Tiempo</t>
  </si>
  <si>
    <t>Indicador del control</t>
  </si>
  <si>
    <t>Diseño del control</t>
  </si>
  <si>
    <t>Ejecución del Control</t>
  </si>
  <si>
    <t>Solidez del control</t>
  </si>
  <si>
    <t>Solidez del conjunto</t>
  </si>
  <si>
    <t>Riesgo Residual</t>
  </si>
  <si>
    <t>N°</t>
  </si>
  <si>
    <t>Controles</t>
  </si>
  <si>
    <t>Anexo A 27001</t>
  </si>
  <si>
    <t>Responsable de la acción preventiva</t>
  </si>
  <si>
    <t>Indicador de Acción Preventiva</t>
  </si>
  <si>
    <t>Cantidad</t>
  </si>
  <si>
    <t>Enero</t>
  </si>
  <si>
    <t>Febrero</t>
  </si>
  <si>
    <t>Marzo</t>
  </si>
  <si>
    <t>Abril</t>
  </si>
  <si>
    <t>Mayo</t>
  </si>
  <si>
    <t>Junio</t>
  </si>
  <si>
    <t>Julio</t>
  </si>
  <si>
    <t>Agosto</t>
  </si>
  <si>
    <t>Septiembre</t>
  </si>
  <si>
    <t>Octubre</t>
  </si>
  <si>
    <t>Noviembre</t>
  </si>
  <si>
    <t>Diciembre</t>
  </si>
  <si>
    <t>Seguridad de la información</t>
  </si>
  <si>
    <t>C.1.1</t>
  </si>
  <si>
    <t>Reducción de los incidentes de seguridad de la información por causa de manejo inadecuado de la información.</t>
  </si>
  <si>
    <t>P.1.1</t>
  </si>
  <si>
    <t>C.2.1</t>
  </si>
  <si>
    <t>Inspecciones realizadas al CCTV (Circuito Cerrado de Televisón).</t>
  </si>
  <si>
    <t>P.2.1</t>
  </si>
  <si>
    <t>Seguridad Física - Subdirección Administrativa y Financiera</t>
  </si>
  <si>
    <t>P.3.1</t>
  </si>
  <si>
    <t>A.5.1.2</t>
  </si>
  <si>
    <t>Documentos del SGSI  actualizados.</t>
  </si>
  <si>
    <t>P.3.2</t>
  </si>
  <si>
    <t>P.4.1</t>
  </si>
  <si>
    <t>Establecer e implementar un plan de remediación para las vulnerabilidades técnicas identificadas en la infraestructura tecnológica.</t>
  </si>
  <si>
    <t>A.12.6.1</t>
  </si>
  <si>
    <t>C.3.1</t>
  </si>
  <si>
    <t>P.5.1</t>
  </si>
  <si>
    <t>C.4.1</t>
  </si>
  <si>
    <t>P.6.1</t>
  </si>
  <si>
    <t>C.5.1</t>
  </si>
  <si>
    <t>P.7.1</t>
  </si>
  <si>
    <t>C.6.1</t>
  </si>
  <si>
    <t>C.7.1</t>
  </si>
  <si>
    <t xml:space="preserve">Oficina de Control Interno </t>
  </si>
  <si>
    <t>Directores, Subdirectores y Jefes de Oficina</t>
  </si>
  <si>
    <t xml:space="preserve">1. Manejo inadecuado de la información.
2. Información física almacenada sin proteccion.
3. Desconocimiento de políticas de seguridad de la información.
4. Prácticas inadecuadas de seguridad de la información.
5. Desconocimiento de las normativas de Gestion Documental </t>
  </si>
  <si>
    <t xml:space="preserve">Subdirección de Sistemas de Información de Tierras </t>
  </si>
  <si>
    <t xml:space="preserve">2 Veces al Año </t>
  </si>
  <si>
    <t xml:space="preserve">Conocimiento de las Politicas y Lineamiento de Seguridad de la Información </t>
  </si>
  <si>
    <t>Realizacion de Capacitaciones a los Colaboradores de la ANT</t>
  </si>
  <si>
    <t>Registro de Capacitaciones Efectuadas</t>
  </si>
  <si>
    <t xml:space="preserve">Realización de Capacitaciones sobre la politica y lineamientos en seguridad de la información </t>
  </si>
  <si>
    <t xml:space="preserve">Informe de Capacitaciones Efectuadas </t>
  </si>
  <si>
    <t>Subdirección de Sistemas de Informacion de Tierras, Talento Humano</t>
  </si>
  <si>
    <t xml:space="preserve">Subdirección de Sistemas de Información de Tierras, Oficina de Planeación
</t>
  </si>
  <si>
    <t xml:space="preserve">1 vez al mes </t>
  </si>
  <si>
    <t xml:space="preserve">Subdirección Administrativa y Financiera </t>
  </si>
  <si>
    <t xml:space="preserve">Secretaria General - Infraestructura Tecnologica </t>
  </si>
  <si>
    <t xml:space="preserve">Realizar el Respaldo de la Información Critica de la Entidad </t>
  </si>
  <si>
    <t xml:space="preserve">Backup de la Información </t>
  </si>
  <si>
    <t>Registro de los Backups y Pruebas de consistencia  Realizadas</t>
  </si>
  <si>
    <t xml:space="preserve">Realizacion de los Backups de la información Critica de la Entidad </t>
  </si>
  <si>
    <t xml:space="preserve">Informe de Backup Realizados </t>
  </si>
  <si>
    <t xml:space="preserve">Pérdida de la integridad, confidencialidad y disponibilidad de la información física manejada por los procesos de la ANT en cada dependencia </t>
  </si>
  <si>
    <t>Subdirección de Sistemas de Información de Tierras
Secretaría General (Infraestructura)</t>
  </si>
  <si>
    <t>Funcionarios y contratistas encargados de ejeuctar  los procesos de la Entidad</t>
  </si>
  <si>
    <t>Capacitaciones sobre el manejo de los activos de Informacion de la Entidad</t>
  </si>
  <si>
    <t>Socilalizar la  gestión de activos de Informacion donde se describa las actividades a llevar por parte de los funconarios y contratistas para el manejo adecuado de la información.</t>
  </si>
  <si>
    <t xml:space="preserve">Subdirección Adminsitrativa y Financiera </t>
  </si>
  <si>
    <t xml:space="preserve">Subdireccion Administrativa y Financiera - Seguridad Física </t>
  </si>
  <si>
    <t>Garantizar la seguridad física en las instalaciones de la sedes  de la ANT.</t>
  </si>
  <si>
    <t xml:space="preserve">Oficina Planeación, 
 Subdirección  de Sistemas de Información de Tierras, Secretaria General - Infraestructura </t>
  </si>
  <si>
    <t>Incumplimiento por parte de los colaboradores de las políticas y linamientos  de seguridad de la información definidas por la ANT.</t>
  </si>
  <si>
    <t>Se reportan a la dependecia de Control Interno Disciplinanrio</t>
  </si>
  <si>
    <t xml:space="preserve">Pérdida de la confidencialidad, integridad y disponiblidad de la información almacenada y procesada por la infraestructura tecnológica de la ANT. </t>
  </si>
  <si>
    <t xml:space="preserve">Elaboracion del Procedimiento </t>
  </si>
  <si>
    <t xml:space="preserve">Registro de Control de Firma de Documentos </t>
  </si>
  <si>
    <t xml:space="preserve">Realizar el Control y seguimiento a los documentos firmados digitalmente en cada dependencia </t>
  </si>
  <si>
    <t xml:space="preserve">Revision y registro de los documentos firmados digitalmente por cada dependencia </t>
  </si>
  <si>
    <t xml:space="preserve">Informe de Seguimientos realizados </t>
  </si>
  <si>
    <t xml:space="preserve">Definir responsabilidades del rol del recurso asigando como validador de la firma por parte del directivo de la Entidad </t>
  </si>
  <si>
    <t>A.8.1.1</t>
  </si>
  <si>
    <t xml:space="preserve">Seguimiento al Cumplimiento de las funciones y obligaciones </t>
  </si>
  <si>
    <t>Secretaría General (Infraestructura Tecnologica)</t>
  </si>
  <si>
    <t>1. Puntos de red sin uso ni proteccion (endpoint) y de fácil acceso.</t>
  </si>
  <si>
    <t>Realizar Test de Vulnerabilidades a la Red LAN de la ANT</t>
  </si>
  <si>
    <t xml:space="preserve">Por medio de herramientas tecnologicas realizar un evaluacion y prubas de vulnerabilidades de la red LAN de la ANT </t>
  </si>
  <si>
    <t xml:space="preserve">Informe de Vulnetabelidades Ejecutado </t>
  </si>
  <si>
    <t xml:space="preserve">1. Revisión de la  configuración de los puntos habilitados en cada Switch de la red LAN de la Entidad.
2. Bloqueo de Puntos de red que no se esten utilizando </t>
  </si>
  <si>
    <t>Informe de Ejecucion del Test de Vulnerbilidades ejecutado a la Red de la ANT</t>
  </si>
  <si>
    <t xml:space="preserve">Revision de la configuración de los Switchs de red </t>
  </si>
  <si>
    <t>Secretaria General - Infraestructura Tecnologica</t>
  </si>
  <si>
    <t xml:space="preserve">Informes de revision de la Configiracion de los Swicthes de Borde de la Red LAN </t>
  </si>
  <si>
    <t>A.10.6.2</t>
  </si>
  <si>
    <t>Pérdida de la disponibilidad  de la información, sistemas de información y servicios tecnologicos.</t>
  </si>
  <si>
    <t>Pérdida de la disponibilidad de la información, sistemas de información y servicios almacenados y procesados en el hardware (servidores, dispositivos de red y seguridad) ubicados en el datacenter y la Nube debido a fallas técnicas.</t>
  </si>
  <si>
    <t xml:space="preserve">Prevenir psoibles fallas que se puedan presentra en la Infraestructura tecnologica de la Entidad </t>
  </si>
  <si>
    <t xml:space="preserve">Realización de Mantenimientos Preventivos en la Infraestructura Tecnologica </t>
  </si>
  <si>
    <t>Informe de Mantenimiento Preventivo</t>
  </si>
  <si>
    <t xml:space="preserve">Ejecucion de Mantenimientos Preventivos  de la Infraestructura Tenologica </t>
  </si>
  <si>
    <t xml:space="preserve">Informe de Ejecucion de los Mantenimientos Preventivos </t>
  </si>
  <si>
    <t>Evaluacion del Estado de los componentes de la Infraestructura Tecnolgica</t>
  </si>
  <si>
    <t xml:space="preserve">MAPA DE RIESGOS DE SEGURIDAD DE LA INFORMACIÓN </t>
  </si>
  <si>
    <t xml:space="preserve"> GESTIÓN DE RIESGOS Y OPORTUNIDADES </t>
  </si>
  <si>
    <t>DIRECCIONAMIENTO ESTRATEGICO</t>
  </si>
  <si>
    <t>DEST-F-001</t>
  </si>
  <si>
    <t>A.5.1.1, A.8.2.3</t>
  </si>
  <si>
    <t>A.9.1.2, A.9.1.3</t>
  </si>
  <si>
    <t>Revisar, actualizar  por parte de la Alta Gerencia la politica  y lineamientos  de seguridad de la información.</t>
  </si>
  <si>
    <t xml:space="preserve"> Secretaria General - Infraestructura Tecnologica</t>
  </si>
  <si>
    <t>Subdirección de Sistemas de Informacion de Tierras, Subdireccion de Talento Humano</t>
  </si>
  <si>
    <t>Actualizar el  procedimiento para controlar el acceso físico a las instalaciones de la Sedes de la ANT</t>
  </si>
  <si>
    <t xml:space="preserve">Procedimiento Actualizado </t>
  </si>
  <si>
    <t>Informe de Vulnerabilidades identificadas y remediadas.</t>
  </si>
  <si>
    <t xml:space="preserve">Informe de Evaluacion de la Infraestructura Tecnologica </t>
  </si>
  <si>
    <t xml:space="preserve">Directores, Subdirectores y jefes de Oficina </t>
  </si>
  <si>
    <t xml:space="preserve">comunicar las politicas y lineamientos  de seguridad de la información a funcionarios y contratistas.mediante Tips Informativos </t>
  </si>
  <si>
    <t xml:space="preserve">Tips Enviado de Manera Bimensual </t>
  </si>
  <si>
    <t>La presente política considera los riesgos propios de los procesos y actividades desarrolladas al interior de la ANT, en donde se hace necesario el entendimiento, compromiso y disposición de todas las 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Gestión del Riesgo en la ANT se basará en los siguientes aspectos claves:
a) La Administración del riesgo es responsabilidad de todo el personal de  la ANT, tanto de la Alta Dirección como de los demas servdores públicos.     Los lideres del Proceso o enlace del Modelo Integrado de Planeación y Gestión - MIPG en cada dependencia, son los encargados de asegurar la aplicación y seguimiento de las distintas políticas, normas y procedimientos definidos para el cumplimiento del objetivo de cada proceso, en concordancia con la Oficina de Planeación.
b) La Administración del riego estara integrada dentro de todas las actividades y sistemas de la Entidad, formando parte tambien, en el proceso de planifiación general  de la gestión.
c) La Adinistración  del Riesgo se integrará a los planes, programas, procesos y actividades diarias que realizan las dependencias de la ANT dentro del alcance definido en el marco estratégico y organizacional.
d) La aplicación sistemática de la Gestión del Riesgo se hará sobre análisis fundados, haciendo uso efectivo y eficiente de los recursos de la Entidad. 
e) Aquellos riesgos que resulten en un nivel de riesgo extremo, luego de ser valorados mediante la metodología de riesgo definida, serán monitoreados continuamente y en forma especial por la Oficina de Planeación y la Oficina del Inspector de la Gestión de Tierras, en relación con los riesgos de corrupción.</t>
  </si>
  <si>
    <t>La metodología a utilizar en la administración de riesgos de seguridad de la información es la emitida por la Función Publica – “Guía para la administración del riesgo y el diseño de controles en entidades públicas” Versión 5 de 2020 .</t>
  </si>
  <si>
    <t xml:space="preserve">GESTIÓN DE RIESGOS Y OPORTUNIDADES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</si>
</sst>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0"/>
      <color theme="1"/>
      <name val="Arial Narrow"/>
      <family val="2"/>
    </font>
    <font>
      <b/>
      <sz val="10"/>
      <color theme="0"/>
      <name val="Arial Narrow"/>
      <family val="2"/>
    </font>
    <font>
      <b/>
      <sz val="10"/>
      <name val="Arial Narrow"/>
      <family val="2"/>
    </font>
    <font>
      <b/>
      <sz val="10"/>
      <color theme="1"/>
      <name val="Arial Narrow"/>
      <family val="2"/>
    </font>
    <font>
      <u/>
      <sz val="11"/>
      <color theme="10"/>
      <name val="Calibri"/>
      <family val="2"/>
      <scheme val="minor"/>
    </font>
    <font>
      <u/>
      <sz val="11"/>
      <color theme="11"/>
      <name val="Calibri"/>
      <family val="2"/>
      <scheme val="minor"/>
    </font>
    <font>
      <sz val="10"/>
      <name val="Arial"/>
      <family val="2"/>
    </font>
    <font>
      <b/>
      <sz val="11"/>
      <color theme="0"/>
      <name val="Arial Narrow"/>
      <family val="2"/>
    </font>
    <font>
      <b/>
      <sz val="11"/>
      <color theme="1"/>
      <name val="Arial Narrow"/>
      <family val="2"/>
    </font>
    <font>
      <sz val="10"/>
      <name val="Arial Narrow"/>
      <family val="2"/>
    </font>
    <font>
      <sz val="12"/>
      <color theme="1"/>
      <name val="Calibri"/>
      <family val="2"/>
      <scheme val="minor"/>
    </font>
    <font>
      <sz val="11"/>
      <color theme="1"/>
      <name val="Arial Narrow"/>
      <family val="2"/>
    </font>
    <font>
      <b/>
      <sz val="12"/>
      <color theme="1"/>
      <name val="Arial Narrow"/>
      <family val="2"/>
    </font>
    <font>
      <sz val="11"/>
      <color theme="1"/>
      <name val="Times New Roman"/>
      <family val="1"/>
    </font>
    <font>
      <b/>
      <sz val="11"/>
      <color theme="1"/>
      <name val="Times New Roman"/>
      <family val="1"/>
    </font>
    <font>
      <i/>
      <sz val="12"/>
      <color theme="1"/>
      <name val="Calibri"/>
      <family val="2"/>
      <scheme val="minor"/>
    </font>
    <font>
      <sz val="12"/>
      <color theme="1"/>
      <name val="Times New Roman"/>
      <family val="1"/>
    </font>
    <font>
      <sz val="14"/>
      <color theme="1"/>
      <name val="Times New Roman"/>
      <family val="1"/>
    </font>
    <font>
      <sz val="12"/>
      <color theme="1"/>
      <name val="Arial Narrow"/>
      <family val="2"/>
    </font>
    <font>
      <sz val="14"/>
      <color theme="1"/>
      <name val="Arial Narrow"/>
      <family val="2"/>
    </font>
    <font>
      <u/>
      <sz val="16"/>
      <color theme="10"/>
      <name val="Arial Narrow"/>
      <family val="2"/>
    </font>
    <font>
      <b/>
      <sz val="12"/>
      <color theme="1"/>
      <name val="Times New Roman"/>
      <family val="1"/>
    </font>
    <font>
      <sz val="16"/>
      <color theme="9"/>
      <name val="Arial Narrow"/>
      <family val="2"/>
    </font>
    <font>
      <u/>
      <sz val="16"/>
      <color theme="9"/>
      <name val="Arial Narrow"/>
      <family val="2"/>
    </font>
    <font>
      <b/>
      <sz val="14"/>
      <color theme="1"/>
      <name val="Arial Narrow"/>
      <family val="2"/>
    </font>
    <font>
      <b/>
      <sz val="12"/>
      <color theme="0"/>
      <name val="Times New Roman"/>
      <family val="1"/>
    </font>
    <font>
      <i/>
      <sz val="16"/>
      <color theme="1"/>
      <name val="Calibri"/>
      <family val="2"/>
      <scheme val="minor"/>
    </font>
    <font>
      <b/>
      <i/>
      <sz val="16"/>
      <color theme="1"/>
      <name val="Calibri"/>
      <family val="2"/>
      <scheme val="minor"/>
    </font>
    <font>
      <sz val="16"/>
      <color theme="1"/>
      <name val="Calibri"/>
      <family val="2"/>
      <scheme val="minor"/>
    </font>
    <font>
      <b/>
      <sz val="16"/>
      <color theme="1"/>
      <name val="Arial Narrow"/>
      <family val="2"/>
    </font>
    <font>
      <b/>
      <sz val="18"/>
      <color theme="1"/>
      <name val="Arial Narrow"/>
      <family val="2"/>
    </font>
    <font>
      <b/>
      <sz val="24"/>
      <color theme="1"/>
      <name val="Arial Narrow"/>
      <family val="2"/>
    </font>
    <font>
      <sz val="10"/>
      <color rgb="FF000000"/>
      <name val="Arial Narrow"/>
      <family val="2"/>
    </font>
    <font>
      <b/>
      <sz val="14"/>
      <color theme="0"/>
      <name val="Arial Narrow"/>
      <family val="2"/>
    </font>
    <font>
      <b/>
      <sz val="12"/>
      <color theme="0"/>
      <name val="Arial Narrow"/>
      <family val="2"/>
    </font>
    <font>
      <b/>
      <sz val="16"/>
      <color theme="0"/>
      <name val="Arial Narrow"/>
      <family val="2"/>
    </font>
    <font>
      <b/>
      <sz val="18"/>
      <color theme="0"/>
      <name val="Times New Roman"/>
      <family val="1"/>
    </font>
    <font>
      <b/>
      <sz val="22"/>
      <color theme="0"/>
      <name val="Times New Roman"/>
      <family val="1"/>
    </font>
    <font>
      <b/>
      <sz val="18"/>
      <color theme="0"/>
      <name val="Arial Narrow"/>
      <family val="2"/>
    </font>
    <font>
      <b/>
      <sz val="22"/>
      <color theme="1"/>
      <name val="Arial Narrow"/>
      <family val="2"/>
    </font>
    <font>
      <b/>
      <sz val="20"/>
      <name val="Arial Narrow"/>
      <family val="2"/>
    </font>
    <font>
      <b/>
      <sz val="24"/>
      <color theme="0"/>
      <name val="Arial Narrow"/>
      <family val="2"/>
    </font>
    <font>
      <sz val="11"/>
      <color rgb="FF383B37"/>
      <name val="Arial Narrow"/>
      <family val="2"/>
    </font>
    <font>
      <sz val="10"/>
      <color rgb="FF383B37"/>
      <name val="Arial Narrow"/>
      <family val="2"/>
    </font>
    <font>
      <b/>
      <sz val="11"/>
      <color rgb="FF383B37"/>
      <name val="Arial Narrow"/>
      <family val="2"/>
    </font>
    <font>
      <b/>
      <sz val="10"/>
      <color rgb="FF383B37"/>
      <name val="Arial Narrow"/>
      <family val="2"/>
    </font>
    <font>
      <b/>
      <sz val="20"/>
      <color theme="0"/>
      <name val="Arial Narrow"/>
      <family val="2"/>
    </font>
    <font>
      <b/>
      <sz val="12"/>
      <name val="Arial Narrow"/>
      <family val="2"/>
    </font>
    <font>
      <sz val="14"/>
      <color theme="1"/>
      <name val="Calibri"/>
      <family val="2"/>
      <scheme val="minor"/>
    </font>
    <font>
      <sz val="8"/>
      <name val="Calibri"/>
      <family val="2"/>
      <scheme val="minor"/>
    </font>
    <font>
      <sz val="12"/>
      <name val="Arial Narrow"/>
      <family val="2"/>
    </font>
    <font>
      <i/>
      <u/>
      <sz val="12"/>
      <color theme="1"/>
      <name val="Calibri"/>
      <family val="2"/>
      <scheme val="minor"/>
    </font>
    <font>
      <b/>
      <sz val="11"/>
      <name val="Arial Narrow"/>
      <family val="2"/>
    </font>
  </fonts>
  <fills count="1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s>
  <borders count="9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bottom style="thin">
        <color auto="1"/>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top style="thick">
        <color indexed="64"/>
      </top>
      <bottom/>
      <diagonal/>
    </border>
    <border>
      <left style="thin">
        <color auto="1"/>
      </left>
      <right style="thick">
        <color auto="1"/>
      </right>
      <top style="thin">
        <color auto="1"/>
      </top>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auto="1"/>
      </left>
      <right style="thin">
        <color auto="1"/>
      </right>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top style="thin">
        <color auto="1"/>
      </top>
      <bottom style="thin">
        <color indexed="64"/>
      </bottom>
      <diagonal/>
    </border>
  </borders>
  <cellStyleXfs count="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0" fontId="5" fillId="0" borderId="0" applyNumberFormat="0" applyFill="0" applyBorder="0" applyAlignment="0" applyProtection="0"/>
  </cellStyleXfs>
  <cellXfs count="558">
    <xf numFmtId="0" fontId="0" fillId="0" borderId="0" xfId="0"/>
    <xf numFmtId="0" fontId="0" fillId="2" borderId="15" xfId="0" applyFill="1" applyBorder="1"/>
    <xf numFmtId="0" fontId="0" fillId="2" borderId="0" xfId="0" applyFill="1"/>
    <xf numFmtId="0" fontId="0" fillId="2" borderId="16" xfId="0" applyFill="1" applyBorder="1"/>
    <xf numFmtId="0" fontId="0" fillId="2" borderId="17" xfId="0" applyFill="1" applyBorder="1"/>
    <xf numFmtId="0" fontId="0" fillId="2" borderId="18" xfId="0" applyFill="1" applyBorder="1"/>
    <xf numFmtId="0" fontId="0" fillId="2" borderId="19" xfId="0" applyFill="1" applyBorder="1"/>
    <xf numFmtId="0" fontId="0" fillId="8" borderId="0" xfId="0" applyFill="1"/>
    <xf numFmtId="0" fontId="11" fillId="8" borderId="0" xfId="0" applyFont="1" applyFill="1"/>
    <xf numFmtId="0" fontId="0" fillId="2" borderId="40" xfId="0" applyFill="1" applyBorder="1"/>
    <xf numFmtId="0" fontId="0" fillId="2" borderId="41" xfId="0" applyFill="1" applyBorder="1"/>
    <xf numFmtId="0" fontId="0" fillId="2" borderId="42" xfId="0" applyFill="1" applyBorder="1"/>
    <xf numFmtId="0" fontId="0" fillId="2" borderId="43" xfId="0" applyFill="1" applyBorder="1"/>
    <xf numFmtId="0" fontId="0" fillId="2" borderId="44" xfId="0" applyFill="1" applyBorder="1"/>
    <xf numFmtId="0" fontId="21" fillId="2" borderId="0" xfId="6" applyFont="1" applyFill="1" applyBorder="1" applyAlignment="1">
      <alignment horizontal="center"/>
    </xf>
    <xf numFmtId="0" fontId="21" fillId="2" borderId="40" xfId="6" applyFont="1" applyFill="1" applyBorder="1" applyAlignment="1">
      <alignment horizontal="center"/>
    </xf>
    <xf numFmtId="0" fontId="21" fillId="2" borderId="41" xfId="6" applyFont="1" applyFill="1" applyBorder="1" applyAlignment="1">
      <alignment horizontal="center"/>
    </xf>
    <xf numFmtId="0" fontId="13" fillId="2" borderId="0" xfId="0" applyFont="1" applyFill="1" applyAlignment="1">
      <alignment horizontal="center" vertical="center" wrapText="1"/>
    </xf>
    <xf numFmtId="0" fontId="18" fillId="2" borderId="0" xfId="0" applyFont="1" applyFill="1" applyAlignment="1">
      <alignment horizontal="center" vertical="center"/>
    </xf>
    <xf numFmtId="0" fontId="15" fillId="2" borderId="0" xfId="0" applyFont="1" applyFill="1" applyAlignment="1">
      <alignment horizontal="center" vertical="center"/>
    </xf>
    <xf numFmtId="0" fontId="18" fillId="2" borderId="0" xfId="0" applyFont="1" applyFill="1"/>
    <xf numFmtId="0" fontId="18" fillId="2" borderId="0" xfId="0" applyFont="1" applyFill="1" applyAlignment="1">
      <alignment vertical="center"/>
    </xf>
    <xf numFmtId="0" fontId="13" fillId="12" borderId="1" xfId="0" applyFont="1" applyFill="1" applyBorder="1" applyAlignment="1">
      <alignment horizontal="center" vertical="center" wrapText="1"/>
    </xf>
    <xf numFmtId="0" fontId="17" fillId="2" borderId="0" xfId="0" applyFont="1" applyFill="1" applyAlignment="1">
      <alignment horizontal="center" vertical="center"/>
    </xf>
    <xf numFmtId="0" fontId="22" fillId="2" borderId="0" xfId="0" applyFont="1" applyFill="1" applyAlignment="1">
      <alignment horizontal="center" vertical="center"/>
    </xf>
    <xf numFmtId="0" fontId="13" fillId="2" borderId="0" xfId="0" applyFont="1" applyFill="1" applyAlignment="1">
      <alignment vertical="center" wrapText="1"/>
    </xf>
    <xf numFmtId="0" fontId="13" fillId="12" borderId="60" xfId="0" applyFont="1" applyFill="1" applyBorder="1" applyAlignment="1">
      <alignment horizontal="center" vertical="center" wrapText="1"/>
    </xf>
    <xf numFmtId="0" fontId="13" fillId="12" borderId="62" xfId="0" applyFont="1" applyFill="1" applyBorder="1" applyAlignment="1">
      <alignment horizontal="center" vertical="center" wrapText="1"/>
    </xf>
    <xf numFmtId="0" fontId="33" fillId="7" borderId="49" xfId="0" applyFont="1" applyFill="1" applyBorder="1" applyAlignment="1">
      <alignment vertical="center" wrapText="1"/>
    </xf>
    <xf numFmtId="0" fontId="33" fillId="7" borderId="62" xfId="0" applyFont="1" applyFill="1" applyBorder="1" applyAlignment="1">
      <alignment vertical="center" wrapText="1"/>
    </xf>
    <xf numFmtId="0" fontId="1" fillId="7" borderId="54"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62" xfId="0" applyFont="1" applyFill="1" applyBorder="1" applyAlignment="1">
      <alignment horizontal="center" vertical="center" wrapText="1"/>
    </xf>
    <xf numFmtId="0" fontId="25" fillId="7" borderId="54" xfId="0" applyFont="1" applyFill="1" applyBorder="1" applyAlignment="1">
      <alignment horizontal="center" vertical="center"/>
    </xf>
    <xf numFmtId="0" fontId="25" fillId="7" borderId="25" xfId="0" applyFont="1" applyFill="1" applyBorder="1" applyAlignment="1">
      <alignment horizontal="center" vertical="center"/>
    </xf>
    <xf numFmtId="0" fontId="25" fillId="7" borderId="60" xfId="0" applyFont="1" applyFill="1" applyBorder="1" applyAlignment="1">
      <alignment horizontal="center" vertical="center"/>
    </xf>
    <xf numFmtId="0" fontId="25" fillId="7" borderId="59" xfId="0" applyFont="1" applyFill="1" applyBorder="1" applyAlignment="1">
      <alignment horizontal="center" vertical="center"/>
    </xf>
    <xf numFmtId="0" fontId="25" fillId="7" borderId="4" xfId="0" applyFont="1" applyFill="1" applyBorder="1" applyAlignment="1">
      <alignment vertical="center" wrapText="1"/>
    </xf>
    <xf numFmtId="0" fontId="25" fillId="7" borderId="61" xfId="0" applyFont="1" applyFill="1" applyBorder="1" applyAlignment="1">
      <alignment vertical="center" wrapText="1"/>
    </xf>
    <xf numFmtId="0" fontId="13" fillId="12" borderId="25" xfId="0" applyFont="1" applyFill="1" applyBorder="1" applyAlignment="1">
      <alignment horizontal="center" vertical="center" wrapText="1"/>
    </xf>
    <xf numFmtId="0" fontId="13" fillId="12" borderId="26" xfId="0" applyFont="1" applyFill="1" applyBorder="1" applyAlignment="1">
      <alignment horizontal="center" vertical="center" wrapText="1"/>
    </xf>
    <xf numFmtId="0" fontId="19" fillId="7" borderId="25" xfId="0" applyFont="1" applyFill="1" applyBorder="1" applyAlignment="1">
      <alignment horizontal="center" vertical="center"/>
    </xf>
    <xf numFmtId="0" fontId="19" fillId="7" borderId="1" xfId="0" applyFont="1" applyFill="1" applyBorder="1" applyAlignment="1">
      <alignment horizontal="center" vertical="center"/>
    </xf>
    <xf numFmtId="0" fontId="25" fillId="7" borderId="26" xfId="0" applyFont="1" applyFill="1" applyBorder="1" applyAlignment="1">
      <alignment horizontal="center" vertical="center"/>
    </xf>
    <xf numFmtId="0" fontId="19" fillId="7" borderId="25"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9" fillId="7" borderId="61" xfId="0" applyFont="1" applyFill="1" applyBorder="1" applyAlignment="1">
      <alignment horizontal="center" vertical="center"/>
    </xf>
    <xf numFmtId="0" fontId="25" fillId="7" borderId="62" xfId="0" applyFont="1" applyFill="1" applyBorder="1" applyAlignment="1">
      <alignment horizontal="center" vertical="center"/>
    </xf>
    <xf numFmtId="0" fontId="14" fillId="7" borderId="29" xfId="0" applyFont="1" applyFill="1" applyBorder="1" applyAlignment="1">
      <alignment horizontal="center" vertical="center"/>
    </xf>
    <xf numFmtId="0" fontId="43" fillId="7" borderId="85" xfId="0" applyFont="1" applyFill="1" applyBorder="1" applyAlignment="1" applyProtection="1">
      <alignment vertical="center" wrapText="1"/>
      <protection locked="0"/>
    </xf>
    <xf numFmtId="0" fontId="43" fillId="7" borderId="85" xfId="0" applyFont="1" applyFill="1" applyBorder="1" applyAlignment="1" applyProtection="1">
      <alignment horizontal="center" vertical="center" wrapText="1"/>
      <protection locked="0"/>
    </xf>
    <xf numFmtId="0" fontId="12" fillId="7" borderId="85" xfId="0" applyFont="1" applyFill="1" applyBorder="1" applyAlignment="1" applyProtection="1">
      <alignment wrapText="1"/>
      <protection locked="0"/>
    </xf>
    <xf numFmtId="0" fontId="41" fillId="0" borderId="1" xfId="0" applyFont="1" applyBorder="1" applyAlignment="1">
      <alignment horizontal="center" vertical="center"/>
    </xf>
    <xf numFmtId="0" fontId="10" fillId="0" borderId="24" xfId="5" applyFont="1" applyBorder="1" applyAlignment="1">
      <alignment horizontal="center" vertical="center" wrapText="1"/>
    </xf>
    <xf numFmtId="0" fontId="10" fillId="0" borderId="26" xfId="5" applyFont="1" applyBorder="1" applyAlignment="1">
      <alignment horizontal="center" vertical="center" wrapText="1"/>
    </xf>
    <xf numFmtId="0" fontId="31" fillId="12" borderId="1"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18" fillId="7" borderId="1" xfId="0" applyFont="1" applyFill="1" applyBorder="1" applyAlignment="1">
      <alignment vertical="center"/>
    </xf>
    <xf numFmtId="0" fontId="0" fillId="8" borderId="0" xfId="0" applyFill="1" applyAlignment="1">
      <alignment horizontal="center"/>
    </xf>
    <xf numFmtId="0" fontId="10" fillId="0" borderId="35" xfId="5" applyFont="1" applyBorder="1" applyAlignment="1">
      <alignment horizontal="center" vertical="center" wrapText="1"/>
    </xf>
    <xf numFmtId="0" fontId="10" fillId="0" borderId="37" xfId="5" applyFont="1" applyBorder="1" applyAlignment="1">
      <alignment horizontal="center" vertical="center" wrapText="1"/>
    </xf>
    <xf numFmtId="0" fontId="1" fillId="14" borderId="0" xfId="0" applyFont="1" applyFill="1" applyAlignment="1">
      <alignment horizontal="center" vertical="center"/>
    </xf>
    <xf numFmtId="0" fontId="4" fillId="14" borderId="0" xfId="0" applyFont="1" applyFill="1" applyAlignment="1">
      <alignment horizontal="center" vertical="center"/>
    </xf>
    <xf numFmtId="0" fontId="1" fillId="7" borderId="1" xfId="0" applyFont="1" applyFill="1" applyBorder="1" applyAlignment="1">
      <alignment horizontal="left" vertical="center" wrapText="1"/>
    </xf>
    <xf numFmtId="0" fontId="1" fillId="7" borderId="1" xfId="0" applyFont="1" applyFill="1" applyBorder="1" applyAlignment="1">
      <alignment horizontal="center" vertical="center"/>
    </xf>
    <xf numFmtId="0" fontId="1" fillId="7" borderId="1" xfId="0" applyFont="1" applyFill="1" applyBorder="1" applyAlignment="1" applyProtection="1">
      <alignment horizontal="center" vertical="center"/>
      <protection locked="0"/>
    </xf>
    <xf numFmtId="0" fontId="25" fillId="12" borderId="81" xfId="0" applyFont="1" applyFill="1" applyBorder="1" applyAlignment="1">
      <alignment horizontal="center" vertical="center" wrapText="1"/>
    </xf>
    <xf numFmtId="0" fontId="49" fillId="8" borderId="0" xfId="0" applyFont="1" applyFill="1"/>
    <xf numFmtId="0" fontId="25" fillId="7" borderId="1" xfId="0" applyFont="1" applyFill="1" applyBorder="1" applyAlignment="1">
      <alignment vertical="center" wrapText="1"/>
    </xf>
    <xf numFmtId="0" fontId="33" fillId="7" borderId="26" xfId="0" applyFont="1" applyFill="1" applyBorder="1" applyAlignment="1">
      <alignment vertical="center" wrapText="1"/>
    </xf>
    <xf numFmtId="0" fontId="0" fillId="13" borderId="30" xfId="0" applyFill="1" applyBorder="1" applyAlignment="1">
      <alignment horizontal="center" vertical="center"/>
    </xf>
    <xf numFmtId="0" fontId="0" fillId="9" borderId="29" xfId="0" applyFill="1" applyBorder="1" applyAlignment="1">
      <alignment horizontal="center" vertical="center"/>
    </xf>
    <xf numFmtId="0" fontId="0" fillId="3" borderId="29" xfId="0" applyFill="1" applyBorder="1" applyAlignment="1">
      <alignment horizontal="center" vertical="center"/>
    </xf>
    <xf numFmtId="0" fontId="0" fillId="13" borderId="29" xfId="0" applyFill="1" applyBorder="1" applyAlignment="1">
      <alignment horizontal="center" vertical="center"/>
    </xf>
    <xf numFmtId="0" fontId="0" fillId="13" borderId="32" xfId="0" applyFill="1" applyBorder="1" applyAlignment="1">
      <alignment horizontal="center" vertical="center"/>
    </xf>
    <xf numFmtId="0" fontId="0" fillId="13" borderId="31" xfId="0" applyFill="1" applyBorder="1" applyAlignment="1">
      <alignment horizontal="center" vertical="center"/>
    </xf>
    <xf numFmtId="0" fontId="0" fillId="3" borderId="30" xfId="0" applyFill="1" applyBorder="1" applyAlignment="1">
      <alignment horizontal="center" vertical="center"/>
    </xf>
    <xf numFmtId="0" fontId="0" fillId="4" borderId="29" xfId="0" applyFill="1" applyBorder="1" applyAlignment="1">
      <alignment horizontal="center" vertical="center"/>
    </xf>
    <xf numFmtId="0" fontId="0" fillId="9" borderId="30" xfId="0" applyFill="1" applyBorder="1" applyAlignment="1">
      <alignment horizontal="center" vertical="center"/>
    </xf>
    <xf numFmtId="0" fontId="1" fillId="7" borderId="60" xfId="0" applyFont="1" applyFill="1" applyBorder="1" applyAlignment="1">
      <alignment horizontal="center" vertical="center" wrapText="1"/>
    </xf>
    <xf numFmtId="0" fontId="25" fillId="7" borderId="74" xfId="0" applyFont="1" applyFill="1" applyBorder="1" applyAlignment="1">
      <alignment vertical="center" wrapText="1"/>
    </xf>
    <xf numFmtId="0" fontId="0" fillId="9" borderId="31" xfId="0" applyFill="1" applyBorder="1" applyAlignment="1">
      <alignment horizontal="center" vertical="center"/>
    </xf>
    <xf numFmtId="0" fontId="0" fillId="3" borderId="31" xfId="0" applyFill="1" applyBorder="1" applyAlignment="1">
      <alignment horizontal="center" vertical="center"/>
    </xf>
    <xf numFmtId="0" fontId="0" fillId="4" borderId="31" xfId="0" applyFill="1" applyBorder="1" applyAlignment="1">
      <alignment horizontal="center" vertical="center"/>
    </xf>
    <xf numFmtId="0" fontId="3" fillId="7" borderId="1" xfId="0" applyFont="1" applyFill="1" applyBorder="1" applyAlignment="1">
      <alignment horizontal="center" vertical="center" wrapText="1"/>
    </xf>
    <xf numFmtId="0" fontId="20" fillId="12" borderId="67" xfId="0" applyFont="1" applyFill="1" applyBorder="1" applyAlignment="1">
      <alignment horizontal="center" vertical="center" wrapText="1"/>
    </xf>
    <xf numFmtId="0" fontId="25" fillId="12" borderId="20" xfId="0" applyFont="1" applyFill="1" applyBorder="1" applyAlignment="1">
      <alignment horizontal="center" vertical="center" wrapText="1"/>
    </xf>
    <xf numFmtId="0" fontId="11" fillId="8" borderId="0" xfId="0" applyFont="1" applyFill="1" applyAlignment="1">
      <alignment horizontal="center"/>
    </xf>
    <xf numFmtId="0" fontId="10"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1" fillId="7" borderId="1" xfId="0" applyFont="1" applyFill="1" applyBorder="1" applyAlignment="1">
      <alignment horizontal="center" vertical="center" wrapText="1"/>
    </xf>
    <xf numFmtId="0" fontId="48" fillId="7" borderId="2" xfId="0" applyFont="1" applyFill="1" applyBorder="1" applyAlignment="1">
      <alignment horizontal="center" vertical="center" wrapText="1"/>
    </xf>
    <xf numFmtId="0" fontId="1" fillId="7" borderId="2" xfId="0" applyFont="1" applyFill="1" applyBorder="1" applyAlignment="1">
      <alignment vertical="center" wrapText="1"/>
    </xf>
    <xf numFmtId="0" fontId="1" fillId="7" borderId="4" xfId="0" applyFont="1" applyFill="1" applyBorder="1" applyAlignment="1">
      <alignment vertical="center" wrapText="1"/>
    </xf>
    <xf numFmtId="0" fontId="10" fillId="7" borderId="1" xfId="0" applyFont="1" applyFill="1" applyBorder="1" applyAlignment="1">
      <alignment horizontal="center" vertical="center"/>
    </xf>
    <xf numFmtId="0" fontId="10" fillId="7"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textRotation="90" wrapText="1"/>
    </xf>
    <xf numFmtId="0" fontId="3" fillId="6" borderId="1" xfId="0" applyFont="1" applyFill="1" applyBorder="1" applyAlignment="1">
      <alignment vertical="center" textRotation="90" wrapText="1"/>
    </xf>
    <xf numFmtId="0" fontId="1" fillId="7" borderId="49" xfId="0" applyFont="1" applyFill="1" applyBorder="1" applyAlignment="1" applyProtection="1">
      <alignment horizontal="center" vertical="center"/>
      <protection locked="0"/>
    </xf>
    <xf numFmtId="0" fontId="1" fillId="7" borderId="26" xfId="0" applyFont="1" applyFill="1" applyBorder="1" applyAlignment="1" applyProtection="1">
      <alignment horizontal="center" vertical="center"/>
      <protection locked="0"/>
    </xf>
    <xf numFmtId="9" fontId="1" fillId="7" borderId="4" xfId="0" applyNumberFormat="1" applyFont="1" applyFill="1" applyBorder="1" applyAlignment="1" applyProtection="1">
      <alignment vertical="center"/>
      <protection locked="0"/>
    </xf>
    <xf numFmtId="0" fontId="1" fillId="7" borderId="1" xfId="0" applyFont="1" applyFill="1" applyBorder="1" applyAlignment="1">
      <alignment horizontal="center" vertical="center" textRotation="90"/>
    </xf>
    <xf numFmtId="0" fontId="1" fillId="7" borderId="26" xfId="0" applyFont="1" applyFill="1" applyBorder="1" applyAlignment="1">
      <alignment horizontal="center" vertical="center" textRotation="90"/>
    </xf>
    <xf numFmtId="0" fontId="1" fillId="7" borderId="1" xfId="0" applyFont="1" applyFill="1" applyBorder="1" applyAlignment="1">
      <alignment vertical="center" textRotation="90"/>
    </xf>
    <xf numFmtId="0" fontId="9" fillId="7" borderId="25" xfId="0" applyFont="1" applyFill="1" applyBorder="1" applyAlignment="1" applyProtection="1">
      <alignment horizontal="center" vertical="center"/>
      <protection locked="0"/>
    </xf>
    <xf numFmtId="0" fontId="9" fillId="7" borderId="3" xfId="0" applyFont="1" applyFill="1" applyBorder="1" applyAlignment="1" applyProtection="1">
      <alignment horizontal="center" vertical="center"/>
      <protection locked="0"/>
    </xf>
    <xf numFmtId="0" fontId="19" fillId="8" borderId="0" xfId="0" applyFont="1" applyFill="1"/>
    <xf numFmtId="0" fontId="13" fillId="7" borderId="1"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left" vertical="center" wrapText="1"/>
      <protection locked="0"/>
    </xf>
    <xf numFmtId="0" fontId="51" fillId="7" borderId="3" xfId="0" applyFont="1" applyFill="1" applyBorder="1" applyAlignment="1">
      <alignment horizontal="center" vertical="center" wrapText="1"/>
    </xf>
    <xf numFmtId="2" fontId="3" fillId="7" borderId="1" xfId="0" applyNumberFormat="1" applyFont="1" applyFill="1" applyBorder="1" applyAlignment="1">
      <alignment horizontal="center" vertical="center" wrapText="1"/>
    </xf>
    <xf numFmtId="0" fontId="1" fillId="14" borderId="0" xfId="0" applyFont="1" applyFill="1" applyAlignment="1">
      <alignment horizontal="left" vertical="center"/>
    </xf>
    <xf numFmtId="0" fontId="12" fillId="7" borderId="25"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9" fillId="12" borderId="61" xfId="0" applyFont="1" applyFill="1" applyBorder="1" applyAlignment="1">
      <alignment horizontal="center" vertical="center" wrapText="1"/>
    </xf>
    <xf numFmtId="0" fontId="9" fillId="12" borderId="62" xfId="0" applyFont="1" applyFill="1" applyBorder="1" applyAlignment="1">
      <alignment horizontal="center" vertical="center" wrapText="1"/>
    </xf>
    <xf numFmtId="0" fontId="12" fillId="7" borderId="60" xfId="0" applyFont="1" applyFill="1" applyBorder="1" applyAlignment="1">
      <alignment horizontal="center" vertical="center" wrapText="1"/>
    </xf>
    <xf numFmtId="0" fontId="12" fillId="7" borderId="61" xfId="0" applyFont="1" applyFill="1" applyBorder="1" applyAlignment="1">
      <alignment horizontal="center" vertical="center" wrapText="1"/>
    </xf>
    <xf numFmtId="0" fontId="13" fillId="12" borderId="61" xfId="0" applyFont="1" applyFill="1" applyBorder="1" applyAlignment="1">
      <alignment horizontal="center" vertical="center" wrapText="1"/>
    </xf>
    <xf numFmtId="0" fontId="9" fillId="12" borderId="60" xfId="0" applyFont="1" applyFill="1" applyBorder="1" applyAlignment="1">
      <alignment horizontal="center" vertical="center" wrapText="1"/>
    </xf>
    <xf numFmtId="0" fontId="12" fillId="7" borderId="54"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8" fillId="11" borderId="1" xfId="5" applyFont="1" applyFill="1" applyBorder="1" applyAlignment="1">
      <alignment horizontal="center" vertical="center" wrapText="1"/>
    </xf>
    <xf numFmtId="0" fontId="8" fillId="11" borderId="2" xfId="5" applyFont="1" applyFill="1" applyBorder="1" applyAlignment="1">
      <alignment horizontal="center" vertical="center" wrapText="1"/>
    </xf>
    <xf numFmtId="0" fontId="8" fillId="11" borderId="23" xfId="5" applyFont="1" applyFill="1" applyBorder="1" applyAlignment="1">
      <alignment horizontal="center" vertical="center" wrapText="1"/>
    </xf>
    <xf numFmtId="0" fontId="1"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protection locked="0"/>
    </xf>
    <xf numFmtId="0" fontId="19" fillId="7" borderId="1"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left" vertical="center" wrapText="1"/>
      <protection locked="0"/>
    </xf>
    <xf numFmtId="0" fontId="1" fillId="7" borderId="4" xfId="0" applyFont="1" applyFill="1" applyBorder="1" applyAlignment="1" applyProtection="1">
      <alignment horizontal="center" vertical="center" wrapText="1"/>
      <protection locked="0"/>
    </xf>
    <xf numFmtId="0" fontId="48" fillId="7" borderId="1" xfId="0" applyFont="1" applyFill="1" applyBorder="1" applyAlignment="1">
      <alignment horizontal="center" vertical="center" wrapText="1"/>
    </xf>
    <xf numFmtId="0" fontId="48" fillId="7" borderId="1" xfId="0" applyFont="1" applyFill="1" applyBorder="1" applyAlignment="1">
      <alignment horizontal="center" vertical="center"/>
    </xf>
    <xf numFmtId="0" fontId="51" fillId="7" borderId="1" xfId="0" applyFont="1" applyFill="1" applyBorder="1" applyAlignment="1" applyProtection="1">
      <alignment horizontal="center" vertical="center" wrapText="1"/>
      <protection locked="0"/>
    </xf>
    <xf numFmtId="0" fontId="48" fillId="7" borderId="3" xfId="0" applyFont="1" applyFill="1" applyBorder="1" applyAlignment="1">
      <alignment horizontal="center" vertical="center" wrapText="1"/>
    </xf>
    <xf numFmtId="0" fontId="51" fillId="7" borderId="1" xfId="0" applyFont="1" applyFill="1" applyBorder="1" applyAlignment="1">
      <alignment horizontal="center" vertical="center" wrapText="1"/>
    </xf>
    <xf numFmtId="0" fontId="25" fillId="12" borderId="77"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25" fillId="12" borderId="67" xfId="0" applyFont="1" applyFill="1" applyBorder="1" applyAlignment="1">
      <alignment horizontal="center" vertical="center" wrapText="1"/>
    </xf>
    <xf numFmtId="0" fontId="1" fillId="7" borderId="4" xfId="0" applyFont="1" applyFill="1" applyBorder="1" applyAlignment="1">
      <alignment horizontal="center" vertical="center" textRotation="90"/>
    </xf>
    <xf numFmtId="0" fontId="1" fillId="7" borderId="49" xfId="0" applyFont="1" applyFill="1" applyBorder="1" applyAlignment="1">
      <alignment horizontal="center" vertical="center" textRotation="90"/>
    </xf>
    <xf numFmtId="0" fontId="9" fillId="7" borderId="54" xfId="0" applyFont="1" applyFill="1" applyBorder="1" applyAlignment="1" applyProtection="1">
      <alignment horizontal="center" vertical="center"/>
      <protection locked="0"/>
    </xf>
    <xf numFmtId="0" fontId="1" fillId="7" borderId="4" xfId="0" applyFont="1" applyFill="1" applyBorder="1" applyAlignment="1">
      <alignment horizontal="center" vertical="center" wrapText="1"/>
    </xf>
    <xf numFmtId="0" fontId="1" fillId="7" borderId="4" xfId="0" applyFont="1" applyFill="1" applyBorder="1" applyAlignment="1">
      <alignment horizontal="center" vertical="center"/>
    </xf>
    <xf numFmtId="0" fontId="2" fillId="5" borderId="4" xfId="0" applyFont="1" applyFill="1" applyBorder="1" applyAlignment="1">
      <alignment horizontal="center" vertical="center" wrapText="1"/>
    </xf>
    <xf numFmtId="0" fontId="9" fillId="7" borderId="1" xfId="0" applyFont="1" applyFill="1" applyBorder="1" applyAlignment="1" applyProtection="1">
      <alignment horizontal="center" vertical="center"/>
      <protection locked="0"/>
    </xf>
    <xf numFmtId="0" fontId="2" fillId="5" borderId="1" xfId="0" applyFont="1" applyFill="1" applyBorder="1" applyAlignment="1">
      <alignment horizontal="center" vertical="center" wrapText="1"/>
    </xf>
    <xf numFmtId="0" fontId="1" fillId="7" borderId="4" xfId="0" applyFont="1" applyFill="1" applyBorder="1" applyAlignment="1">
      <alignment horizontal="left" vertical="center" wrapText="1"/>
    </xf>
    <xf numFmtId="0" fontId="9" fillId="7" borderId="4" xfId="0" applyFont="1" applyFill="1" applyBorder="1" applyAlignment="1" applyProtection="1">
      <alignment horizontal="center" vertical="center"/>
      <protection locked="0"/>
    </xf>
    <xf numFmtId="0" fontId="1" fillId="7" borderId="4" xfId="0" applyFont="1" applyFill="1" applyBorder="1" applyAlignment="1" applyProtection="1">
      <alignment horizontal="center" vertical="center"/>
      <protection locked="0"/>
    </xf>
    <xf numFmtId="0" fontId="51" fillId="7" borderId="1" xfId="0" applyFont="1" applyFill="1" applyBorder="1" applyAlignment="1">
      <alignment horizontal="center" vertical="center" wrapText="1"/>
    </xf>
    <xf numFmtId="0" fontId="51" fillId="7" borderId="1" xfId="0" applyFont="1" applyFill="1" applyBorder="1" applyAlignment="1">
      <alignment horizontal="center" vertical="center" wrapText="1"/>
    </xf>
    <xf numFmtId="0" fontId="19" fillId="7" borderId="1" xfId="0" applyFont="1" applyFill="1" applyBorder="1" applyAlignment="1" applyProtection="1">
      <alignment horizontal="center" vertical="center" wrapText="1"/>
      <protection locked="0"/>
    </xf>
    <xf numFmtId="0" fontId="51" fillId="7" borderId="1"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protection locked="0"/>
    </xf>
    <xf numFmtId="0" fontId="13" fillId="7" borderId="3" xfId="0" applyFont="1" applyFill="1" applyBorder="1" applyAlignment="1">
      <alignment horizontal="center" vertical="center" wrapText="1"/>
    </xf>
    <xf numFmtId="0" fontId="19" fillId="7" borderId="1" xfId="0" applyFont="1" applyFill="1" applyBorder="1" applyAlignment="1" applyProtection="1">
      <alignment horizontal="center" vertical="center" wrapText="1"/>
      <protection locked="0"/>
    </xf>
    <xf numFmtId="0" fontId="48" fillId="7" borderId="1" xfId="0" applyFont="1" applyFill="1" applyBorder="1" applyAlignment="1">
      <alignment horizontal="center" vertical="center" wrapText="1"/>
    </xf>
    <xf numFmtId="0" fontId="51" fillId="7" borderId="1" xfId="0" applyFont="1" applyFill="1" applyBorder="1" applyAlignment="1" applyProtection="1">
      <alignment horizontal="center" vertical="center" wrapText="1"/>
      <protection locked="0"/>
    </xf>
    <xf numFmtId="0" fontId="51" fillId="7" borderId="1"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9" fillId="7" borderId="4" xfId="0" applyFont="1" applyFill="1" applyBorder="1" applyAlignment="1" applyProtection="1">
      <alignment horizontal="center" vertical="center"/>
      <protection locked="0"/>
    </xf>
    <xf numFmtId="0" fontId="13" fillId="7" borderId="3" xfId="0" applyFont="1" applyFill="1" applyBorder="1" applyAlignment="1">
      <alignment horizontal="center" vertical="center" wrapText="1"/>
    </xf>
    <xf numFmtId="0" fontId="48" fillId="7" borderId="1" xfId="0" applyFont="1" applyFill="1" applyBorder="1" applyAlignment="1">
      <alignment horizontal="center" vertical="center" wrapText="1"/>
    </xf>
    <xf numFmtId="0" fontId="51"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51" fillId="7" borderId="1" xfId="0" applyFont="1" applyFill="1" applyBorder="1" applyAlignment="1">
      <alignment horizontal="center" vertical="center" wrapText="1"/>
    </xf>
    <xf numFmtId="0" fontId="9" fillId="7" borderId="54" xfId="0" applyFont="1" applyFill="1" applyBorder="1" applyAlignment="1" applyProtection="1">
      <alignment horizontal="center" vertical="center"/>
      <protection locked="0"/>
    </xf>
    <xf numFmtId="0" fontId="1" fillId="7" borderId="4" xfId="0" applyFont="1" applyFill="1" applyBorder="1" applyAlignment="1">
      <alignment horizontal="center" vertical="center" wrapText="1"/>
    </xf>
    <xf numFmtId="0" fontId="9" fillId="7" borderId="4" xfId="0" applyFont="1" applyFill="1" applyBorder="1" applyAlignment="1" applyProtection="1">
      <alignment horizontal="center" vertical="center"/>
      <protection locked="0"/>
    </xf>
    <xf numFmtId="0" fontId="2" fillId="5" borderId="1" xfId="0" applyFont="1" applyFill="1" applyBorder="1" applyAlignment="1">
      <alignment horizontal="center" vertical="center" wrapText="1"/>
    </xf>
    <xf numFmtId="0" fontId="35" fillId="15" borderId="59" xfId="0" applyFont="1" applyFill="1" applyBorder="1" applyAlignment="1">
      <alignment horizontal="center"/>
    </xf>
    <xf numFmtId="0" fontId="35" fillId="15" borderId="23" xfId="0" applyFont="1" applyFill="1" applyBorder="1" applyAlignment="1">
      <alignment horizontal="center"/>
    </xf>
    <xf numFmtId="0" fontId="35" fillId="15" borderId="24" xfId="0" applyFont="1" applyFill="1" applyBorder="1" applyAlignment="1">
      <alignment horizontal="center"/>
    </xf>
    <xf numFmtId="0" fontId="12" fillId="7" borderId="4" xfId="0" applyFont="1" applyFill="1" applyBorder="1" applyAlignment="1">
      <alignment horizontal="center" wrapText="1"/>
    </xf>
    <xf numFmtId="0" fontId="12" fillId="7" borderId="49" xfId="0" applyFont="1" applyFill="1" applyBorder="1" applyAlignment="1">
      <alignment horizontal="center" wrapText="1"/>
    </xf>
    <xf numFmtId="0" fontId="9" fillId="12" borderId="60" xfId="0" applyFont="1" applyFill="1" applyBorder="1" applyAlignment="1">
      <alignment horizontal="center" vertical="center" wrapText="1"/>
    </xf>
    <xf numFmtId="0" fontId="9" fillId="12" borderId="61" xfId="0" applyFont="1" applyFill="1" applyBorder="1" applyAlignment="1">
      <alignment horizontal="center" vertical="center" wrapText="1"/>
    </xf>
    <xf numFmtId="0" fontId="12" fillId="7" borderId="54"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center"/>
    </xf>
    <xf numFmtId="0" fontId="12" fillId="7" borderId="26" xfId="0" applyFont="1" applyFill="1" applyBorder="1" applyAlignment="1">
      <alignment horizontal="center"/>
    </xf>
    <xf numFmtId="0" fontId="12" fillId="7" borderId="61" xfId="0" applyFont="1" applyFill="1" applyBorder="1" applyAlignment="1">
      <alignment horizontal="center"/>
    </xf>
    <xf numFmtId="0" fontId="12" fillId="7" borderId="62" xfId="0" applyFont="1" applyFill="1" applyBorder="1" applyAlignment="1">
      <alignment horizontal="center"/>
    </xf>
    <xf numFmtId="0" fontId="33" fillId="7" borderId="1" xfId="0" applyFont="1" applyFill="1" applyBorder="1" applyAlignment="1">
      <alignment horizontal="center" vertical="center" wrapText="1"/>
    </xf>
    <xf numFmtId="0" fontId="33" fillId="7" borderId="61" xfId="0" applyFont="1" applyFill="1" applyBorder="1" applyAlignment="1">
      <alignment horizontal="center" vertical="center" wrapText="1"/>
    </xf>
    <xf numFmtId="0" fontId="34" fillId="15" borderId="59" xfId="0" applyFont="1" applyFill="1" applyBorder="1" applyAlignment="1">
      <alignment horizontal="center"/>
    </xf>
    <xf numFmtId="0" fontId="34" fillId="15" borderId="23" xfId="0" applyFont="1" applyFill="1" applyBorder="1" applyAlignment="1">
      <alignment horizontal="center"/>
    </xf>
    <xf numFmtId="0" fontId="34" fillId="15" borderId="24" xfId="0" applyFont="1" applyFill="1" applyBorder="1" applyAlignment="1">
      <alignment horizontal="center"/>
    </xf>
    <xf numFmtId="0" fontId="33" fillId="7" borderId="5" xfId="0" applyFont="1" applyFill="1" applyBorder="1" applyAlignment="1">
      <alignment horizontal="center" vertical="center" wrapText="1"/>
    </xf>
    <xf numFmtId="0" fontId="33" fillId="7" borderId="3" xfId="0" applyFont="1" applyFill="1" applyBorder="1" applyAlignment="1">
      <alignment horizontal="center" vertical="center" wrapText="1"/>
    </xf>
    <xf numFmtId="0" fontId="13" fillId="12" borderId="61"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63" xfId="0" applyFont="1" applyFill="1" applyBorder="1" applyAlignment="1">
      <alignment horizontal="center" vertical="center" wrapText="1"/>
    </xf>
    <xf numFmtId="0" fontId="1" fillId="7" borderId="65" xfId="0" applyFont="1" applyFill="1" applyBorder="1" applyAlignment="1">
      <alignment horizontal="center" vertical="center" wrapText="1"/>
    </xf>
    <xf numFmtId="0" fontId="12" fillId="7" borderId="60" xfId="0" applyFont="1" applyFill="1" applyBorder="1" applyAlignment="1">
      <alignment horizontal="center" vertical="center" wrapText="1"/>
    </xf>
    <xf numFmtId="0" fontId="12" fillId="7" borderId="61" xfId="0" applyFont="1" applyFill="1" applyBorder="1" applyAlignment="1">
      <alignment horizontal="center" vertical="center" wrapText="1"/>
    </xf>
    <xf numFmtId="0" fontId="26" fillId="4" borderId="1" xfId="0" applyFont="1" applyFill="1" applyBorder="1" applyAlignment="1">
      <alignment horizontal="center" vertical="center"/>
    </xf>
    <xf numFmtId="0" fontId="18" fillId="7" borderId="1" xfId="0" applyFont="1" applyFill="1" applyBorder="1" applyAlignment="1">
      <alignment horizontal="center"/>
    </xf>
    <xf numFmtId="0" fontId="18" fillId="7" borderId="1" xfId="0" applyFont="1" applyFill="1" applyBorder="1" applyAlignment="1">
      <alignment horizontal="center" vertical="center"/>
    </xf>
    <xf numFmtId="0" fontId="33" fillId="7" borderId="4" xfId="0" applyFont="1" applyFill="1" applyBorder="1" applyAlignment="1">
      <alignment horizontal="center" vertical="center" wrapText="1"/>
    </xf>
    <xf numFmtId="0" fontId="22" fillId="13" borderId="1" xfId="0" applyFont="1" applyFill="1" applyBorder="1" applyAlignment="1">
      <alignment horizontal="center" vertical="center"/>
    </xf>
    <xf numFmtId="0" fontId="8" fillId="11" borderId="9" xfId="5" applyFont="1" applyFill="1" applyBorder="1" applyAlignment="1">
      <alignment horizontal="center" vertical="center" wrapText="1"/>
    </xf>
    <xf numFmtId="0" fontId="8" fillId="11" borderId="10" xfId="5" applyFont="1" applyFill="1" applyBorder="1" applyAlignment="1">
      <alignment horizontal="center" vertical="center" wrapText="1"/>
    </xf>
    <xf numFmtId="0" fontId="10" fillId="0" borderId="16" xfId="5" applyFont="1" applyBorder="1" applyAlignment="1">
      <alignment horizontal="center" vertical="center" wrapText="1"/>
    </xf>
    <xf numFmtId="0" fontId="7" fillId="0" borderId="59"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7" fillId="0" borderId="53" xfId="0" applyFont="1" applyBorder="1" applyAlignment="1">
      <alignment horizontal="center" vertical="center"/>
    </xf>
    <xf numFmtId="0" fontId="7" fillId="0" borderId="2" xfId="0" applyFont="1" applyBorder="1" applyAlignment="1">
      <alignment horizontal="center" vertical="center"/>
    </xf>
    <xf numFmtId="0" fontId="17" fillId="7" borderId="5" xfId="0" applyFont="1" applyFill="1" applyBorder="1" applyAlignment="1">
      <alignment horizontal="center" vertical="center"/>
    </xf>
    <xf numFmtId="0" fontId="17" fillId="7" borderId="3" xfId="0" applyFont="1" applyFill="1" applyBorder="1" applyAlignment="1">
      <alignment horizontal="center" vertical="center"/>
    </xf>
    <xf numFmtId="0" fontId="13" fillId="10" borderId="56" xfId="0" applyFont="1" applyFill="1" applyBorder="1" applyAlignment="1">
      <alignment horizontal="center" vertical="center"/>
    </xf>
    <xf numFmtId="0" fontId="13" fillId="10" borderId="58" xfId="0" applyFont="1" applyFill="1" applyBorder="1" applyAlignment="1">
      <alignment horizontal="center" vertical="center"/>
    </xf>
    <xf numFmtId="0" fontId="13" fillId="10" borderId="55" xfId="0" applyFont="1" applyFill="1" applyBorder="1" applyAlignment="1">
      <alignment horizontal="center" vertical="center"/>
    </xf>
    <xf numFmtId="0" fontId="8" fillId="11" borderId="23" xfId="5" applyFont="1" applyFill="1" applyBorder="1" applyAlignment="1">
      <alignment horizontal="center" vertical="center" wrapText="1"/>
    </xf>
    <xf numFmtId="0" fontId="8" fillId="11" borderId="1" xfId="5" applyFont="1" applyFill="1" applyBorder="1" applyAlignment="1">
      <alignment horizontal="center" vertical="center" wrapText="1"/>
    </xf>
    <xf numFmtId="0" fontId="8" fillId="11" borderId="2" xfId="5" applyFont="1" applyFill="1" applyBorder="1" applyAlignment="1">
      <alignment horizontal="center" vertical="center" wrapText="1"/>
    </xf>
    <xf numFmtId="0" fontId="34" fillId="15" borderId="59" xfId="0" applyFont="1" applyFill="1" applyBorder="1" applyAlignment="1">
      <alignment horizontal="center" vertical="center" wrapText="1"/>
    </xf>
    <xf numFmtId="0" fontId="34" fillId="15" borderId="23" xfId="0" applyFont="1" applyFill="1" applyBorder="1" applyAlignment="1">
      <alignment horizontal="center" vertical="center" wrapText="1"/>
    </xf>
    <xf numFmtId="0" fontId="34" fillId="15" borderId="24" xfId="0" applyFont="1" applyFill="1" applyBorder="1" applyAlignment="1">
      <alignment horizontal="center" vertical="center" wrapText="1"/>
    </xf>
    <xf numFmtId="0" fontId="36" fillId="15" borderId="59" xfId="0" applyFont="1" applyFill="1" applyBorder="1" applyAlignment="1">
      <alignment horizontal="center" vertical="center" wrapText="1"/>
    </xf>
    <xf numFmtId="0" fontId="36" fillId="15" borderId="23" xfId="0" applyFont="1" applyFill="1" applyBorder="1" applyAlignment="1">
      <alignment horizontal="center" vertical="center" wrapText="1"/>
    </xf>
    <xf numFmtId="0" fontId="36" fillId="15" borderId="24" xfId="0" applyFont="1" applyFill="1" applyBorder="1" applyAlignment="1">
      <alignment horizontal="center" vertical="center" wrapText="1"/>
    </xf>
    <xf numFmtId="0" fontId="36" fillId="15" borderId="60" xfId="0" applyFont="1" applyFill="1" applyBorder="1" applyAlignment="1">
      <alignment horizontal="center" vertical="center" wrapText="1"/>
    </xf>
    <xf numFmtId="0" fontId="36" fillId="15" borderId="61" xfId="0" applyFont="1" applyFill="1" applyBorder="1" applyAlignment="1">
      <alignment horizontal="center" vertical="center" wrapText="1"/>
    </xf>
    <xf numFmtId="0" fontId="36" fillId="15" borderId="62" xfId="0" applyFont="1" applyFill="1" applyBorder="1" applyAlignment="1">
      <alignment horizontal="center" vertical="center" wrapText="1"/>
    </xf>
    <xf numFmtId="0" fontId="12" fillId="7" borderId="5" xfId="0" applyFont="1" applyFill="1" applyBorder="1" applyAlignment="1">
      <alignment horizontal="center"/>
    </xf>
    <xf numFmtId="0" fontId="12" fillId="7" borderId="6" xfId="0" applyFont="1" applyFill="1" applyBorder="1" applyAlignment="1">
      <alignment horizontal="center"/>
    </xf>
    <xf numFmtId="0" fontId="12" fillId="7" borderId="47" xfId="0" applyFont="1" applyFill="1" applyBorder="1" applyAlignment="1">
      <alignment horizontal="center"/>
    </xf>
    <xf numFmtId="0" fontId="12" fillId="7" borderId="63" xfId="0" applyFont="1" applyFill="1" applyBorder="1" applyAlignment="1">
      <alignment horizontal="center"/>
    </xf>
    <xf numFmtId="0" fontId="12" fillId="7" borderId="64" xfId="0" applyFont="1" applyFill="1" applyBorder="1" applyAlignment="1">
      <alignment horizontal="center"/>
    </xf>
    <xf numFmtId="0" fontId="12" fillId="7" borderId="66" xfId="0" applyFont="1" applyFill="1" applyBorder="1" applyAlignment="1">
      <alignment horizontal="center"/>
    </xf>
    <xf numFmtId="0" fontId="12" fillId="7" borderId="11" xfId="0" applyFont="1" applyFill="1" applyBorder="1" applyAlignment="1">
      <alignment horizontal="center"/>
    </xf>
    <xf numFmtId="0" fontId="12" fillId="7" borderId="7" xfId="0" applyFont="1" applyFill="1" applyBorder="1" applyAlignment="1">
      <alignment horizontal="center"/>
    </xf>
    <xf numFmtId="0" fontId="12" fillId="7" borderId="28" xfId="0" applyFont="1" applyFill="1" applyBorder="1" applyAlignment="1">
      <alignment horizontal="center"/>
    </xf>
    <xf numFmtId="0" fontId="19" fillId="7" borderId="23" xfId="0" applyFont="1" applyFill="1" applyBorder="1" applyAlignment="1">
      <alignment horizontal="center"/>
    </xf>
    <xf numFmtId="0" fontId="19" fillId="7" borderId="24" xfId="0" applyFont="1" applyFill="1" applyBorder="1" applyAlignment="1">
      <alignment horizontal="center"/>
    </xf>
    <xf numFmtId="0" fontId="19" fillId="7" borderId="1" xfId="0" applyFont="1" applyFill="1" applyBorder="1" applyAlignment="1">
      <alignment horizontal="center"/>
    </xf>
    <xf numFmtId="0" fontId="19" fillId="7" borderId="26" xfId="0" applyFont="1" applyFill="1" applyBorder="1" applyAlignment="1">
      <alignment horizontal="center"/>
    </xf>
    <xf numFmtId="0" fontId="19" fillId="7" borderId="61" xfId="0" applyFont="1" applyFill="1" applyBorder="1" applyAlignment="1">
      <alignment horizontal="center"/>
    </xf>
    <xf numFmtId="0" fontId="19" fillId="7" borderId="62" xfId="0" applyFont="1" applyFill="1" applyBorder="1" applyAlignment="1">
      <alignment horizontal="center"/>
    </xf>
    <xf numFmtId="0" fontId="9" fillId="12" borderId="62" xfId="0" applyFont="1" applyFill="1" applyBorder="1" applyAlignment="1">
      <alignment horizontal="center" vertical="center" wrapText="1"/>
    </xf>
    <xf numFmtId="0" fontId="22" fillId="3" borderId="1" xfId="0" applyFont="1" applyFill="1" applyBorder="1" applyAlignment="1">
      <alignment horizontal="center" vertical="center"/>
    </xf>
    <xf numFmtId="0" fontId="9" fillId="0" borderId="46" xfId="5" applyFont="1" applyBorder="1" applyAlignment="1">
      <alignment horizontal="center" vertical="center" wrapText="1"/>
    </xf>
    <xf numFmtId="0" fontId="9" fillId="0" borderId="51" xfId="5" applyFont="1" applyBorder="1" applyAlignment="1">
      <alignment horizontal="center" vertical="center" wrapText="1"/>
    </xf>
    <xf numFmtId="0" fontId="9" fillId="0" borderId="50" xfId="5" applyFont="1" applyBorder="1" applyAlignment="1">
      <alignment horizontal="center" vertical="center" wrapText="1"/>
    </xf>
    <xf numFmtId="0" fontId="18" fillId="7" borderId="5" xfId="0" applyFont="1" applyFill="1" applyBorder="1" applyAlignment="1">
      <alignment horizontal="center" vertical="center"/>
    </xf>
    <xf numFmtId="0" fontId="18" fillId="7" borderId="3" xfId="0" applyFont="1" applyFill="1" applyBorder="1" applyAlignment="1">
      <alignment horizontal="center" vertical="center"/>
    </xf>
    <xf numFmtId="0" fontId="16" fillId="2" borderId="15"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6" xfId="0" applyFont="1" applyFill="1" applyBorder="1" applyAlignment="1">
      <alignment horizontal="center" vertical="center" wrapText="1"/>
    </xf>
    <xf numFmtId="0" fontId="37" fillId="15" borderId="29" xfId="0" applyFont="1" applyFill="1" applyBorder="1" applyAlignment="1">
      <alignment horizontal="center" vertical="center" textRotation="90"/>
    </xf>
    <xf numFmtId="0" fontId="38" fillId="15" borderId="29" xfId="0" applyFont="1" applyFill="1" applyBorder="1" applyAlignment="1">
      <alignment horizontal="center" vertical="center"/>
    </xf>
    <xf numFmtId="0" fontId="35" fillId="15" borderId="1" xfId="0" applyFont="1" applyFill="1" applyBorder="1" applyAlignment="1">
      <alignment horizontal="center" vertical="center" wrapText="1"/>
    </xf>
    <xf numFmtId="0" fontId="35" fillId="15" borderId="5" xfId="0" applyFont="1" applyFill="1" applyBorder="1" applyAlignment="1">
      <alignment horizontal="center" vertical="center" wrapText="1"/>
    </xf>
    <xf numFmtId="0" fontId="35" fillId="15" borderId="3" xfId="0" applyFont="1" applyFill="1" applyBorder="1" applyAlignment="1">
      <alignment horizontal="center" vertical="center" wrapText="1"/>
    </xf>
    <xf numFmtId="0" fontId="22" fillId="9" borderId="5" xfId="0" applyFont="1" applyFill="1" applyBorder="1" applyAlignment="1">
      <alignment horizontal="center" vertical="center"/>
    </xf>
    <xf numFmtId="0" fontId="22" fillId="9" borderId="3" xfId="0" applyFont="1" applyFill="1" applyBorder="1" applyAlignment="1">
      <alignment horizontal="center" vertical="center"/>
    </xf>
    <xf numFmtId="0" fontId="10" fillId="0" borderId="5" xfId="5" applyFont="1" applyBorder="1" applyAlignment="1">
      <alignment horizontal="center" vertical="center" wrapText="1"/>
    </xf>
    <xf numFmtId="0" fontId="10" fillId="0" borderId="47" xfId="5" applyFont="1" applyBorder="1" applyAlignment="1">
      <alignment horizontal="center" vertical="center" wrapText="1"/>
    </xf>
    <xf numFmtId="0" fontId="10" fillId="0" borderId="46" xfId="5" applyFont="1" applyBorder="1" applyAlignment="1">
      <alignment horizontal="center" vertical="center" wrapText="1"/>
    </xf>
    <xf numFmtId="0" fontId="10" fillId="0" borderId="52" xfId="5" applyFont="1" applyBorder="1" applyAlignment="1">
      <alignment horizontal="center" vertical="center" wrapText="1"/>
    </xf>
    <xf numFmtId="0" fontId="35" fillId="15" borderId="5" xfId="0" applyFont="1" applyFill="1" applyBorder="1" applyAlignment="1">
      <alignment horizontal="center" vertical="center"/>
    </xf>
    <xf numFmtId="0" fontId="35" fillId="15" borderId="3" xfId="0" applyFont="1" applyFill="1" applyBorder="1" applyAlignment="1">
      <alignment horizontal="center" vertical="center"/>
    </xf>
    <xf numFmtId="0" fontId="35" fillId="15" borderId="1" xfId="0" applyFont="1" applyFill="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7" fillId="0" borderId="67" xfId="0" applyFont="1" applyBorder="1" applyAlignment="1">
      <alignment horizontal="center" vertical="center"/>
    </xf>
    <xf numFmtId="0" fontId="8" fillId="11" borderId="34" xfId="5" applyFont="1" applyFill="1" applyBorder="1" applyAlignment="1">
      <alignment horizontal="center" vertical="center" wrapText="1"/>
    </xf>
    <xf numFmtId="0" fontId="9" fillId="0" borderId="34" xfId="5" applyFont="1" applyBorder="1" applyAlignment="1">
      <alignment horizontal="center" vertical="center" wrapText="1"/>
    </xf>
    <xf numFmtId="0" fontId="10" fillId="0" borderId="34" xfId="5" applyFont="1" applyBorder="1" applyAlignment="1">
      <alignment horizontal="center" vertical="center" wrapText="1"/>
    </xf>
    <xf numFmtId="0" fontId="10" fillId="0" borderId="35" xfId="5" applyFont="1" applyBorder="1" applyAlignment="1">
      <alignment horizontal="center" vertical="center" wrapText="1"/>
    </xf>
    <xf numFmtId="0" fontId="12" fillId="0" borderId="1" xfId="5" applyFont="1" applyBorder="1" applyAlignment="1">
      <alignment horizontal="center" vertical="center" wrapText="1"/>
    </xf>
    <xf numFmtId="0" fontId="10" fillId="0" borderId="1" xfId="5" applyFont="1" applyBorder="1" applyAlignment="1">
      <alignment horizontal="center" vertical="center" wrapText="1"/>
    </xf>
    <xf numFmtId="0" fontId="10" fillId="0" borderId="37" xfId="5" applyFont="1" applyBorder="1" applyAlignment="1">
      <alignment horizontal="center" vertical="center" wrapText="1"/>
    </xf>
    <xf numFmtId="0" fontId="10" fillId="0" borderId="41" xfId="5" applyFont="1" applyBorder="1" applyAlignment="1">
      <alignment horizontal="center" vertical="center" wrapText="1"/>
    </xf>
    <xf numFmtId="0" fontId="12" fillId="0" borderId="2" xfId="5" applyFont="1" applyBorder="1" applyAlignment="1">
      <alignment horizontal="center" vertical="center" wrapText="1"/>
    </xf>
    <xf numFmtId="0" fontId="17" fillId="7" borderId="1" xfId="0" applyFont="1" applyFill="1" applyBorder="1" applyAlignment="1">
      <alignment horizontal="center" vertical="center" wrapText="1"/>
    </xf>
    <xf numFmtId="0" fontId="17" fillId="7" borderId="37" xfId="0" applyFont="1" applyFill="1" applyBorder="1" applyAlignment="1">
      <alignment horizontal="center" vertical="center" wrapText="1"/>
    </xf>
    <xf numFmtId="0" fontId="22" fillId="7" borderId="36"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6" fillId="2" borderId="40" xfId="0" applyFont="1" applyFill="1" applyBorder="1" applyAlignment="1">
      <alignment horizontal="center" wrapText="1"/>
    </xf>
    <xf numFmtId="0" fontId="16" fillId="2" borderId="0" xfId="0" applyFont="1" applyFill="1" applyAlignment="1">
      <alignment horizontal="center" wrapText="1"/>
    </xf>
    <xf numFmtId="0" fontId="16" fillId="2" borderId="41" xfId="0" applyFont="1" applyFill="1" applyBorder="1" applyAlignment="1">
      <alignment horizontal="center" wrapText="1"/>
    </xf>
    <xf numFmtId="0" fontId="23" fillId="2" borderId="40"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41" xfId="0" applyFont="1" applyFill="1" applyBorder="1" applyAlignment="1">
      <alignment horizontal="center" vertical="center" wrapText="1"/>
    </xf>
    <xf numFmtId="0" fontId="24" fillId="2" borderId="40" xfId="6" applyFont="1" applyFill="1" applyBorder="1" applyAlignment="1">
      <alignment horizontal="center"/>
    </xf>
    <xf numFmtId="0" fontId="24" fillId="2" borderId="0" xfId="6" applyFont="1" applyFill="1" applyBorder="1" applyAlignment="1">
      <alignment horizontal="center"/>
    </xf>
    <xf numFmtId="0" fontId="24" fillId="2" borderId="41" xfId="6" applyFont="1" applyFill="1" applyBorder="1" applyAlignment="1">
      <alignment horizontal="center"/>
    </xf>
    <xf numFmtId="0" fontId="22" fillId="12" borderId="36" xfId="0" applyFont="1" applyFill="1" applyBorder="1" applyAlignment="1">
      <alignment horizontal="center" vertical="center"/>
    </xf>
    <xf numFmtId="0" fontId="22" fillId="12" borderId="1" xfId="0" applyFont="1" applyFill="1" applyBorder="1" applyAlignment="1">
      <alignment horizontal="center" vertical="center"/>
    </xf>
    <xf numFmtId="0" fontId="18" fillId="12" borderId="1" xfId="0" applyFont="1" applyFill="1" applyBorder="1" applyAlignment="1">
      <alignment horizontal="center" vertical="center" wrapText="1"/>
    </xf>
    <xf numFmtId="0" fontId="18" fillId="12" borderId="37" xfId="0" applyFont="1" applyFill="1" applyBorder="1" applyAlignment="1">
      <alignment horizontal="center" vertical="center" wrapText="1"/>
    </xf>
    <xf numFmtId="0" fontId="22" fillId="7" borderId="36" xfId="0" applyFont="1" applyFill="1" applyBorder="1" applyAlignment="1">
      <alignment horizontal="center" vertical="center"/>
    </xf>
    <xf numFmtId="0" fontId="22" fillId="7" borderId="1" xfId="0" applyFont="1" applyFill="1" applyBorder="1" applyAlignment="1">
      <alignment horizontal="center" vertical="center"/>
    </xf>
    <xf numFmtId="0" fontId="18" fillId="7" borderId="1"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14" fillId="7" borderId="1" xfId="0" applyFont="1" applyFill="1" applyBorder="1" applyAlignment="1">
      <alignment horizontal="left" vertical="center" wrapText="1"/>
    </xf>
    <xf numFmtId="0" fontId="14" fillId="7" borderId="37"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43" fillId="7" borderId="85" xfId="0" applyFont="1" applyFill="1" applyBorder="1" applyAlignment="1" applyProtection="1">
      <alignment horizontal="justify" vertical="center" wrapText="1"/>
      <protection locked="0"/>
    </xf>
    <xf numFmtId="0" fontId="8" fillId="11" borderId="46" xfId="5" applyFont="1" applyFill="1" applyBorder="1" applyAlignment="1">
      <alignment horizontal="center" vertical="center" wrapText="1"/>
    </xf>
    <xf numFmtId="0" fontId="8" fillId="11" borderId="50" xfId="5" applyFont="1" applyFill="1" applyBorder="1" applyAlignment="1">
      <alignment horizontal="center" vertical="center" wrapText="1"/>
    </xf>
    <xf numFmtId="0" fontId="8" fillId="11" borderId="5" xfId="5" applyFont="1" applyFill="1" applyBorder="1" applyAlignment="1">
      <alignment horizontal="center" vertical="center" wrapText="1"/>
    </xf>
    <xf numFmtId="0" fontId="8" fillId="11" borderId="3" xfId="5" applyFont="1" applyFill="1" applyBorder="1" applyAlignment="1">
      <alignment horizontal="center" vertical="center" wrapText="1"/>
    </xf>
    <xf numFmtId="0" fontId="12" fillId="0" borderId="5" xfId="5" applyFont="1" applyBorder="1" applyAlignment="1">
      <alignment horizontal="center" vertical="center" wrapText="1"/>
    </xf>
    <xf numFmtId="0" fontId="12" fillId="0" borderId="6" xfId="5" applyFont="1" applyBorder="1" applyAlignment="1">
      <alignment horizontal="center" vertical="center" wrapText="1"/>
    </xf>
    <xf numFmtId="0" fontId="12" fillId="0" borderId="3" xfId="5" applyFont="1" applyBorder="1" applyAlignment="1">
      <alignment horizontal="center" vertical="center" wrapText="1"/>
    </xf>
    <xf numFmtId="0" fontId="9" fillId="12" borderId="1" xfId="0" applyFont="1" applyFill="1" applyBorder="1" applyAlignment="1">
      <alignment horizontal="center" vertical="center" wrapText="1"/>
    </xf>
    <xf numFmtId="0" fontId="9" fillId="12" borderId="25" xfId="0" applyFont="1" applyFill="1" applyBorder="1" applyAlignment="1">
      <alignment horizontal="center" vertical="center"/>
    </xf>
    <xf numFmtId="0" fontId="9" fillId="12" borderId="1" xfId="0" applyFont="1" applyFill="1" applyBorder="1" applyAlignment="1">
      <alignment horizontal="center" vertical="center"/>
    </xf>
    <xf numFmtId="0" fontId="13" fillId="7" borderId="96"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51" fillId="7" borderId="5" xfId="0" applyFont="1" applyFill="1" applyBorder="1" applyAlignment="1">
      <alignment horizontal="center" vertical="center" wrapText="1"/>
    </xf>
    <xf numFmtId="0" fontId="51" fillId="7" borderId="3" xfId="0" applyFont="1" applyFill="1" applyBorder="1" applyAlignment="1">
      <alignment horizontal="center" vertical="center" wrapText="1"/>
    </xf>
    <xf numFmtId="0" fontId="19" fillId="7" borderId="1" xfId="0" applyFont="1" applyFill="1" applyBorder="1" applyAlignment="1" applyProtection="1">
      <alignment horizontal="left" vertical="center" wrapText="1"/>
      <protection locked="0"/>
    </xf>
    <xf numFmtId="0" fontId="19" fillId="7" borderId="1" xfId="0" applyFont="1" applyFill="1" applyBorder="1" applyAlignment="1" applyProtection="1">
      <alignment horizontal="center" vertical="center" wrapText="1"/>
      <protection locked="0"/>
    </xf>
    <xf numFmtId="0" fontId="48" fillId="7" borderId="25" xfId="0" applyFont="1" applyFill="1" applyBorder="1" applyAlignment="1">
      <alignment horizontal="center" vertical="center" wrapText="1"/>
    </xf>
    <xf numFmtId="0" fontId="48" fillId="7" borderId="1" xfId="0" applyFont="1" applyFill="1" applyBorder="1" applyAlignment="1">
      <alignment horizontal="center" vertical="center" wrapText="1"/>
    </xf>
    <xf numFmtId="0" fontId="51" fillId="7" borderId="1" xfId="0" applyFont="1" applyFill="1" applyBorder="1" applyAlignment="1" applyProtection="1">
      <alignment horizontal="center" vertical="center" wrapText="1"/>
      <protection locked="0"/>
    </xf>
    <xf numFmtId="0" fontId="48" fillId="7" borderId="96" xfId="0" applyFont="1" applyFill="1" applyBorder="1" applyAlignment="1">
      <alignment horizontal="center" vertical="center" wrapText="1"/>
    </xf>
    <xf numFmtId="0" fontId="48" fillId="7" borderId="3" xfId="0" applyFont="1" applyFill="1" applyBorder="1" applyAlignment="1">
      <alignment horizontal="center" vertical="center" wrapText="1"/>
    </xf>
    <xf numFmtId="0" fontId="51" fillId="7" borderId="1" xfId="0" applyFont="1" applyFill="1" applyBorder="1" applyAlignment="1" applyProtection="1">
      <alignment horizontal="left" vertical="center" wrapText="1"/>
      <protection locked="0"/>
    </xf>
    <xf numFmtId="0" fontId="51" fillId="7" borderId="5" xfId="0" applyFont="1" applyFill="1" applyBorder="1" applyAlignment="1" applyProtection="1">
      <alignment horizontal="center" vertical="center" wrapText="1"/>
      <protection locked="0"/>
    </xf>
    <xf numFmtId="0" fontId="51" fillId="7" borderId="3" xfId="0" applyFont="1" applyFill="1" applyBorder="1" applyAlignment="1" applyProtection="1">
      <alignment horizontal="center" vertical="center" wrapText="1"/>
      <protection locked="0"/>
    </xf>
    <xf numFmtId="0" fontId="48" fillId="7" borderId="25" xfId="0" applyFont="1" applyFill="1" applyBorder="1" applyAlignment="1">
      <alignment horizontal="center" vertical="center"/>
    </xf>
    <xf numFmtId="0" fontId="48" fillId="7" borderId="1" xfId="0" applyFont="1" applyFill="1" applyBorder="1" applyAlignment="1">
      <alignment horizontal="center" vertical="center"/>
    </xf>
    <xf numFmtId="0" fontId="51" fillId="7" borderId="1" xfId="0" applyFont="1" applyFill="1" applyBorder="1" applyAlignment="1" applyProtection="1">
      <alignment horizontal="left" vertical="center"/>
      <protection locked="0"/>
    </xf>
    <xf numFmtId="0" fontId="51" fillId="7" borderId="5" xfId="0" applyFont="1" applyFill="1" applyBorder="1" applyAlignment="1" applyProtection="1">
      <alignment horizontal="left" vertical="center" wrapText="1"/>
      <protection locked="0"/>
    </xf>
    <xf numFmtId="0" fontId="51" fillId="7" borderId="3" xfId="0" applyFont="1" applyFill="1" applyBorder="1" applyAlignment="1" applyProtection="1">
      <alignment horizontal="left" vertical="center" wrapText="1"/>
      <protection locked="0"/>
    </xf>
    <xf numFmtId="0" fontId="11" fillId="2" borderId="1" xfId="0" applyFont="1" applyFill="1" applyBorder="1" applyAlignment="1">
      <alignment horizontal="center"/>
    </xf>
    <xf numFmtId="0" fontId="11" fillId="2" borderId="2" xfId="0" applyFont="1" applyFill="1" applyBorder="1" applyAlignment="1">
      <alignment horizontal="center"/>
    </xf>
    <xf numFmtId="0" fontId="13" fillId="10" borderId="1" xfId="0" applyFont="1" applyFill="1" applyBorder="1" applyAlignment="1">
      <alignment horizontal="center" vertical="center"/>
    </xf>
    <xf numFmtId="0" fontId="27" fillId="9" borderId="1" xfId="0" applyFont="1" applyFill="1" applyBorder="1" applyAlignment="1">
      <alignment horizontal="center" vertical="center" wrapText="1"/>
    </xf>
    <xf numFmtId="0" fontId="39" fillId="15" borderId="22" xfId="0" applyFont="1" applyFill="1" applyBorder="1" applyAlignment="1">
      <alignment horizontal="center" vertical="center"/>
    </xf>
    <xf numFmtId="0" fontId="39" fillId="15" borderId="21" xfId="0" applyFont="1" applyFill="1" applyBorder="1" applyAlignment="1">
      <alignment horizontal="center" vertical="center"/>
    </xf>
    <xf numFmtId="0" fontId="9" fillId="12" borderId="20" xfId="0" applyFont="1" applyFill="1" applyBorder="1" applyAlignment="1">
      <alignment horizontal="center" vertical="center" wrapText="1"/>
    </xf>
    <xf numFmtId="0" fontId="9" fillId="12" borderId="21" xfId="0" applyFont="1" applyFill="1" applyBorder="1" applyAlignment="1">
      <alignment horizontal="center" vertical="center" wrapText="1"/>
    </xf>
    <xf numFmtId="0" fontId="9" fillId="12" borderId="11"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1"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9" fillId="0" borderId="23" xfId="5" applyFont="1" applyBorder="1" applyAlignment="1">
      <alignment horizontal="center" vertical="center" wrapText="1"/>
    </xf>
    <xf numFmtId="0" fontId="12" fillId="9" borderId="1" xfId="5" applyFont="1" applyFill="1" applyBorder="1" applyAlignment="1">
      <alignment horizontal="center" vertical="center" wrapText="1"/>
    </xf>
    <xf numFmtId="0" fontId="48" fillId="7" borderId="5" xfId="0" applyFont="1" applyFill="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45"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8" fillId="11" borderId="20" xfId="5" applyFont="1" applyFill="1" applyBorder="1" applyAlignment="1">
      <alignment horizontal="center" vertical="center" wrapText="1"/>
    </xf>
    <xf numFmtId="0" fontId="10" fillId="0" borderId="27" xfId="5" applyFont="1" applyBorder="1" applyAlignment="1">
      <alignment horizontal="center" vertical="center" wrapText="1"/>
    </xf>
    <xf numFmtId="0" fontId="10" fillId="7" borderId="20"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16" xfId="0" applyFont="1" applyFill="1" applyBorder="1" applyAlignment="1">
      <alignment horizontal="center" vertical="center" wrapText="1"/>
    </xf>
    <xf numFmtId="0" fontId="31" fillId="12" borderId="3" xfId="0" applyFont="1" applyFill="1" applyBorder="1" applyAlignment="1">
      <alignment horizontal="center" vertical="center"/>
    </xf>
    <xf numFmtId="0" fontId="31" fillId="12" borderId="1" xfId="0" applyFont="1" applyFill="1" applyBorder="1" applyAlignment="1">
      <alignment horizontal="center" vertical="center"/>
    </xf>
    <xf numFmtId="0" fontId="31" fillId="12" borderId="2" xfId="0" applyFont="1" applyFill="1" applyBorder="1" applyAlignment="1">
      <alignment horizontal="center" vertical="center" wrapText="1"/>
    </xf>
    <xf numFmtId="0" fontId="31" fillId="12" borderId="4" xfId="0" applyFont="1" applyFill="1" applyBorder="1" applyAlignment="1">
      <alignment horizontal="center" vertical="center" wrapText="1"/>
    </xf>
    <xf numFmtId="0" fontId="31" fillId="12" borderId="20"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1" fillId="12" borderId="11" xfId="0" applyFont="1" applyFill="1" applyBorder="1" applyAlignment="1">
      <alignment horizontal="center" vertical="center" wrapText="1"/>
    </xf>
    <xf numFmtId="0" fontId="31" fillId="12" borderId="8" xfId="0" applyFont="1" applyFill="1" applyBorder="1" applyAlignment="1">
      <alignment horizontal="center" vertical="center" wrapText="1"/>
    </xf>
    <xf numFmtId="0" fontId="40" fillId="12" borderId="26" xfId="0" applyFont="1" applyFill="1" applyBorder="1" applyAlignment="1">
      <alignment horizontal="center" vertical="center" wrapText="1"/>
    </xf>
    <xf numFmtId="0" fontId="40" fillId="12" borderId="1" xfId="0" applyFont="1" applyFill="1" applyBorder="1" applyAlignment="1">
      <alignment horizontal="center" vertical="center" wrapText="1"/>
    </xf>
    <xf numFmtId="0" fontId="20" fillId="12" borderId="20" xfId="0" applyFont="1" applyFill="1" applyBorder="1" applyAlignment="1">
      <alignment horizontal="center" vertical="center" wrapText="1"/>
    </xf>
    <xf numFmtId="0" fontId="20" fillId="12" borderId="11"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39" fillId="15" borderId="7" xfId="0" applyFont="1" applyFill="1" applyBorder="1" applyAlignment="1">
      <alignment horizontal="center" vertical="center"/>
    </xf>
    <xf numFmtId="0" fontId="39" fillId="15" borderId="28" xfId="0" applyFont="1" applyFill="1" applyBorder="1" applyAlignment="1">
      <alignment horizontal="center" vertical="center"/>
    </xf>
    <xf numFmtId="0" fontId="10" fillId="7" borderId="5"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48" fillId="7"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25" fillId="12" borderId="1" xfId="0" applyFont="1" applyFill="1" applyBorder="1" applyAlignment="1">
      <alignment horizontal="center" vertical="center"/>
    </xf>
    <xf numFmtId="0" fontId="25" fillId="12" borderId="70" xfId="0" applyFont="1" applyFill="1" applyBorder="1" applyAlignment="1">
      <alignment horizontal="center" vertical="center" wrapText="1"/>
    </xf>
    <xf numFmtId="0" fontId="25" fillId="12" borderId="10" xfId="0" applyFont="1" applyFill="1" applyBorder="1" applyAlignment="1">
      <alignment horizontal="center" vertical="center" wrapText="1"/>
    </xf>
    <xf numFmtId="0" fontId="25" fillId="12" borderId="76" xfId="0" applyFont="1" applyFill="1" applyBorder="1" applyAlignment="1">
      <alignment horizontal="center" vertical="center" wrapText="1"/>
    </xf>
    <xf numFmtId="0" fontId="25" fillId="12" borderId="32" xfId="0" applyFont="1" applyFill="1" applyBorder="1" applyAlignment="1">
      <alignment horizontal="center" vertical="center" wrapText="1"/>
    </xf>
    <xf numFmtId="0" fontId="25" fillId="12" borderId="9" xfId="0" applyFont="1" applyFill="1" applyBorder="1" applyAlignment="1">
      <alignment horizontal="center" vertical="center" wrapText="1"/>
    </xf>
    <xf numFmtId="0" fontId="25" fillId="12" borderId="41" xfId="0" applyFont="1" applyFill="1" applyBorder="1" applyAlignment="1">
      <alignment horizontal="center" vertical="center" wrapText="1"/>
    </xf>
    <xf numFmtId="0" fontId="25" fillId="12" borderId="67" xfId="0" applyFont="1" applyFill="1" applyBorder="1" applyAlignment="1">
      <alignment horizontal="center" vertical="center" wrapText="1"/>
    </xf>
    <xf numFmtId="0" fontId="25" fillId="12" borderId="83" xfId="0" applyFont="1" applyFill="1" applyBorder="1" applyAlignment="1">
      <alignment horizontal="center" vertical="center" wrapText="1"/>
    </xf>
    <xf numFmtId="0" fontId="25" fillId="12" borderId="2" xfId="0" applyFont="1" applyFill="1" applyBorder="1" applyAlignment="1">
      <alignment horizontal="center" vertical="center" wrapText="1"/>
    </xf>
    <xf numFmtId="0" fontId="25" fillId="12" borderId="12" xfId="0" applyFont="1" applyFill="1" applyBorder="1" applyAlignment="1">
      <alignment horizontal="center" vertical="center" wrapText="1"/>
    </xf>
    <xf numFmtId="0" fontId="25" fillId="12" borderId="68" xfId="0" applyFont="1" applyFill="1" applyBorder="1" applyAlignment="1">
      <alignment horizontal="center" vertical="center" wrapText="1"/>
    </xf>
    <xf numFmtId="0" fontId="25" fillId="12" borderId="69" xfId="0" applyFont="1" applyFill="1" applyBorder="1" applyAlignment="1">
      <alignment horizontal="center" vertical="center" wrapText="1"/>
    </xf>
    <xf numFmtId="0" fontId="25" fillId="12" borderId="71" xfId="0" applyFont="1" applyFill="1" applyBorder="1" applyAlignment="1">
      <alignment horizontal="center" vertical="center" wrapText="1"/>
    </xf>
    <xf numFmtId="0" fontId="25" fillId="12" borderId="7" xfId="0" applyFont="1" applyFill="1" applyBorder="1" applyAlignment="1">
      <alignment horizontal="center" vertical="center" wrapText="1"/>
    </xf>
    <xf numFmtId="0" fontId="19" fillId="12" borderId="5" xfId="0" applyFont="1" applyFill="1" applyBorder="1" applyAlignment="1">
      <alignment horizontal="center" vertical="center" wrapText="1"/>
    </xf>
    <xf numFmtId="0" fontId="19" fillId="12" borderId="6"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20" fillId="12" borderId="12" xfId="0" applyFont="1" applyFill="1" applyBorder="1" applyAlignment="1">
      <alignment horizontal="center" vertical="center" wrapText="1"/>
    </xf>
    <xf numFmtId="0" fontId="51" fillId="7" borderId="1" xfId="0" applyFont="1" applyFill="1" applyBorder="1" applyAlignment="1">
      <alignment horizontal="center" vertical="center" wrapText="1"/>
    </xf>
    <xf numFmtId="0" fontId="20" fillId="12" borderId="82" xfId="0" applyFont="1" applyFill="1" applyBorder="1" applyAlignment="1">
      <alignment horizontal="center" vertical="center" wrapText="1"/>
    </xf>
    <xf numFmtId="0" fontId="20" fillId="12" borderId="92" xfId="0" applyFont="1" applyFill="1" applyBorder="1" applyAlignment="1">
      <alignment horizontal="center" vertical="center" wrapText="1"/>
    </xf>
    <xf numFmtId="0" fontId="25" fillId="12" borderId="77" xfId="0" applyFont="1" applyFill="1" applyBorder="1" applyAlignment="1">
      <alignment horizontal="center" vertical="center" wrapText="1"/>
    </xf>
    <xf numFmtId="0" fontId="25" fillId="12" borderId="84" xfId="0" applyFont="1" applyFill="1" applyBorder="1" applyAlignment="1">
      <alignment horizontal="center" vertical="center" wrapText="1"/>
    </xf>
    <xf numFmtId="0" fontId="19" fillId="12" borderId="7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39" fillId="5" borderId="0" xfId="0" applyFont="1" applyFill="1" applyAlignment="1">
      <alignment horizontal="center" vertical="center"/>
    </xf>
    <xf numFmtId="0" fontId="39" fillId="5" borderId="16" xfId="0" applyFont="1" applyFill="1" applyBorder="1" applyAlignment="1">
      <alignment horizontal="center" vertical="center"/>
    </xf>
    <xf numFmtId="0" fontId="25" fillId="12" borderId="89" xfId="0" applyFont="1" applyFill="1" applyBorder="1" applyAlignment="1">
      <alignment horizontal="center" vertical="center" wrapText="1"/>
    </xf>
    <xf numFmtId="0" fontId="25" fillId="12" borderId="91" xfId="0" applyFont="1" applyFill="1" applyBorder="1" applyAlignment="1">
      <alignment horizontal="center" vertical="center" wrapText="1"/>
    </xf>
    <xf numFmtId="0" fontId="25" fillId="12" borderId="95" xfId="0" applyFont="1" applyFill="1" applyBorder="1" applyAlignment="1">
      <alignment horizontal="center" vertical="center" wrapText="1"/>
    </xf>
    <xf numFmtId="0" fontId="10" fillId="0" borderId="38" xfId="5" applyFont="1" applyBorder="1" applyAlignment="1">
      <alignment horizontal="center" vertical="center" wrapText="1"/>
    </xf>
    <xf numFmtId="0" fontId="27" fillId="2" borderId="40"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7" fillId="0" borderId="68" xfId="0" applyFont="1" applyBorder="1" applyAlignment="1">
      <alignment horizontal="center" vertical="center"/>
    </xf>
    <xf numFmtId="0" fontId="7" fillId="0" borderId="70" xfId="0" applyFont="1" applyBorder="1" applyAlignment="1">
      <alignment horizontal="center" vertical="center"/>
    </xf>
    <xf numFmtId="0" fontId="7" fillId="0" borderId="40" xfId="0" applyFont="1" applyBorder="1" applyAlignment="1">
      <alignment horizontal="center" vertical="center"/>
    </xf>
    <xf numFmtId="0" fontId="25" fillId="12" borderId="33" xfId="0" applyFont="1" applyFill="1" applyBorder="1" applyAlignment="1">
      <alignment horizontal="center" vertical="center" wrapText="1"/>
    </xf>
    <xf numFmtId="0" fontId="25" fillId="12" borderId="34" xfId="0" applyFont="1" applyFill="1" applyBorder="1" applyAlignment="1">
      <alignment horizontal="center" vertical="center" wrapText="1"/>
    </xf>
    <xf numFmtId="0" fontId="25" fillId="12" borderId="35" xfId="0" applyFont="1" applyFill="1" applyBorder="1" applyAlignment="1">
      <alignment horizontal="center" vertical="center" wrapText="1"/>
    </xf>
    <xf numFmtId="0" fontId="25" fillId="12" borderId="78" xfId="0" applyFont="1" applyFill="1" applyBorder="1" applyAlignment="1">
      <alignment horizontal="center" vertical="center" wrapText="1"/>
    </xf>
    <xf numFmtId="0" fontId="25" fillId="12" borderId="79" xfId="0" applyFont="1" applyFill="1" applyBorder="1" applyAlignment="1">
      <alignment horizontal="center" vertical="center" wrapText="1"/>
    </xf>
    <xf numFmtId="0" fontId="25" fillId="12" borderId="80" xfId="0" applyFont="1" applyFill="1" applyBorder="1" applyAlignment="1">
      <alignment horizontal="center" vertical="center" wrapText="1"/>
    </xf>
    <xf numFmtId="0" fontId="25" fillId="12" borderId="87" xfId="0" applyFont="1" applyFill="1" applyBorder="1" applyAlignment="1">
      <alignment horizontal="center" vertical="center" wrapText="1"/>
    </xf>
    <xf numFmtId="0" fontId="25" fillId="12" borderId="90" xfId="0" applyFont="1" applyFill="1" applyBorder="1" applyAlignment="1">
      <alignment horizontal="center" vertical="center" wrapText="1"/>
    </xf>
    <xf numFmtId="0" fontId="25" fillId="12" borderId="93" xfId="0" applyFont="1" applyFill="1" applyBorder="1" applyAlignment="1">
      <alignment horizontal="center" vertical="center" wrapText="1"/>
    </xf>
    <xf numFmtId="0" fontId="25" fillId="12" borderId="88" xfId="0" applyFont="1" applyFill="1" applyBorder="1" applyAlignment="1">
      <alignment horizontal="center" vertical="center" wrapText="1"/>
    </xf>
    <xf numFmtId="0" fontId="25" fillId="12" borderId="85" xfId="0" applyFont="1" applyFill="1" applyBorder="1" applyAlignment="1">
      <alignment horizontal="center" vertical="center" wrapText="1"/>
    </xf>
    <xf numFmtId="0" fontId="25" fillId="12" borderId="94" xfId="0" applyFont="1" applyFill="1" applyBorder="1" applyAlignment="1">
      <alignment horizontal="center" vertical="center" wrapText="1"/>
    </xf>
    <xf numFmtId="0" fontId="25" fillId="12" borderId="39" xfId="0" applyFont="1" applyFill="1" applyBorder="1" applyAlignment="1">
      <alignment horizontal="center" vertical="center" wrapText="1"/>
    </xf>
    <xf numFmtId="0" fontId="8" fillId="11" borderId="21" xfId="5" applyFont="1" applyFill="1" applyBorder="1" applyAlignment="1">
      <alignment horizontal="center" vertical="center" wrapText="1"/>
    </xf>
    <xf numFmtId="0" fontId="13" fillId="2"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2" xfId="0" applyFont="1" applyFill="1" applyBorder="1" applyAlignment="1">
      <alignment horizontal="center" vertical="center" textRotation="90"/>
    </xf>
    <xf numFmtId="0" fontId="1" fillId="7" borderId="4" xfId="0" applyFont="1" applyFill="1" applyBorder="1" applyAlignment="1">
      <alignment horizontal="center" vertical="center" textRotation="90"/>
    </xf>
    <xf numFmtId="0" fontId="1" fillId="7" borderId="48" xfId="0" applyFont="1" applyFill="1" applyBorder="1" applyAlignment="1">
      <alignment horizontal="center" vertical="center" textRotation="90"/>
    </xf>
    <xf numFmtId="0" fontId="1" fillId="7" borderId="49" xfId="0" applyFont="1" applyFill="1" applyBorder="1" applyAlignment="1">
      <alignment horizontal="center" vertical="center" textRotation="90"/>
    </xf>
    <xf numFmtId="0" fontId="32" fillId="10"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9" fillId="7" borderId="1" xfId="0" applyFont="1" applyFill="1" applyBorder="1" applyAlignment="1" applyProtection="1">
      <alignment horizontal="center" vertical="center"/>
      <protection locked="0"/>
    </xf>
    <xf numFmtId="0" fontId="2" fillId="5" borderId="1" xfId="0" applyFont="1" applyFill="1" applyBorder="1" applyAlignment="1">
      <alignment horizontal="center" vertical="center" wrapText="1"/>
    </xf>
    <xf numFmtId="0" fontId="1" fillId="7" borderId="2"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8" fillId="11" borderId="6" xfId="5" applyFont="1" applyFill="1" applyBorder="1" applyAlignment="1">
      <alignment horizontal="center" vertical="center" wrapText="1"/>
    </xf>
    <xf numFmtId="0" fontId="1" fillId="7" borderId="2"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9" fillId="7" borderId="53" xfId="0" applyFont="1" applyFill="1" applyBorder="1" applyAlignment="1" applyProtection="1">
      <alignment horizontal="center" vertical="center"/>
      <protection locked="0"/>
    </xf>
    <xf numFmtId="0" fontId="9" fillId="7" borderId="54" xfId="0" applyFont="1" applyFill="1" applyBorder="1" applyAlignment="1" applyProtection="1">
      <alignment horizontal="center" vertical="center"/>
      <protection locked="0"/>
    </xf>
    <xf numFmtId="14" fontId="53" fillId="0" borderId="0" xfId="5" applyNumberFormat="1" applyFont="1" applyAlignment="1">
      <alignment horizontal="center" vertical="center" wrapText="1"/>
    </xf>
    <xf numFmtId="0" fontId="53" fillId="0" borderId="0" xfId="5" applyFont="1" applyAlignment="1">
      <alignment horizontal="center" vertical="center" wrapText="1"/>
    </xf>
    <xf numFmtId="0" fontId="53" fillId="0" borderId="16" xfId="5" applyFont="1" applyBorder="1" applyAlignment="1">
      <alignment horizontal="center" vertical="center" wrapText="1"/>
    </xf>
    <xf numFmtId="0" fontId="12" fillId="0" borderId="20" xfId="5" applyFont="1" applyBorder="1" applyAlignment="1">
      <alignment horizontal="center" vertical="center" wrapText="1"/>
    </xf>
    <xf numFmtId="0" fontId="12" fillId="0" borderId="22" xfId="5" applyFont="1" applyBorder="1" applyAlignment="1">
      <alignment horizontal="center" vertical="center" wrapText="1"/>
    </xf>
    <xf numFmtId="0" fontId="12" fillId="0" borderId="21" xfId="5" applyFont="1" applyBorder="1" applyAlignment="1">
      <alignment horizontal="center" vertical="center" wrapText="1"/>
    </xf>
    <xf numFmtId="0" fontId="8" fillId="11" borderId="51" xfId="5" applyFont="1" applyFill="1" applyBorder="1" applyAlignment="1">
      <alignment horizontal="center" vertical="center" wrapText="1"/>
    </xf>
    <xf numFmtId="0" fontId="53" fillId="0" borderId="51" xfId="5" applyFont="1" applyBorder="1" applyAlignment="1">
      <alignment horizontal="center" vertical="center" wrapText="1"/>
    </xf>
    <xf numFmtId="0" fontId="53" fillId="0" borderId="52" xfId="5" applyFont="1" applyBorder="1" applyAlignment="1">
      <alignment horizontal="center" vertical="center" wrapText="1"/>
    </xf>
    <xf numFmtId="0" fontId="53" fillId="0" borderId="6" xfId="5" applyFont="1" applyBorder="1" applyAlignment="1">
      <alignment horizontal="center" vertical="center" wrapText="1"/>
    </xf>
    <xf numFmtId="0" fontId="53" fillId="0" borderId="47" xfId="5" applyFont="1" applyBorder="1" applyAlignment="1">
      <alignment horizontal="center" vertical="center" wrapText="1"/>
    </xf>
    <xf numFmtId="14" fontId="10" fillId="0" borderId="9" xfId="5" applyNumberFormat="1" applyFont="1" applyBorder="1" applyAlignment="1">
      <alignment horizontal="center" vertical="center" wrapText="1"/>
    </xf>
    <xf numFmtId="0" fontId="0" fillId="8" borderId="0" xfId="0" applyFill="1" applyProtection="1"/>
    <xf numFmtId="0" fontId="7" fillId="0" borderId="59"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11" borderId="23" xfId="5" applyFont="1" applyFill="1" applyBorder="1" applyAlignment="1" applyProtection="1">
      <alignment horizontal="center" vertical="center" wrapText="1"/>
    </xf>
    <xf numFmtId="0" fontId="9" fillId="0" borderId="46" xfId="5" applyFont="1" applyFill="1" applyBorder="1" applyAlignment="1" applyProtection="1">
      <alignment horizontal="center" vertical="center" wrapText="1"/>
    </xf>
    <xf numFmtId="0" fontId="9" fillId="0" borderId="51" xfId="5" applyFont="1" applyFill="1" applyBorder="1" applyAlignment="1" applyProtection="1">
      <alignment horizontal="center" vertical="center" wrapText="1"/>
    </xf>
    <xf numFmtId="0" fontId="9" fillId="0" borderId="50" xfId="5" applyFont="1" applyFill="1" applyBorder="1" applyAlignment="1" applyProtection="1">
      <alignment horizontal="center" vertical="center" wrapText="1"/>
    </xf>
    <xf numFmtId="0" fontId="8" fillId="11" borderId="46" xfId="5" applyFont="1" applyFill="1" applyBorder="1" applyAlignment="1" applyProtection="1">
      <alignment horizontal="center" vertical="center" wrapText="1"/>
    </xf>
    <xf numFmtId="0" fontId="8" fillId="11" borderId="50" xfId="5" applyFont="1" applyFill="1" applyBorder="1" applyAlignment="1" applyProtection="1">
      <alignment horizontal="center" vertical="center" wrapText="1"/>
    </xf>
    <xf numFmtId="0" fontId="10" fillId="0" borderId="24" xfId="5" applyFont="1" applyFill="1" applyBorder="1" applyAlignment="1" applyProtection="1">
      <alignment horizontal="center" vertical="center" wrapText="1"/>
    </xf>
    <xf numFmtId="0" fontId="11" fillId="8" borderId="0" xfId="0" applyFont="1" applyFill="1" applyProtection="1"/>
    <xf numFmtId="0" fontId="7" fillId="0" borderId="25"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8" fillId="11" borderId="1" xfId="5" applyFont="1" applyFill="1" applyBorder="1" applyAlignment="1" applyProtection="1">
      <alignment horizontal="center" vertical="center" wrapText="1"/>
    </xf>
    <xf numFmtId="0" fontId="9" fillId="0" borderId="5" xfId="5" applyFont="1" applyFill="1" applyBorder="1" applyAlignment="1" applyProtection="1">
      <alignment horizontal="center" vertical="center" wrapText="1"/>
    </xf>
    <xf numFmtId="0" fontId="12" fillId="0" borderId="6" xfId="5" applyFont="1" applyFill="1" applyBorder="1" applyAlignment="1" applyProtection="1">
      <alignment horizontal="center" vertical="center" wrapText="1"/>
    </xf>
    <xf numFmtId="0" fontId="12" fillId="0" borderId="3" xfId="5" applyFont="1" applyFill="1" applyBorder="1" applyAlignment="1" applyProtection="1">
      <alignment horizontal="center" vertical="center" wrapText="1"/>
    </xf>
    <xf numFmtId="0" fontId="8" fillId="11" borderId="5" xfId="5" applyFont="1" applyFill="1" applyBorder="1" applyAlignment="1" applyProtection="1">
      <alignment horizontal="center" vertical="center" wrapText="1"/>
    </xf>
    <xf numFmtId="0" fontId="8" fillId="11" borderId="3" xfId="5" applyFont="1" applyFill="1" applyBorder="1" applyAlignment="1" applyProtection="1">
      <alignment horizontal="center" vertical="center" wrapText="1"/>
    </xf>
    <xf numFmtId="0" fontId="10" fillId="0" borderId="26" xfId="5" applyFont="1" applyFill="1" applyBorder="1" applyAlignment="1" applyProtection="1">
      <alignment vertical="center" wrapText="1"/>
    </xf>
    <xf numFmtId="0" fontId="7" fillId="0" borderId="53"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8" fillId="11" borderId="2" xfId="5" applyFont="1" applyFill="1" applyBorder="1" applyAlignment="1" applyProtection="1">
      <alignment horizontal="center" vertical="center" wrapText="1"/>
    </xf>
    <xf numFmtId="0" fontId="9" fillId="0" borderId="75" xfId="5" applyFont="1" applyFill="1" applyBorder="1" applyAlignment="1" applyProtection="1">
      <alignment horizontal="center" vertical="center" wrapText="1"/>
    </xf>
    <xf numFmtId="0" fontId="9" fillId="0" borderId="18" xfId="5" applyFont="1" applyFill="1" applyBorder="1" applyAlignment="1" applyProtection="1">
      <alignment horizontal="center" vertical="center" wrapText="1"/>
    </xf>
    <xf numFmtId="0" fontId="9" fillId="0" borderId="73" xfId="5" applyFont="1" applyFill="1" applyBorder="1" applyAlignment="1" applyProtection="1">
      <alignment horizontal="center" vertical="center" wrapText="1"/>
    </xf>
    <xf numFmtId="0" fontId="8" fillId="11" borderId="75" xfId="5" applyFont="1" applyFill="1" applyBorder="1" applyAlignment="1" applyProtection="1">
      <alignment horizontal="center" vertical="center" wrapText="1"/>
    </xf>
    <xf numFmtId="0" fontId="8" fillId="11" borderId="18" xfId="5" applyFont="1" applyFill="1" applyBorder="1" applyAlignment="1" applyProtection="1">
      <alignment horizontal="center" vertical="center" wrapText="1"/>
    </xf>
    <xf numFmtId="0" fontId="10" fillId="0" borderId="19" xfId="5" applyFont="1" applyFill="1" applyBorder="1" applyAlignment="1" applyProtection="1">
      <alignment horizontal="center" vertical="center" wrapText="1"/>
    </xf>
    <xf numFmtId="0" fontId="13" fillId="10" borderId="56" xfId="0" applyFont="1" applyFill="1" applyBorder="1" applyAlignment="1" applyProtection="1">
      <alignment horizontal="center" vertical="center"/>
    </xf>
    <xf numFmtId="0" fontId="13" fillId="10" borderId="58" xfId="0" applyFont="1" applyFill="1" applyBorder="1" applyAlignment="1" applyProtection="1">
      <alignment horizontal="center" vertical="center"/>
    </xf>
    <xf numFmtId="0" fontId="13" fillId="10" borderId="55" xfId="0" applyFont="1" applyFill="1" applyBorder="1" applyAlignment="1" applyProtection="1">
      <alignment horizontal="center" vertical="center"/>
    </xf>
    <xf numFmtId="0" fontId="16" fillId="2" borderId="15"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42" fillId="5" borderId="56" xfId="0" applyFont="1" applyFill="1" applyBorder="1" applyAlignment="1" applyProtection="1">
      <alignment horizontal="center" vertical="center" wrapText="1"/>
    </xf>
    <xf numFmtId="0" fontId="42" fillId="5" borderId="58" xfId="0" applyFont="1" applyFill="1" applyBorder="1" applyAlignment="1" applyProtection="1">
      <alignment horizontal="center" vertical="center" wrapText="1"/>
    </xf>
    <xf numFmtId="0" fontId="42" fillId="5" borderId="55" xfId="0" applyFont="1" applyFill="1" applyBorder="1" applyAlignment="1" applyProtection="1">
      <alignment horizontal="center" vertical="center" wrapText="1"/>
    </xf>
    <xf numFmtId="0" fontId="47" fillId="5" borderId="85" xfId="0" applyFont="1" applyFill="1" applyBorder="1" applyAlignment="1" applyProtection="1">
      <alignment horizontal="center" vertical="center" wrapText="1"/>
    </xf>
    <xf numFmtId="0" fontId="43" fillId="12" borderId="85" xfId="0" applyFont="1" applyFill="1" applyBorder="1" applyAlignment="1" applyProtection="1">
      <alignment horizontal="left" vertical="center" wrapText="1"/>
    </xf>
    <xf numFmtId="0" fontId="44" fillId="12" borderId="85" xfId="0" applyFont="1" applyFill="1" applyBorder="1" applyAlignment="1" applyProtection="1">
      <alignment horizontal="left" vertical="center" wrapText="1"/>
    </xf>
    <xf numFmtId="0" fontId="47" fillId="5" borderId="13" xfId="0" applyFont="1" applyFill="1" applyBorder="1" applyAlignment="1" applyProtection="1">
      <alignment horizontal="center" vertical="center" wrapText="1"/>
    </xf>
    <xf numFmtId="0" fontId="47" fillId="5" borderId="14" xfId="0" applyFont="1" applyFill="1" applyBorder="1" applyAlignment="1" applyProtection="1">
      <alignment horizontal="center" vertical="center" wrapText="1"/>
    </xf>
    <xf numFmtId="0" fontId="47" fillId="5" borderId="57" xfId="0" applyFont="1" applyFill="1" applyBorder="1" applyAlignment="1" applyProtection="1">
      <alignment horizontal="center" vertical="center" wrapText="1"/>
    </xf>
    <xf numFmtId="0" fontId="45" fillId="12" borderId="56" xfId="0" applyFont="1" applyFill="1" applyBorder="1" applyAlignment="1" applyProtection="1">
      <alignment horizontal="center" vertical="center" wrapText="1"/>
    </xf>
    <xf numFmtId="0" fontId="45" fillId="12" borderId="55" xfId="0" applyFont="1" applyFill="1" applyBorder="1" applyAlignment="1" applyProtection="1">
      <alignment horizontal="center" vertical="center" wrapText="1"/>
    </xf>
    <xf numFmtId="0" fontId="43" fillId="12" borderId="86" xfId="0" applyFont="1" applyFill="1" applyBorder="1" applyAlignment="1" applyProtection="1">
      <alignment horizontal="center" vertical="center" wrapText="1"/>
    </xf>
    <xf numFmtId="0" fontId="12" fillId="12" borderId="85"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7" fillId="5" borderId="0" xfId="0" applyFont="1" applyFill="1" applyBorder="1" applyAlignment="1" applyProtection="1">
      <alignment horizontal="center" vertical="center" wrapText="1"/>
    </xf>
    <xf numFmtId="0" fontId="47" fillId="5" borderId="16" xfId="0" applyFont="1" applyFill="1" applyBorder="1" applyAlignment="1" applyProtection="1">
      <alignment horizontal="center" vertical="center" wrapText="1"/>
    </xf>
    <xf numFmtId="0" fontId="45" fillId="12" borderId="56" xfId="0" applyFont="1" applyFill="1" applyBorder="1" applyAlignment="1" applyProtection="1">
      <alignment horizontal="left" vertical="center" wrapText="1"/>
    </xf>
    <xf numFmtId="0" fontId="45" fillId="12" borderId="55" xfId="0" applyFont="1" applyFill="1" applyBorder="1" applyAlignment="1" applyProtection="1">
      <alignment horizontal="left" vertical="center" wrapText="1"/>
    </xf>
    <xf numFmtId="0" fontId="0" fillId="2" borderId="15" xfId="0" applyFill="1" applyBorder="1" applyAlignment="1" applyProtection="1"/>
    <xf numFmtId="0" fontId="0" fillId="2" borderId="0" xfId="0" applyFill="1" applyBorder="1" applyAlignment="1" applyProtection="1"/>
    <xf numFmtId="0" fontId="0" fillId="2" borderId="16" xfId="0" applyFill="1" applyBorder="1" applyAlignment="1" applyProtection="1"/>
    <xf numFmtId="0" fontId="0" fillId="2" borderId="15" xfId="0" applyFill="1" applyBorder="1" applyProtection="1"/>
    <xf numFmtId="0" fontId="18" fillId="2" borderId="0" xfId="0" applyFont="1" applyFill="1" applyBorder="1" applyAlignment="1" applyProtection="1"/>
    <xf numFmtId="0" fontId="18" fillId="2" borderId="0" xfId="0" applyFont="1" applyFill="1" applyBorder="1" applyAlignment="1" applyProtection="1">
      <alignment vertical="center"/>
    </xf>
    <xf numFmtId="0" fontId="0" fillId="2" borderId="0" xfId="0" applyFill="1" applyBorder="1" applyProtection="1"/>
    <xf numFmtId="0" fontId="0" fillId="2" borderId="16" xfId="0" applyFill="1" applyBorder="1" applyProtection="1"/>
    <xf numFmtId="0" fontId="0" fillId="2" borderId="17" xfId="0" applyFill="1" applyBorder="1" applyProtection="1"/>
    <xf numFmtId="0" fontId="0" fillId="2" borderId="18" xfId="0" applyFill="1" applyBorder="1" applyProtection="1"/>
    <xf numFmtId="0" fontId="0" fillId="2" borderId="19" xfId="0" applyFill="1" applyBorder="1" applyProtection="1"/>
  </cellXfs>
  <cellStyles count="7">
    <cellStyle name="Hipervínculo" xfId="3" builtinId="8" hidden="1"/>
    <cellStyle name="Hipervínculo" xfId="1" builtinId="8" hidden="1"/>
    <cellStyle name="Hipervínculo" xfId="6" builtinId="8"/>
    <cellStyle name="Hipervínculo visitado" xfId="4" builtinId="9" hidden="1"/>
    <cellStyle name="Hipervínculo visitado" xfId="2" builtinId="9" hidden="1"/>
    <cellStyle name="Normal" xfId="0" builtinId="0"/>
    <cellStyle name="Normal 2" xfId="5" xr:uid="{00000000-0005-0000-0000-000006000000}"/>
  </cellStyles>
  <dxfs count="24">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359569</xdr:colOff>
      <xdr:row>2</xdr:row>
      <xdr:rowOff>384944</xdr:rowOff>
    </xdr:from>
    <xdr:to>
      <xdr:col>2</xdr:col>
      <xdr:colOff>708713</xdr:colOff>
      <xdr:row>4</xdr:row>
      <xdr:rowOff>171449</xdr:rowOff>
    </xdr:to>
    <xdr:pic>
      <xdr:nvPicPr>
        <xdr:cNvPr id="2" name="Imagen 4" descr="Descripción: KAREN:ANT:Documentos:Word:PNG:Word-01.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569" y="775469"/>
          <a:ext cx="1292119" cy="986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542925</xdr:colOff>
      <xdr:row>95</xdr:row>
      <xdr:rowOff>95250</xdr:rowOff>
    </xdr:from>
    <xdr:to>
      <xdr:col>14</xdr:col>
      <xdr:colOff>389465</xdr:colOff>
      <xdr:row>97</xdr:row>
      <xdr:rowOff>83969</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1106150" y="39042975"/>
          <a:ext cx="2894540" cy="369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3</xdr:row>
      <xdr:rowOff>123825</xdr:rowOff>
    </xdr:to>
    <xdr:pic>
      <xdr:nvPicPr>
        <xdr:cNvPr id="2" name="Imagen 4" descr="Descripción: KAREN:ANT:Documentos:Word:PNG:Word-01.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644" y="889770"/>
          <a:ext cx="1488281" cy="82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637701</xdr:colOff>
      <xdr:row>48</xdr:row>
      <xdr:rowOff>238125</xdr:rowOff>
    </xdr:from>
    <xdr:to>
      <xdr:col>12</xdr:col>
      <xdr:colOff>2123015</xdr:colOff>
      <xdr:row>50</xdr:row>
      <xdr:rowOff>152401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7296926" y="21574125"/>
          <a:ext cx="3952289" cy="504825"/>
        </a:xfrm>
        <a:prstGeom prst="rect">
          <a:avLst/>
        </a:prstGeom>
      </xdr:spPr>
    </xdr:pic>
    <xdr:clientData/>
  </xdr:twoCellAnchor>
  <xdr:twoCellAnchor>
    <xdr:from>
      <xdr:col>1</xdr:col>
      <xdr:colOff>357188</xdr:colOff>
      <xdr:row>0</xdr:row>
      <xdr:rowOff>95250</xdr:rowOff>
    </xdr:from>
    <xdr:to>
      <xdr:col>2</xdr:col>
      <xdr:colOff>809625</xdr:colOff>
      <xdr:row>4</xdr:row>
      <xdr:rowOff>47625</xdr:rowOff>
    </xdr:to>
    <xdr:pic>
      <xdr:nvPicPr>
        <xdr:cNvPr id="4" name="Imagen 2">
          <a:extLst>
            <a:ext uri="{FF2B5EF4-FFF2-40B4-BE49-F238E27FC236}">
              <a16:creationId xmlns:a16="http://schemas.microsoft.com/office/drawing/2014/main" id="{ECA15AAB-6E52-445C-84DD-248C05E5A96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6888" y="95250"/>
          <a:ext cx="1443037" cy="66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440531</xdr:colOff>
      <xdr:row>48</xdr:row>
      <xdr:rowOff>202406</xdr:rowOff>
    </xdr:from>
    <xdr:ext cx="3452814" cy="654844"/>
    <xdr:pic>
      <xdr:nvPicPr>
        <xdr:cNvPr id="5" name="Imagen 4">
          <a:extLst>
            <a:ext uri="{FF2B5EF4-FFF2-40B4-BE49-F238E27FC236}">
              <a16:creationId xmlns:a16="http://schemas.microsoft.com/office/drawing/2014/main" id="{38C62265-8338-4364-8B69-46473F55FFC9}"/>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464" t="18517" r="3062" b="13581"/>
        <a:stretch/>
      </xdr:blipFill>
      <xdr:spPr>
        <a:xfrm>
          <a:off x="17229931" y="24205406"/>
          <a:ext cx="3452814" cy="6548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889794</xdr:colOff>
      <xdr:row>1</xdr:row>
      <xdr:rowOff>257175</xdr:rowOff>
    </xdr:from>
    <xdr:to>
      <xdr:col>4</xdr:col>
      <xdr:colOff>325321</xdr:colOff>
      <xdr:row>3</xdr:row>
      <xdr:rowOff>221456</xdr:rowOff>
    </xdr:to>
    <xdr:pic>
      <xdr:nvPicPr>
        <xdr:cNvPr id="2" name="Imagen 4" descr="Descripción: KAREN:ANT:Documentos:Word:PNG:Word-01.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6544" y="654050"/>
          <a:ext cx="1594527" cy="805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568439</xdr:colOff>
      <xdr:row>16</xdr:row>
      <xdr:rowOff>0</xdr:rowOff>
    </xdr:from>
    <xdr:to>
      <xdr:col>14</xdr:col>
      <xdr:colOff>766383</xdr:colOff>
      <xdr:row>17</xdr:row>
      <xdr:rowOff>169694</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4638225" y="39923698"/>
          <a:ext cx="2892158" cy="3765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64293</xdr:colOff>
      <xdr:row>1</xdr:row>
      <xdr:rowOff>269320</xdr:rowOff>
    </xdr:from>
    <xdr:to>
      <xdr:col>4</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5012" y="662226"/>
          <a:ext cx="1662113" cy="122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1078707</xdr:colOff>
      <xdr:row>17</xdr:row>
      <xdr:rowOff>0</xdr:rowOff>
    </xdr:from>
    <xdr:to>
      <xdr:col>27</xdr:col>
      <xdr:colOff>396610</xdr:colOff>
      <xdr:row>19</xdr:row>
      <xdr:rowOff>4595</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28736926" y="40643175"/>
          <a:ext cx="2889777" cy="3697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904875</xdr:colOff>
      <xdr:row>1</xdr:row>
      <xdr:rowOff>269320</xdr:rowOff>
    </xdr:from>
    <xdr:to>
      <xdr:col>3</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340758"/>
          <a:ext cx="2047875" cy="122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207169</xdr:colOff>
      <xdr:row>2</xdr:row>
      <xdr:rowOff>442095</xdr:rowOff>
    </xdr:from>
    <xdr:to>
      <xdr:col>2</xdr:col>
      <xdr:colOff>752475</xdr:colOff>
      <xdr:row>4</xdr:row>
      <xdr:rowOff>152401</xdr:rowOff>
    </xdr:to>
    <xdr:pic>
      <xdr:nvPicPr>
        <xdr:cNvPr id="2" name="Imagen 4" descr="Descripción: KAREN:ANT:Documentos:Word:PNG:Word-01.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169" y="832620"/>
          <a:ext cx="1488281" cy="910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733425</xdr:colOff>
      <xdr:row>16</xdr:row>
      <xdr:rowOff>133350</xdr:rowOff>
    </xdr:from>
    <xdr:to>
      <xdr:col>15</xdr:col>
      <xdr:colOff>579965</xdr:colOff>
      <xdr:row>18</xdr:row>
      <xdr:rowOff>122069</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0344150" y="9658350"/>
          <a:ext cx="2894540" cy="3697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546147</xdr:colOff>
      <xdr:row>1</xdr:row>
      <xdr:rowOff>226738</xdr:rowOff>
    </xdr:from>
    <xdr:to>
      <xdr:col>4</xdr:col>
      <xdr:colOff>2218766</xdr:colOff>
      <xdr:row>3</xdr:row>
      <xdr:rowOff>239609</xdr:rowOff>
    </xdr:to>
    <xdr:pic>
      <xdr:nvPicPr>
        <xdr:cNvPr id="2" name="Imagen 4" descr="Descripción: KAREN:ANT:Documentos:Word:PNG:Word-01.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2765" y="406032"/>
          <a:ext cx="3443148" cy="1379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31</xdr:col>
      <xdr:colOff>1361</xdr:colOff>
      <xdr:row>15</xdr:row>
      <xdr:rowOff>0</xdr:rowOff>
    </xdr:from>
    <xdr:ext cx="4543425" cy="1238247"/>
    <xdr:pic>
      <xdr:nvPicPr>
        <xdr:cNvPr id="3" name="Imagen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521586" y="57023455"/>
          <a:ext cx="5610225" cy="146684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genciadetierras.gov.co/wp-content/uploads/2018/04/DEST-PoliItica-001-Riesgos-y-Oportunidades.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98"/>
  <sheetViews>
    <sheetView topLeftCell="C1" zoomScale="70" zoomScaleNormal="70" workbookViewId="0">
      <pane ySplit="7" topLeftCell="A14" activePane="bottomLeft" state="frozen"/>
      <selection pane="bottomLeft" activeCell="H20" sqref="H20"/>
    </sheetView>
  </sheetViews>
  <sheetFormatPr baseColWidth="10" defaultColWidth="11.453125" defaultRowHeight="14.5" x14ac:dyDescent="0.35"/>
  <cols>
    <col min="1" max="1" width="11.453125" style="7"/>
    <col min="2" max="2" width="14.1796875" style="7" customWidth="1"/>
    <col min="3" max="3" width="14.81640625" style="7" customWidth="1"/>
    <col min="4" max="4" width="15" style="7" customWidth="1"/>
    <col min="5" max="5" width="15.1796875" style="7" bestFit="1" customWidth="1"/>
    <col min="6" max="6" width="14" style="7" customWidth="1"/>
    <col min="7" max="7" width="13.453125" style="7" bestFit="1" customWidth="1"/>
    <col min="8" max="8" width="14.54296875" style="7" customWidth="1"/>
    <col min="9" max="9" width="14.26953125" style="7" customWidth="1"/>
    <col min="10" max="10" width="15.81640625" style="7" bestFit="1" customWidth="1"/>
    <col min="11" max="11" width="23.26953125" style="7" customWidth="1"/>
    <col min="12" max="12" width="20.26953125" style="7" customWidth="1"/>
    <col min="13" max="13" width="34.26953125" style="7" customWidth="1"/>
    <col min="14" max="15" width="11.453125" style="7" customWidth="1"/>
    <col min="16" max="16" width="11.453125" style="7"/>
    <col min="17" max="17" width="11.453125" style="7" customWidth="1"/>
    <col min="18" max="16384" width="11.453125" style="7"/>
  </cols>
  <sheetData>
    <row r="2" spans="2:17" ht="15" thickBot="1" x14ac:dyDescent="0.4"/>
    <row r="3" spans="2:17" s="8" customFormat="1" ht="39" customHeight="1" thickBot="1" x14ac:dyDescent="0.4">
      <c r="B3" s="221"/>
      <c r="C3" s="222"/>
      <c r="D3" s="232" t="s">
        <v>0</v>
      </c>
      <c r="E3" s="232"/>
      <c r="F3" s="261" t="s">
        <v>1</v>
      </c>
      <c r="G3" s="262"/>
      <c r="H3" s="262"/>
      <c r="I3" s="262"/>
      <c r="J3" s="262"/>
      <c r="K3" s="262"/>
      <c r="L3" s="262"/>
      <c r="M3" s="263"/>
      <c r="N3" s="232" t="s">
        <v>2</v>
      </c>
      <c r="O3" s="232"/>
      <c r="P3" s="278" t="s">
        <v>424</v>
      </c>
      <c r="Q3" s="279"/>
    </row>
    <row r="4" spans="2:17" s="8" customFormat="1" ht="27.75" customHeight="1" thickBot="1" x14ac:dyDescent="0.4">
      <c r="B4" s="223"/>
      <c r="C4" s="224"/>
      <c r="D4" s="233" t="s">
        <v>3</v>
      </c>
      <c r="E4" s="233"/>
      <c r="F4" s="261" t="s">
        <v>422</v>
      </c>
      <c r="G4" s="262"/>
      <c r="H4" s="262"/>
      <c r="I4" s="262"/>
      <c r="J4" s="262"/>
      <c r="K4" s="262"/>
      <c r="L4" s="262"/>
      <c r="M4" s="263"/>
      <c r="N4" s="233" t="s">
        <v>5</v>
      </c>
      <c r="O4" s="233"/>
      <c r="P4" s="276">
        <v>2</v>
      </c>
      <c r="Q4" s="277"/>
    </row>
    <row r="5" spans="2:17" s="8" customFormat="1" ht="42" customHeight="1" thickBot="1" x14ac:dyDescent="0.4">
      <c r="B5" s="225"/>
      <c r="C5" s="226"/>
      <c r="D5" s="234" t="s">
        <v>6</v>
      </c>
      <c r="E5" s="234"/>
      <c r="F5" s="261" t="s">
        <v>423</v>
      </c>
      <c r="G5" s="262"/>
      <c r="H5" s="262"/>
      <c r="I5" s="262"/>
      <c r="J5" s="262"/>
      <c r="K5" s="262"/>
      <c r="L5" s="262"/>
      <c r="M5" s="263"/>
      <c r="N5" s="218"/>
      <c r="O5" s="219"/>
      <c r="P5" s="493">
        <v>44518</v>
      </c>
      <c r="Q5" s="220"/>
    </row>
    <row r="6" spans="2:17" ht="23.25" customHeight="1" thickBot="1" x14ac:dyDescent="0.4">
      <c r="B6" s="229" t="s">
        <v>7</v>
      </c>
      <c r="C6" s="230"/>
      <c r="D6" s="230"/>
      <c r="E6" s="230"/>
      <c r="F6" s="230"/>
      <c r="G6" s="230"/>
      <c r="H6" s="230"/>
      <c r="I6" s="230"/>
      <c r="J6" s="230"/>
      <c r="K6" s="230"/>
      <c r="L6" s="230"/>
      <c r="M6" s="230"/>
      <c r="N6" s="230"/>
      <c r="O6" s="230"/>
      <c r="P6" s="230"/>
      <c r="Q6" s="231"/>
    </row>
    <row r="7" spans="2:17" ht="35.25" customHeight="1" x14ac:dyDescent="0.35">
      <c r="B7" s="266" t="s">
        <v>8</v>
      </c>
      <c r="C7" s="267"/>
      <c r="D7" s="267"/>
      <c r="E7" s="267"/>
      <c r="F7" s="267"/>
      <c r="G7" s="267"/>
      <c r="H7" s="267"/>
      <c r="I7" s="267"/>
      <c r="J7" s="267"/>
      <c r="K7" s="267"/>
      <c r="L7" s="267"/>
      <c r="M7" s="267"/>
      <c r="N7" s="267"/>
      <c r="O7" s="267"/>
      <c r="P7" s="267"/>
      <c r="Q7" s="268"/>
    </row>
    <row r="8" spans="2:17" ht="27.75" customHeight="1" thickBot="1" x14ac:dyDescent="0.4">
      <c r="B8" s="1"/>
      <c r="C8" s="2"/>
      <c r="D8" s="2"/>
      <c r="E8" s="2"/>
      <c r="F8" s="2"/>
      <c r="G8" s="2"/>
      <c r="H8" s="2"/>
      <c r="I8" s="2"/>
      <c r="J8" s="2"/>
      <c r="K8" s="2"/>
      <c r="L8" s="2"/>
      <c r="M8" s="2"/>
      <c r="N8" s="2"/>
      <c r="O8" s="2"/>
      <c r="P8" s="2"/>
      <c r="Q8" s="3"/>
    </row>
    <row r="9" spans="2:17" ht="48" customHeight="1" thickTop="1" thickBot="1" x14ac:dyDescent="0.4">
      <c r="B9" s="1"/>
      <c r="C9" s="269" t="s">
        <v>9</v>
      </c>
      <c r="D9" s="52" t="s">
        <v>10</v>
      </c>
      <c r="E9" s="80"/>
      <c r="F9" s="76"/>
      <c r="G9" s="81"/>
      <c r="H9" s="81"/>
      <c r="I9" s="81"/>
      <c r="J9" s="2"/>
      <c r="K9" s="280" t="s">
        <v>11</v>
      </c>
      <c r="L9" s="281"/>
      <c r="M9" s="280" t="s">
        <v>12</v>
      </c>
      <c r="N9" s="281"/>
      <c r="O9" s="282" t="s">
        <v>13</v>
      </c>
      <c r="P9" s="282"/>
      <c r="Q9" s="3"/>
    </row>
    <row r="10" spans="2:17" ht="48" customHeight="1" thickTop="1" thickBot="1" x14ac:dyDescent="0.4">
      <c r="B10" s="1"/>
      <c r="C10" s="269"/>
      <c r="D10" s="52" t="s">
        <v>14</v>
      </c>
      <c r="E10" s="82"/>
      <c r="F10" s="76"/>
      <c r="G10" s="76"/>
      <c r="H10" s="81"/>
      <c r="I10" s="81"/>
      <c r="J10" s="2"/>
      <c r="K10" s="227" t="s">
        <v>15</v>
      </c>
      <c r="L10" s="228"/>
      <c r="M10" s="227" t="s">
        <v>16</v>
      </c>
      <c r="N10" s="228"/>
      <c r="O10" s="213" t="s">
        <v>17</v>
      </c>
      <c r="P10" s="213"/>
      <c r="Q10" s="3"/>
    </row>
    <row r="11" spans="2:17" ht="48" customHeight="1" thickTop="1" thickBot="1" x14ac:dyDescent="0.4">
      <c r="B11" s="1"/>
      <c r="C11" s="269"/>
      <c r="D11" s="52" t="s">
        <v>18</v>
      </c>
      <c r="E11" s="74"/>
      <c r="F11" s="75"/>
      <c r="G11" s="76"/>
      <c r="H11" s="81"/>
      <c r="I11" s="81"/>
      <c r="J11" s="2"/>
      <c r="K11" s="227" t="s">
        <v>15</v>
      </c>
      <c r="L11" s="228"/>
      <c r="M11" s="227" t="s">
        <v>14</v>
      </c>
      <c r="N11" s="228"/>
      <c r="O11" s="213" t="s">
        <v>17</v>
      </c>
      <c r="P11" s="213"/>
      <c r="Q11" s="3"/>
    </row>
    <row r="12" spans="2:17" ht="48" customHeight="1" thickTop="1" thickBot="1" x14ac:dyDescent="0.4">
      <c r="B12" s="1"/>
      <c r="C12" s="269"/>
      <c r="D12" s="52" t="s">
        <v>19</v>
      </c>
      <c r="E12" s="74"/>
      <c r="F12" s="77"/>
      <c r="G12" s="75"/>
      <c r="H12" s="76"/>
      <c r="I12" s="81"/>
      <c r="J12" s="2"/>
      <c r="K12" s="227" t="s">
        <v>15</v>
      </c>
      <c r="L12" s="228"/>
      <c r="M12" s="227" t="s">
        <v>18</v>
      </c>
      <c r="N12" s="228"/>
      <c r="O12" s="213" t="s">
        <v>17</v>
      </c>
      <c r="P12" s="213"/>
      <c r="Q12" s="3"/>
    </row>
    <row r="13" spans="2:17" ht="48" customHeight="1" thickTop="1" thickBot="1" x14ac:dyDescent="0.4">
      <c r="B13" s="1"/>
      <c r="C13" s="269"/>
      <c r="D13" s="52" t="s">
        <v>20</v>
      </c>
      <c r="E13" s="78"/>
      <c r="F13" s="79"/>
      <c r="G13" s="85"/>
      <c r="H13" s="86"/>
      <c r="I13" s="87"/>
      <c r="J13" s="2"/>
      <c r="K13" s="227" t="s">
        <v>15</v>
      </c>
      <c r="L13" s="228"/>
      <c r="M13" s="227" t="s">
        <v>19</v>
      </c>
      <c r="N13" s="228"/>
      <c r="O13" s="213" t="s">
        <v>17</v>
      </c>
      <c r="P13" s="213"/>
      <c r="Q13" s="3"/>
    </row>
    <row r="14" spans="2:17" ht="32.25" customHeight="1" thickTop="1" thickBot="1" x14ac:dyDescent="0.4">
      <c r="B14" s="1"/>
      <c r="C14" s="2"/>
      <c r="D14" s="2"/>
      <c r="E14" s="52" t="s">
        <v>21</v>
      </c>
      <c r="F14" s="52" t="s">
        <v>22</v>
      </c>
      <c r="G14" s="52" t="s">
        <v>23</v>
      </c>
      <c r="H14" s="52" t="s">
        <v>24</v>
      </c>
      <c r="I14" s="52" t="s">
        <v>15</v>
      </c>
      <c r="J14" s="2"/>
      <c r="K14" s="227" t="s">
        <v>15</v>
      </c>
      <c r="L14" s="228"/>
      <c r="M14" s="227" t="s">
        <v>20</v>
      </c>
      <c r="N14" s="228"/>
      <c r="O14" s="213" t="s">
        <v>17</v>
      </c>
      <c r="P14" s="213"/>
      <c r="Q14" s="3"/>
    </row>
    <row r="15" spans="2:17" ht="33.75" customHeight="1" thickTop="1" thickBot="1" x14ac:dyDescent="0.4">
      <c r="B15" s="1"/>
      <c r="C15" s="2"/>
      <c r="D15" s="2"/>
      <c r="E15" s="270" t="s">
        <v>25</v>
      </c>
      <c r="F15" s="270"/>
      <c r="G15" s="270"/>
      <c r="H15" s="270"/>
      <c r="I15" s="270"/>
      <c r="J15" s="2"/>
      <c r="K15" s="227" t="s">
        <v>24</v>
      </c>
      <c r="L15" s="228"/>
      <c r="M15" s="227" t="s">
        <v>16</v>
      </c>
      <c r="N15" s="228"/>
      <c r="O15" s="213" t="s">
        <v>17</v>
      </c>
      <c r="P15" s="213"/>
      <c r="Q15" s="3"/>
    </row>
    <row r="16" spans="2:17" ht="33.75" customHeight="1" thickTop="1" x14ac:dyDescent="0.35">
      <c r="B16" s="1"/>
      <c r="C16" s="2"/>
      <c r="D16" s="2"/>
      <c r="E16" s="19"/>
      <c r="F16" s="19"/>
      <c r="G16" s="19"/>
      <c r="H16" s="19"/>
      <c r="I16" s="19"/>
      <c r="J16" s="2"/>
      <c r="K16" s="227" t="s">
        <v>24</v>
      </c>
      <c r="L16" s="228"/>
      <c r="M16" s="227" t="s">
        <v>14</v>
      </c>
      <c r="N16" s="228"/>
      <c r="O16" s="213" t="s">
        <v>17</v>
      </c>
      <c r="P16" s="213"/>
      <c r="Q16" s="3"/>
    </row>
    <row r="17" spans="2:17" ht="33.75" customHeight="1" x14ac:dyDescent="0.35">
      <c r="B17" s="1"/>
      <c r="C17" s="2"/>
      <c r="D17" s="2"/>
      <c r="E17" s="19"/>
      <c r="F17" s="19"/>
      <c r="G17" s="19"/>
      <c r="H17" s="19"/>
      <c r="I17" s="19"/>
      <c r="J17" s="2"/>
      <c r="K17" s="227" t="s">
        <v>24</v>
      </c>
      <c r="L17" s="228"/>
      <c r="M17" s="227" t="s">
        <v>18</v>
      </c>
      <c r="N17" s="228"/>
      <c r="O17" s="213" t="s">
        <v>17</v>
      </c>
      <c r="P17" s="213"/>
      <c r="Q17" s="3"/>
    </row>
    <row r="18" spans="2:17" ht="33.75" customHeight="1" x14ac:dyDescent="0.35">
      <c r="B18" s="1"/>
      <c r="C18" s="2"/>
      <c r="D18" s="2"/>
      <c r="E18" s="19"/>
      <c r="F18" s="19"/>
      <c r="G18" s="19"/>
      <c r="H18" s="19"/>
      <c r="I18" s="19"/>
      <c r="J18" s="2"/>
      <c r="K18" s="227" t="s">
        <v>24</v>
      </c>
      <c r="L18" s="228"/>
      <c r="M18" s="227" t="s">
        <v>19</v>
      </c>
      <c r="N18" s="228"/>
      <c r="O18" s="260" t="s">
        <v>26</v>
      </c>
      <c r="P18" s="260"/>
      <c r="Q18" s="3"/>
    </row>
    <row r="19" spans="2:17" ht="33.75" customHeight="1" x14ac:dyDescent="0.35">
      <c r="B19" s="1"/>
      <c r="C19" s="2"/>
      <c r="D19" s="2"/>
      <c r="E19" s="19"/>
      <c r="F19" s="19"/>
      <c r="G19" s="19"/>
      <c r="H19" s="19"/>
      <c r="I19" s="19"/>
      <c r="J19" s="2"/>
      <c r="K19" s="227" t="s">
        <v>24</v>
      </c>
      <c r="L19" s="228"/>
      <c r="M19" s="227" t="s">
        <v>20</v>
      </c>
      <c r="N19" s="228"/>
      <c r="O19" s="260" t="s">
        <v>26</v>
      </c>
      <c r="P19" s="260"/>
      <c r="Q19" s="3"/>
    </row>
    <row r="20" spans="2:17" ht="33.75" customHeight="1" x14ac:dyDescent="0.35">
      <c r="B20" s="1"/>
      <c r="C20" s="2"/>
      <c r="D20" s="2"/>
      <c r="E20" s="19"/>
      <c r="F20" s="19"/>
      <c r="G20" s="19"/>
      <c r="H20" s="19"/>
      <c r="I20" s="19"/>
      <c r="J20" s="2"/>
      <c r="K20" s="227" t="s">
        <v>23</v>
      </c>
      <c r="L20" s="228"/>
      <c r="M20" s="227" t="s">
        <v>16</v>
      </c>
      <c r="N20" s="228"/>
      <c r="O20" s="213" t="s">
        <v>17</v>
      </c>
      <c r="P20" s="213"/>
      <c r="Q20" s="3"/>
    </row>
    <row r="21" spans="2:17" ht="33.75" customHeight="1" x14ac:dyDescent="0.35">
      <c r="B21" s="1"/>
      <c r="C21" s="2"/>
      <c r="D21" s="2"/>
      <c r="E21" s="19"/>
      <c r="F21" s="19"/>
      <c r="G21" s="19"/>
      <c r="H21" s="19"/>
      <c r="I21" s="19"/>
      <c r="J21" s="2"/>
      <c r="K21" s="227" t="s">
        <v>23</v>
      </c>
      <c r="L21" s="228"/>
      <c r="M21" s="227" t="s">
        <v>14</v>
      </c>
      <c r="N21" s="228"/>
      <c r="O21" s="260" t="s">
        <v>26</v>
      </c>
      <c r="P21" s="260"/>
      <c r="Q21" s="3"/>
    </row>
    <row r="22" spans="2:17" ht="33.75" customHeight="1" x14ac:dyDescent="0.35">
      <c r="B22" s="1"/>
      <c r="C22" s="2"/>
      <c r="D22" s="2"/>
      <c r="E22" s="19"/>
      <c r="F22" s="19"/>
      <c r="G22" s="19"/>
      <c r="H22" s="19"/>
      <c r="I22" s="19"/>
      <c r="J22" s="2"/>
      <c r="K22" s="227" t="s">
        <v>23</v>
      </c>
      <c r="L22" s="228"/>
      <c r="M22" s="227" t="s">
        <v>18</v>
      </c>
      <c r="N22" s="228"/>
      <c r="O22" s="260" t="s">
        <v>26</v>
      </c>
      <c r="P22" s="260"/>
      <c r="Q22" s="3"/>
    </row>
    <row r="23" spans="2:17" ht="33.75" customHeight="1" x14ac:dyDescent="0.35">
      <c r="B23" s="1"/>
      <c r="C23" s="2"/>
      <c r="D23" s="2"/>
      <c r="E23" s="19"/>
      <c r="F23" s="19"/>
      <c r="G23" s="19"/>
      <c r="H23" s="19"/>
      <c r="I23" s="19"/>
      <c r="J23" s="2"/>
      <c r="K23" s="227" t="s">
        <v>23</v>
      </c>
      <c r="L23" s="228"/>
      <c r="M23" s="227" t="s">
        <v>19</v>
      </c>
      <c r="N23" s="228"/>
      <c r="O23" s="274" t="s">
        <v>27</v>
      </c>
      <c r="P23" s="275"/>
      <c r="Q23" s="3"/>
    </row>
    <row r="24" spans="2:17" ht="33.75" customHeight="1" x14ac:dyDescent="0.35">
      <c r="B24" s="1"/>
      <c r="C24" s="2"/>
      <c r="D24" s="2"/>
      <c r="E24" s="19"/>
      <c r="F24" s="19"/>
      <c r="G24" s="19"/>
      <c r="H24" s="19"/>
      <c r="I24" s="19"/>
      <c r="J24" s="2"/>
      <c r="K24" s="227" t="s">
        <v>23</v>
      </c>
      <c r="L24" s="228"/>
      <c r="M24" s="227" t="s">
        <v>20</v>
      </c>
      <c r="N24" s="228"/>
      <c r="O24" s="274" t="s">
        <v>27</v>
      </c>
      <c r="P24" s="275"/>
      <c r="Q24" s="3"/>
    </row>
    <row r="25" spans="2:17" ht="33.75" customHeight="1" x14ac:dyDescent="0.35">
      <c r="B25" s="1"/>
      <c r="C25" s="2"/>
      <c r="D25" s="2"/>
      <c r="E25" s="19"/>
      <c r="F25" s="19"/>
      <c r="G25" s="19"/>
      <c r="H25" s="19"/>
      <c r="I25" s="19"/>
      <c r="J25" s="2"/>
      <c r="K25" s="227" t="s">
        <v>22</v>
      </c>
      <c r="L25" s="228"/>
      <c r="M25" s="227" t="s">
        <v>16</v>
      </c>
      <c r="N25" s="228"/>
      <c r="O25" s="260" t="s">
        <v>26</v>
      </c>
      <c r="P25" s="260"/>
      <c r="Q25" s="3"/>
    </row>
    <row r="26" spans="2:17" ht="33.75" customHeight="1" x14ac:dyDescent="0.35">
      <c r="B26" s="1"/>
      <c r="C26" s="2"/>
      <c r="D26" s="2"/>
      <c r="E26" s="19"/>
      <c r="F26" s="19"/>
      <c r="G26" s="19"/>
      <c r="H26" s="19"/>
      <c r="I26" s="19"/>
      <c r="J26" s="2"/>
      <c r="K26" s="227" t="s">
        <v>22</v>
      </c>
      <c r="L26" s="228"/>
      <c r="M26" s="227" t="s">
        <v>14</v>
      </c>
      <c r="N26" s="228"/>
      <c r="O26" s="260" t="s">
        <v>26</v>
      </c>
      <c r="P26" s="260"/>
      <c r="Q26" s="3"/>
    </row>
    <row r="27" spans="2:17" ht="33.75" customHeight="1" x14ac:dyDescent="0.35">
      <c r="B27" s="1"/>
      <c r="C27" s="2"/>
      <c r="D27" s="2"/>
      <c r="E27" s="19"/>
      <c r="F27" s="19"/>
      <c r="G27" s="19"/>
      <c r="H27" s="19"/>
      <c r="I27" s="19"/>
      <c r="J27" s="2"/>
      <c r="K27" s="227" t="s">
        <v>22</v>
      </c>
      <c r="L27" s="228"/>
      <c r="M27" s="227" t="s">
        <v>18</v>
      </c>
      <c r="N27" s="228"/>
      <c r="O27" s="274" t="s">
        <v>27</v>
      </c>
      <c r="P27" s="275"/>
      <c r="Q27" s="3"/>
    </row>
    <row r="28" spans="2:17" ht="33.75" customHeight="1" x14ac:dyDescent="0.35">
      <c r="B28" s="1"/>
      <c r="C28" s="2"/>
      <c r="D28" s="2"/>
      <c r="E28" s="19"/>
      <c r="F28" s="19"/>
      <c r="G28" s="19"/>
      <c r="H28" s="19"/>
      <c r="I28" s="19"/>
      <c r="J28" s="2"/>
      <c r="K28" s="227" t="s">
        <v>22</v>
      </c>
      <c r="L28" s="228"/>
      <c r="M28" s="227" t="s">
        <v>19</v>
      </c>
      <c r="N28" s="228"/>
      <c r="O28" s="217" t="s">
        <v>28</v>
      </c>
      <c r="P28" s="217"/>
      <c r="Q28" s="3"/>
    </row>
    <row r="29" spans="2:17" ht="33.75" customHeight="1" x14ac:dyDescent="0.35">
      <c r="B29" s="1"/>
      <c r="C29" s="2"/>
      <c r="D29" s="2"/>
      <c r="E29" s="19"/>
      <c r="F29" s="19"/>
      <c r="G29" s="19"/>
      <c r="H29" s="19"/>
      <c r="I29" s="19"/>
      <c r="J29" s="2"/>
      <c r="K29" s="227" t="s">
        <v>22</v>
      </c>
      <c r="L29" s="228"/>
      <c r="M29" s="227" t="s">
        <v>20</v>
      </c>
      <c r="N29" s="228"/>
      <c r="O29" s="217" t="s">
        <v>28</v>
      </c>
      <c r="P29" s="217"/>
      <c r="Q29" s="3"/>
    </row>
    <row r="30" spans="2:17" ht="33.75" customHeight="1" x14ac:dyDescent="0.35">
      <c r="B30" s="1"/>
      <c r="C30" s="2"/>
      <c r="D30" s="2"/>
      <c r="E30" s="19"/>
      <c r="F30" s="19"/>
      <c r="G30" s="19"/>
      <c r="H30" s="19"/>
      <c r="I30" s="19"/>
      <c r="J30" s="2"/>
      <c r="K30" s="227" t="s">
        <v>21</v>
      </c>
      <c r="L30" s="228"/>
      <c r="M30" s="227" t="s">
        <v>16</v>
      </c>
      <c r="N30" s="228"/>
      <c r="O30" s="260" t="s">
        <v>26</v>
      </c>
      <c r="P30" s="260"/>
      <c r="Q30" s="3"/>
    </row>
    <row r="31" spans="2:17" ht="33.75" customHeight="1" x14ac:dyDescent="0.35">
      <c r="B31" s="1"/>
      <c r="C31" s="2"/>
      <c r="D31" s="2"/>
      <c r="E31" s="19"/>
      <c r="F31" s="19"/>
      <c r="G31" s="19"/>
      <c r="H31" s="19"/>
      <c r="I31" s="19"/>
      <c r="J31" s="2"/>
      <c r="K31" s="227" t="s">
        <v>21</v>
      </c>
      <c r="L31" s="228"/>
      <c r="M31" s="227" t="s">
        <v>14</v>
      </c>
      <c r="N31" s="228"/>
      <c r="O31" s="274" t="s">
        <v>27</v>
      </c>
      <c r="P31" s="275"/>
      <c r="Q31" s="3"/>
    </row>
    <row r="32" spans="2:17" ht="33.75" customHeight="1" x14ac:dyDescent="0.35">
      <c r="B32" s="1"/>
      <c r="C32" s="2"/>
      <c r="D32" s="2"/>
      <c r="E32" s="19"/>
      <c r="F32" s="19"/>
      <c r="G32" s="19"/>
      <c r="H32" s="19"/>
      <c r="I32" s="19"/>
      <c r="J32" s="2"/>
      <c r="K32" s="227" t="s">
        <v>21</v>
      </c>
      <c r="L32" s="228"/>
      <c r="M32" s="227" t="s">
        <v>18</v>
      </c>
      <c r="N32" s="228"/>
      <c r="O32" s="217" t="s">
        <v>28</v>
      </c>
      <c r="P32" s="217"/>
      <c r="Q32" s="3"/>
    </row>
    <row r="33" spans="2:17" ht="33.75" customHeight="1" x14ac:dyDescent="0.35">
      <c r="B33" s="1"/>
      <c r="C33" s="2"/>
      <c r="D33" s="2"/>
      <c r="E33" s="19"/>
      <c r="F33" s="19"/>
      <c r="G33" s="19"/>
      <c r="H33" s="19"/>
      <c r="I33" s="19"/>
      <c r="J33" s="2"/>
      <c r="K33" s="227" t="s">
        <v>21</v>
      </c>
      <c r="L33" s="228"/>
      <c r="M33" s="227" t="s">
        <v>19</v>
      </c>
      <c r="N33" s="228"/>
      <c r="O33" s="217" t="s">
        <v>28</v>
      </c>
      <c r="P33" s="217"/>
      <c r="Q33" s="3"/>
    </row>
    <row r="34" spans="2:17" ht="33.75" customHeight="1" x14ac:dyDescent="0.35">
      <c r="B34" s="1"/>
      <c r="C34" s="2"/>
      <c r="D34" s="2"/>
      <c r="E34" s="19"/>
      <c r="F34" s="19"/>
      <c r="G34" s="19"/>
      <c r="H34" s="19"/>
      <c r="I34" s="19"/>
      <c r="J34" s="2"/>
      <c r="K34" s="227" t="s">
        <v>21</v>
      </c>
      <c r="L34" s="228"/>
      <c r="M34" s="227" t="s">
        <v>20</v>
      </c>
      <c r="N34" s="228"/>
      <c r="O34" s="217" t="s">
        <v>28</v>
      </c>
      <c r="P34" s="217"/>
      <c r="Q34" s="3"/>
    </row>
    <row r="35" spans="2:17" ht="33.75" customHeight="1" x14ac:dyDescent="0.35">
      <c r="B35" s="1"/>
      <c r="C35" s="2"/>
      <c r="D35" s="2"/>
      <c r="E35" s="19"/>
      <c r="F35" s="19"/>
      <c r="G35" s="19"/>
      <c r="H35" s="19"/>
      <c r="I35" s="19"/>
      <c r="J35" s="2"/>
      <c r="K35" s="23"/>
      <c r="L35" s="23"/>
      <c r="M35" s="23"/>
      <c r="N35" s="23"/>
      <c r="O35" s="24"/>
      <c r="P35" s="24"/>
      <c r="Q35" s="3"/>
    </row>
    <row r="36" spans="2:17" ht="33.75" customHeight="1" thickBot="1" x14ac:dyDescent="0.4">
      <c r="B36" s="1"/>
      <c r="C36" s="2"/>
      <c r="D36" s="2"/>
      <c r="E36" s="19"/>
      <c r="F36" s="19"/>
      <c r="G36" s="19"/>
      <c r="H36" s="19"/>
      <c r="I36" s="19"/>
      <c r="J36" s="2"/>
      <c r="K36" s="23"/>
      <c r="L36" s="23"/>
      <c r="M36" s="23"/>
      <c r="N36" s="23"/>
      <c r="O36" s="24"/>
      <c r="P36" s="24"/>
      <c r="Q36" s="3"/>
    </row>
    <row r="37" spans="2:17" ht="23.25" customHeight="1" thickBot="1" x14ac:dyDescent="0.4">
      <c r="B37" s="229" t="s">
        <v>29</v>
      </c>
      <c r="C37" s="230"/>
      <c r="D37" s="230"/>
      <c r="E37" s="230"/>
      <c r="F37" s="230"/>
      <c r="G37" s="230"/>
      <c r="H37" s="230"/>
      <c r="I37" s="230"/>
      <c r="J37" s="230"/>
      <c r="K37" s="230"/>
      <c r="L37" s="230"/>
      <c r="M37" s="230"/>
      <c r="N37" s="230"/>
      <c r="O37" s="230"/>
      <c r="P37" s="230"/>
      <c r="Q37" s="231"/>
    </row>
    <row r="38" spans="2:17" ht="15" thickBot="1" x14ac:dyDescent="0.4">
      <c r="B38" s="1"/>
      <c r="C38" s="2"/>
      <c r="D38" s="2"/>
      <c r="E38" s="2"/>
      <c r="F38" s="2"/>
      <c r="G38" s="2"/>
      <c r="H38" s="2"/>
      <c r="I38" s="2"/>
      <c r="J38" s="2"/>
      <c r="K38" s="2"/>
      <c r="L38" s="2"/>
      <c r="M38" s="2"/>
      <c r="N38" s="2"/>
      <c r="O38" s="2"/>
      <c r="P38" s="2"/>
      <c r="Q38" s="3"/>
    </row>
    <row r="39" spans="2:17" ht="18" x14ac:dyDescent="0.4">
      <c r="B39" s="1"/>
      <c r="C39" s="199" t="s">
        <v>30</v>
      </c>
      <c r="D39" s="200"/>
      <c r="E39" s="200"/>
      <c r="F39" s="200"/>
      <c r="G39" s="201"/>
      <c r="H39" s="2"/>
      <c r="I39" s="199" t="s">
        <v>31</v>
      </c>
      <c r="J39" s="200"/>
      <c r="K39" s="200"/>
      <c r="L39" s="200"/>
      <c r="M39" s="201"/>
      <c r="N39" s="2"/>
      <c r="O39" s="2"/>
      <c r="P39" s="2"/>
      <c r="Q39" s="3"/>
    </row>
    <row r="40" spans="2:17" ht="45" customHeight="1" thickBot="1" x14ac:dyDescent="0.4">
      <c r="B40" s="1"/>
      <c r="C40" s="26" t="s">
        <v>32</v>
      </c>
      <c r="D40" s="124" t="s">
        <v>33</v>
      </c>
      <c r="E40" s="204" t="s">
        <v>34</v>
      </c>
      <c r="F40" s="204"/>
      <c r="G40" s="27" t="s">
        <v>35</v>
      </c>
      <c r="H40" s="2"/>
      <c r="I40" s="26" t="s">
        <v>32</v>
      </c>
      <c r="J40" s="124" t="s">
        <v>33</v>
      </c>
      <c r="K40" s="204" t="s">
        <v>36</v>
      </c>
      <c r="L40" s="204"/>
      <c r="M40" s="27" t="s">
        <v>37</v>
      </c>
      <c r="N40" s="2"/>
      <c r="O40" s="2"/>
      <c r="P40" s="2"/>
      <c r="Q40" s="3"/>
    </row>
    <row r="41" spans="2:17" ht="117" x14ac:dyDescent="0.35">
      <c r="B41" s="1"/>
      <c r="C41" s="126">
        <v>5</v>
      </c>
      <c r="D41" s="39" t="s">
        <v>16</v>
      </c>
      <c r="E41" s="216" t="s">
        <v>38</v>
      </c>
      <c r="F41" s="216"/>
      <c r="G41" s="28" t="s">
        <v>39</v>
      </c>
      <c r="H41" s="2"/>
      <c r="I41" s="30">
        <v>5</v>
      </c>
      <c r="J41" s="39" t="s">
        <v>15</v>
      </c>
      <c r="K41" s="205" t="s">
        <v>40</v>
      </c>
      <c r="L41" s="206"/>
      <c r="M41" s="28" t="s">
        <v>41</v>
      </c>
      <c r="N41" s="2"/>
      <c r="O41" s="2"/>
      <c r="P41" s="2"/>
      <c r="Q41" s="3"/>
    </row>
    <row r="42" spans="2:17" ht="117" x14ac:dyDescent="0.35">
      <c r="B42" s="1"/>
      <c r="C42" s="118">
        <v>4</v>
      </c>
      <c r="D42" s="72" t="s">
        <v>14</v>
      </c>
      <c r="E42" s="202" t="s">
        <v>42</v>
      </c>
      <c r="F42" s="203"/>
      <c r="G42" s="73" t="s">
        <v>43</v>
      </c>
      <c r="H42" s="2"/>
      <c r="I42" s="31">
        <v>4</v>
      </c>
      <c r="J42" s="39" t="s">
        <v>24</v>
      </c>
      <c r="K42" s="207" t="s">
        <v>44</v>
      </c>
      <c r="L42" s="208"/>
      <c r="M42" s="73" t="s">
        <v>45</v>
      </c>
      <c r="N42" s="2"/>
      <c r="O42" s="2"/>
      <c r="P42" s="2"/>
      <c r="Q42" s="3"/>
    </row>
    <row r="43" spans="2:17" ht="117" x14ac:dyDescent="0.35">
      <c r="B43" s="1"/>
      <c r="C43" s="118">
        <v>3</v>
      </c>
      <c r="D43" s="72" t="s">
        <v>18</v>
      </c>
      <c r="E43" s="197" t="s">
        <v>46</v>
      </c>
      <c r="F43" s="197"/>
      <c r="G43" s="73" t="s">
        <v>47</v>
      </c>
      <c r="H43" s="2"/>
      <c r="I43" s="31">
        <v>3</v>
      </c>
      <c r="J43" s="39" t="s">
        <v>23</v>
      </c>
      <c r="K43" s="207" t="s">
        <v>48</v>
      </c>
      <c r="L43" s="208"/>
      <c r="M43" s="73" t="s">
        <v>49</v>
      </c>
      <c r="N43" s="2"/>
      <c r="O43" s="2"/>
      <c r="P43" s="2"/>
      <c r="Q43" s="3"/>
    </row>
    <row r="44" spans="2:17" ht="96" customHeight="1" x14ac:dyDescent="0.35">
      <c r="B44" s="1"/>
      <c r="C44" s="118">
        <v>2</v>
      </c>
      <c r="D44" s="72" t="s">
        <v>19</v>
      </c>
      <c r="E44" s="197" t="s">
        <v>50</v>
      </c>
      <c r="F44" s="197"/>
      <c r="G44" s="73" t="s">
        <v>51</v>
      </c>
      <c r="H44" s="2"/>
      <c r="I44" s="31">
        <v>2</v>
      </c>
      <c r="J44" s="39" t="s">
        <v>22</v>
      </c>
      <c r="K44" s="207" t="s">
        <v>52</v>
      </c>
      <c r="L44" s="208"/>
      <c r="M44" s="73" t="s">
        <v>53</v>
      </c>
      <c r="N44" s="2"/>
      <c r="O44" s="2"/>
      <c r="P44" s="2"/>
      <c r="Q44" s="3"/>
    </row>
    <row r="45" spans="2:17" ht="72" customHeight="1" thickBot="1" x14ac:dyDescent="0.4">
      <c r="B45" s="1"/>
      <c r="C45" s="122">
        <v>1</v>
      </c>
      <c r="D45" s="40" t="s">
        <v>20</v>
      </c>
      <c r="E45" s="198" t="s">
        <v>54</v>
      </c>
      <c r="F45" s="198"/>
      <c r="G45" s="29" t="s">
        <v>55</v>
      </c>
      <c r="H45" s="2"/>
      <c r="I45" s="83">
        <v>1</v>
      </c>
      <c r="J45" s="84" t="s">
        <v>21</v>
      </c>
      <c r="K45" s="209" t="s">
        <v>56</v>
      </c>
      <c r="L45" s="210"/>
      <c r="M45" s="73" t="s">
        <v>53</v>
      </c>
      <c r="N45" s="2"/>
      <c r="O45" s="2"/>
      <c r="P45" s="2"/>
      <c r="Q45" s="3"/>
    </row>
    <row r="46" spans="2:17" ht="16" thickBot="1" x14ac:dyDescent="0.4">
      <c r="B46" s="1"/>
      <c r="C46" s="25"/>
      <c r="D46" s="25"/>
      <c r="E46" s="25"/>
      <c r="F46" s="25"/>
      <c r="G46" s="25"/>
      <c r="H46" s="25"/>
      <c r="I46" s="25"/>
      <c r="J46" s="25"/>
      <c r="K46" s="25"/>
      <c r="L46" s="25"/>
      <c r="M46" s="17"/>
      <c r="N46" s="2"/>
      <c r="O46" s="2"/>
      <c r="P46" s="2"/>
      <c r="Q46" s="3"/>
    </row>
    <row r="47" spans="2:17" ht="23.25" customHeight="1" thickBot="1" x14ac:dyDescent="0.4">
      <c r="B47" s="229" t="s">
        <v>57</v>
      </c>
      <c r="C47" s="230"/>
      <c r="D47" s="230"/>
      <c r="E47" s="230"/>
      <c r="F47" s="230"/>
      <c r="G47" s="230"/>
      <c r="H47" s="230"/>
      <c r="I47" s="230"/>
      <c r="J47" s="230"/>
      <c r="K47" s="230"/>
      <c r="L47" s="230"/>
      <c r="M47" s="230"/>
      <c r="N47" s="230"/>
      <c r="O47" s="230"/>
      <c r="P47" s="230"/>
      <c r="Q47" s="231"/>
    </row>
    <row r="48" spans="2:17" ht="15" thickBot="1" x14ac:dyDescent="0.4">
      <c r="B48" s="1"/>
      <c r="C48" s="2"/>
      <c r="D48" s="2"/>
      <c r="E48" s="2"/>
      <c r="F48" s="2"/>
      <c r="G48" s="2"/>
      <c r="H48" s="2"/>
      <c r="I48" s="2"/>
      <c r="J48" s="2"/>
      <c r="K48" s="2"/>
      <c r="L48" s="2"/>
      <c r="M48" s="2"/>
      <c r="N48" s="2"/>
      <c r="O48" s="2"/>
      <c r="P48" s="2"/>
      <c r="Q48" s="3"/>
    </row>
    <row r="49" spans="2:17" ht="15.5" x14ac:dyDescent="0.35">
      <c r="B49" s="1"/>
      <c r="C49" s="182" t="s">
        <v>58</v>
      </c>
      <c r="D49" s="183"/>
      <c r="E49" s="183"/>
      <c r="F49" s="183"/>
      <c r="G49" s="184"/>
      <c r="H49" s="2"/>
      <c r="I49" s="182" t="s">
        <v>59</v>
      </c>
      <c r="J49" s="183"/>
      <c r="K49" s="183"/>
      <c r="L49" s="184"/>
      <c r="M49" s="2"/>
      <c r="N49" s="2"/>
      <c r="O49" s="2"/>
      <c r="P49" s="2"/>
      <c r="Q49" s="3"/>
    </row>
    <row r="50" spans="2:17" ht="42.5" thickBot="1" x14ac:dyDescent="0.4">
      <c r="B50" s="1"/>
      <c r="C50" s="125" t="s">
        <v>60</v>
      </c>
      <c r="D50" s="188" t="s">
        <v>61</v>
      </c>
      <c r="E50" s="188"/>
      <c r="F50" s="188"/>
      <c r="G50" s="259"/>
      <c r="H50" s="2"/>
      <c r="I50" s="187" t="s">
        <v>62</v>
      </c>
      <c r="J50" s="188"/>
      <c r="K50" s="120" t="s">
        <v>63</v>
      </c>
      <c r="L50" s="121" t="s">
        <v>64</v>
      </c>
      <c r="M50" s="2"/>
      <c r="N50" s="2"/>
      <c r="O50" s="2"/>
      <c r="P50" s="2"/>
      <c r="Q50" s="3"/>
    </row>
    <row r="51" spans="2:17" ht="32.25" customHeight="1" x14ac:dyDescent="0.35">
      <c r="B51" s="1"/>
      <c r="C51" s="35" t="s">
        <v>65</v>
      </c>
      <c r="D51" s="185" t="s">
        <v>66</v>
      </c>
      <c r="E51" s="185"/>
      <c r="F51" s="185"/>
      <c r="G51" s="186"/>
      <c r="H51" s="2"/>
      <c r="I51" s="189" t="s">
        <v>67</v>
      </c>
      <c r="J51" s="190"/>
      <c r="K51" s="127" t="s">
        <v>68</v>
      </c>
      <c r="L51" s="32">
        <v>15</v>
      </c>
      <c r="M51" s="2"/>
      <c r="N51" s="2"/>
      <c r="O51" s="2"/>
      <c r="P51" s="2"/>
      <c r="Q51" s="3"/>
    </row>
    <row r="52" spans="2:17" ht="18" x14ac:dyDescent="0.35">
      <c r="B52" s="1"/>
      <c r="C52" s="36" t="s">
        <v>23</v>
      </c>
      <c r="D52" s="193" t="s">
        <v>69</v>
      </c>
      <c r="E52" s="193"/>
      <c r="F52" s="193"/>
      <c r="G52" s="194"/>
      <c r="H52" s="2"/>
      <c r="I52" s="191"/>
      <c r="J52" s="192"/>
      <c r="K52" s="119" t="s">
        <v>70</v>
      </c>
      <c r="L52" s="33">
        <v>0</v>
      </c>
      <c r="M52" s="2"/>
      <c r="N52" s="2"/>
      <c r="O52" s="2"/>
      <c r="P52" s="2"/>
      <c r="Q52" s="3"/>
    </row>
    <row r="53" spans="2:17" ht="18.5" thickBot="1" x14ac:dyDescent="0.4">
      <c r="B53" s="1"/>
      <c r="C53" s="37" t="s">
        <v>71</v>
      </c>
      <c r="D53" s="195" t="s">
        <v>72</v>
      </c>
      <c r="E53" s="195"/>
      <c r="F53" s="195"/>
      <c r="G53" s="196"/>
      <c r="H53" s="2"/>
      <c r="I53" s="191" t="s">
        <v>73</v>
      </c>
      <c r="J53" s="192"/>
      <c r="K53" s="119" t="s">
        <v>74</v>
      </c>
      <c r="L53" s="33">
        <v>15</v>
      </c>
      <c r="M53" s="2"/>
      <c r="N53" s="2"/>
      <c r="O53" s="2"/>
      <c r="P53" s="2"/>
      <c r="Q53" s="3"/>
    </row>
    <row r="54" spans="2:17" x14ac:dyDescent="0.35">
      <c r="B54" s="1"/>
      <c r="C54" s="2"/>
      <c r="D54" s="2"/>
      <c r="E54" s="2"/>
      <c r="F54" s="2"/>
      <c r="G54" s="2"/>
      <c r="H54" s="2"/>
      <c r="I54" s="191"/>
      <c r="J54" s="192"/>
      <c r="K54" s="119" t="s">
        <v>75</v>
      </c>
      <c r="L54" s="33">
        <v>0</v>
      </c>
      <c r="M54" s="2"/>
      <c r="N54" s="2"/>
      <c r="O54" s="2"/>
      <c r="P54" s="2"/>
      <c r="Q54" s="3"/>
    </row>
    <row r="55" spans="2:17" x14ac:dyDescent="0.35">
      <c r="B55" s="1"/>
      <c r="C55" s="2"/>
      <c r="D55" s="2"/>
      <c r="E55" s="2"/>
      <c r="F55" s="2"/>
      <c r="G55" s="2"/>
      <c r="H55" s="2"/>
      <c r="I55" s="191" t="s">
        <v>76</v>
      </c>
      <c r="J55" s="192"/>
      <c r="K55" s="119" t="s">
        <v>77</v>
      </c>
      <c r="L55" s="33">
        <v>15</v>
      </c>
      <c r="M55" s="2"/>
      <c r="N55" s="2"/>
      <c r="O55" s="2"/>
      <c r="P55" s="2"/>
      <c r="Q55" s="3"/>
    </row>
    <row r="56" spans="2:17" x14ac:dyDescent="0.35">
      <c r="B56" s="1"/>
      <c r="C56" s="2"/>
      <c r="D56" s="2"/>
      <c r="E56" s="2"/>
      <c r="F56" s="2"/>
      <c r="G56" s="2"/>
      <c r="H56" s="2"/>
      <c r="I56" s="191"/>
      <c r="J56" s="192"/>
      <c r="K56" s="119" t="s">
        <v>78</v>
      </c>
      <c r="L56" s="33">
        <v>0</v>
      </c>
      <c r="M56" s="2"/>
      <c r="N56" s="2"/>
      <c r="O56" s="2"/>
      <c r="P56" s="2"/>
      <c r="Q56" s="3"/>
    </row>
    <row r="57" spans="2:17" x14ac:dyDescent="0.35">
      <c r="B57" s="1"/>
      <c r="C57" s="2"/>
      <c r="D57" s="2"/>
      <c r="E57" s="2"/>
      <c r="F57" s="2"/>
      <c r="G57" s="2"/>
      <c r="H57" s="2"/>
      <c r="I57" s="191" t="s">
        <v>79</v>
      </c>
      <c r="J57" s="192"/>
      <c r="K57" s="119" t="s">
        <v>80</v>
      </c>
      <c r="L57" s="33">
        <v>15</v>
      </c>
      <c r="M57" s="2"/>
      <c r="N57" s="2"/>
      <c r="O57" s="2"/>
      <c r="P57" s="2"/>
      <c r="Q57" s="3"/>
    </row>
    <row r="58" spans="2:17" x14ac:dyDescent="0.35">
      <c r="B58" s="1"/>
      <c r="C58" s="2"/>
      <c r="D58" s="2"/>
      <c r="E58" s="2"/>
      <c r="F58" s="2"/>
      <c r="G58" s="2"/>
      <c r="H58" s="2"/>
      <c r="I58" s="191"/>
      <c r="J58" s="192"/>
      <c r="K58" s="119" t="s">
        <v>81</v>
      </c>
      <c r="L58" s="33">
        <v>10</v>
      </c>
      <c r="M58" s="2"/>
      <c r="N58" s="2"/>
      <c r="O58" s="2"/>
      <c r="P58" s="2"/>
      <c r="Q58" s="3"/>
    </row>
    <row r="59" spans="2:17" x14ac:dyDescent="0.35">
      <c r="B59" s="1"/>
      <c r="C59" s="2"/>
      <c r="D59" s="2"/>
      <c r="E59" s="2"/>
      <c r="F59" s="2"/>
      <c r="G59" s="2"/>
      <c r="H59" s="2"/>
      <c r="I59" s="191"/>
      <c r="J59" s="192"/>
      <c r="K59" s="119" t="s">
        <v>82</v>
      </c>
      <c r="L59" s="33">
        <v>0</v>
      </c>
      <c r="M59" s="2"/>
      <c r="N59" s="2"/>
      <c r="O59" s="2"/>
      <c r="P59" s="2"/>
      <c r="Q59" s="3"/>
    </row>
    <row r="60" spans="2:17" x14ac:dyDescent="0.35">
      <c r="B60" s="1"/>
      <c r="C60" s="2"/>
      <c r="D60" s="2"/>
      <c r="E60" s="2"/>
      <c r="F60" s="2"/>
      <c r="G60" s="2"/>
      <c r="H60" s="2"/>
      <c r="I60" s="191" t="s">
        <v>83</v>
      </c>
      <c r="J60" s="192"/>
      <c r="K60" s="119" t="s">
        <v>84</v>
      </c>
      <c r="L60" s="33">
        <v>15</v>
      </c>
      <c r="M60" s="2"/>
      <c r="N60" s="2"/>
      <c r="O60" s="2"/>
      <c r="P60" s="2"/>
      <c r="Q60" s="3"/>
    </row>
    <row r="61" spans="2:17" x14ac:dyDescent="0.35">
      <c r="B61" s="1"/>
      <c r="C61" s="2"/>
      <c r="D61" s="2"/>
      <c r="E61" s="2"/>
      <c r="F61" s="2"/>
      <c r="G61" s="2"/>
      <c r="H61" s="2"/>
      <c r="I61" s="191"/>
      <c r="J61" s="192"/>
      <c r="K61" s="119" t="s">
        <v>85</v>
      </c>
      <c r="L61" s="33">
        <v>0</v>
      </c>
      <c r="M61" s="2"/>
      <c r="N61" s="2"/>
      <c r="O61" s="2"/>
      <c r="P61" s="2"/>
      <c r="Q61" s="3"/>
    </row>
    <row r="62" spans="2:17" x14ac:dyDescent="0.35">
      <c r="B62" s="1"/>
      <c r="C62" s="2"/>
      <c r="D62" s="2"/>
      <c r="E62" s="2"/>
      <c r="F62" s="2"/>
      <c r="G62" s="2"/>
      <c r="H62" s="2"/>
      <c r="I62" s="191" t="s">
        <v>86</v>
      </c>
      <c r="J62" s="192"/>
      <c r="K62" s="119" t="s">
        <v>87</v>
      </c>
      <c r="L62" s="33">
        <v>15</v>
      </c>
      <c r="M62" s="2"/>
      <c r="N62" s="2"/>
      <c r="O62" s="2"/>
      <c r="P62" s="2"/>
      <c r="Q62" s="3"/>
    </row>
    <row r="63" spans="2:17" ht="28" x14ac:dyDescent="0.35">
      <c r="B63" s="1"/>
      <c r="C63" s="2"/>
      <c r="D63" s="2"/>
      <c r="E63" s="2"/>
      <c r="F63" s="2"/>
      <c r="G63" s="2"/>
      <c r="H63" s="2"/>
      <c r="I63" s="191"/>
      <c r="J63" s="192"/>
      <c r="K63" s="119" t="s">
        <v>88</v>
      </c>
      <c r="L63" s="33">
        <v>0</v>
      </c>
      <c r="M63" s="2"/>
      <c r="N63" s="2"/>
      <c r="O63" s="2"/>
      <c r="P63" s="2"/>
      <c r="Q63" s="3"/>
    </row>
    <row r="64" spans="2:17" x14ac:dyDescent="0.35">
      <c r="B64" s="1"/>
      <c r="C64" s="2"/>
      <c r="D64" s="2"/>
      <c r="E64" s="2"/>
      <c r="F64" s="2"/>
      <c r="G64" s="2"/>
      <c r="H64" s="2"/>
      <c r="I64" s="191" t="s">
        <v>89</v>
      </c>
      <c r="J64" s="192"/>
      <c r="K64" s="119" t="s">
        <v>90</v>
      </c>
      <c r="L64" s="33">
        <v>10</v>
      </c>
      <c r="M64" s="2"/>
      <c r="N64" s="2"/>
      <c r="O64" s="2"/>
      <c r="P64" s="2"/>
      <c r="Q64" s="3"/>
    </row>
    <row r="65" spans="2:17" x14ac:dyDescent="0.35">
      <c r="B65" s="1"/>
      <c r="C65" s="2"/>
      <c r="D65" s="2"/>
      <c r="E65" s="2"/>
      <c r="F65" s="2"/>
      <c r="G65" s="2"/>
      <c r="H65" s="2"/>
      <c r="I65" s="191"/>
      <c r="J65" s="192"/>
      <c r="K65" s="119" t="s">
        <v>91</v>
      </c>
      <c r="L65" s="33">
        <v>5</v>
      </c>
      <c r="M65" s="2"/>
      <c r="N65" s="2"/>
      <c r="O65" s="2"/>
      <c r="P65" s="2"/>
      <c r="Q65" s="3"/>
    </row>
    <row r="66" spans="2:17" ht="15" thickBot="1" x14ac:dyDescent="0.4">
      <c r="B66" s="1"/>
      <c r="C66" s="2"/>
      <c r="D66" s="2"/>
      <c r="E66" s="2"/>
      <c r="F66" s="2"/>
      <c r="G66" s="2"/>
      <c r="H66" s="2"/>
      <c r="I66" s="211"/>
      <c r="J66" s="212"/>
      <c r="K66" s="123" t="s">
        <v>92</v>
      </c>
      <c r="L66" s="34">
        <v>0</v>
      </c>
      <c r="M66" s="2"/>
      <c r="N66" s="2"/>
      <c r="O66" s="2"/>
      <c r="P66" s="2"/>
      <c r="Q66" s="3"/>
    </row>
    <row r="67" spans="2:17" ht="18" x14ac:dyDescent="0.35">
      <c r="B67" s="1"/>
      <c r="C67" s="2"/>
      <c r="D67" s="2"/>
      <c r="E67" s="2"/>
      <c r="F67" s="2"/>
      <c r="G67" s="2"/>
      <c r="H67" s="2"/>
      <c r="I67" s="38" t="s">
        <v>65</v>
      </c>
      <c r="J67" s="253" t="s">
        <v>93</v>
      </c>
      <c r="K67" s="253"/>
      <c r="L67" s="254"/>
      <c r="M67" s="2"/>
      <c r="N67" s="2"/>
      <c r="O67" s="2"/>
      <c r="P67" s="2"/>
      <c r="Q67" s="3"/>
    </row>
    <row r="68" spans="2:17" ht="18" x14ac:dyDescent="0.35">
      <c r="B68" s="1"/>
      <c r="C68" s="2"/>
      <c r="D68" s="2"/>
      <c r="E68" s="2"/>
      <c r="F68" s="2"/>
      <c r="G68" s="2"/>
      <c r="H68" s="2"/>
      <c r="I68" s="36" t="s">
        <v>23</v>
      </c>
      <c r="J68" s="255" t="s">
        <v>94</v>
      </c>
      <c r="K68" s="255"/>
      <c r="L68" s="256"/>
      <c r="M68" s="2"/>
      <c r="N68" s="2"/>
      <c r="O68" s="2"/>
      <c r="P68" s="2"/>
      <c r="Q68" s="3"/>
    </row>
    <row r="69" spans="2:17" ht="18.5" thickBot="1" x14ac:dyDescent="0.4">
      <c r="B69" s="1"/>
      <c r="C69" s="2"/>
      <c r="D69" s="2"/>
      <c r="E69" s="2"/>
      <c r="F69" s="2"/>
      <c r="G69" s="2"/>
      <c r="H69" s="2"/>
      <c r="I69" s="37" t="s">
        <v>71</v>
      </c>
      <c r="J69" s="257" t="s">
        <v>95</v>
      </c>
      <c r="K69" s="257"/>
      <c r="L69" s="258"/>
      <c r="M69" s="2"/>
      <c r="N69" s="2"/>
      <c r="O69" s="2"/>
      <c r="P69" s="2"/>
      <c r="Q69" s="3"/>
    </row>
    <row r="70" spans="2:17" ht="15" thickBot="1" x14ac:dyDescent="0.4">
      <c r="B70" s="1"/>
      <c r="C70" s="2"/>
      <c r="D70" s="2"/>
      <c r="E70" s="2"/>
      <c r="F70" s="2"/>
      <c r="G70" s="2"/>
      <c r="H70" s="2"/>
      <c r="I70" s="2"/>
      <c r="J70" s="2"/>
      <c r="K70" s="2"/>
      <c r="L70" s="2"/>
      <c r="M70" s="2"/>
      <c r="N70" s="2"/>
      <c r="O70" s="2"/>
      <c r="P70" s="2"/>
      <c r="Q70" s="3"/>
    </row>
    <row r="71" spans="2:17" ht="23.25" customHeight="1" thickBot="1" x14ac:dyDescent="0.4">
      <c r="B71" s="229" t="s">
        <v>96</v>
      </c>
      <c r="C71" s="230"/>
      <c r="D71" s="230"/>
      <c r="E71" s="230"/>
      <c r="F71" s="230"/>
      <c r="G71" s="230"/>
      <c r="H71" s="230"/>
      <c r="I71" s="230"/>
      <c r="J71" s="230"/>
      <c r="K71" s="230"/>
      <c r="L71" s="230"/>
      <c r="M71" s="230"/>
      <c r="N71" s="230"/>
      <c r="O71" s="230"/>
      <c r="P71" s="230"/>
      <c r="Q71" s="231"/>
    </row>
    <row r="72" spans="2:17" ht="15" thickBot="1" x14ac:dyDescent="0.4">
      <c r="B72" s="1"/>
      <c r="C72" s="2"/>
      <c r="D72" s="2"/>
      <c r="E72" s="2"/>
      <c r="F72" s="2"/>
      <c r="G72" s="2"/>
      <c r="H72" s="2"/>
      <c r="I72" s="2"/>
      <c r="J72" s="2"/>
      <c r="K72" s="2"/>
      <c r="L72" s="2"/>
      <c r="M72" s="2"/>
      <c r="N72" s="2"/>
      <c r="O72" s="2"/>
      <c r="P72" s="2"/>
      <c r="Q72" s="3"/>
    </row>
    <row r="73" spans="2:17" ht="45" customHeight="1" x14ac:dyDescent="0.35">
      <c r="B73" s="1"/>
      <c r="C73" s="235" t="s">
        <v>97</v>
      </c>
      <c r="D73" s="236"/>
      <c r="E73" s="237"/>
      <c r="F73" s="2"/>
      <c r="G73" s="2"/>
      <c r="H73" s="2"/>
      <c r="I73" s="238" t="s">
        <v>98</v>
      </c>
      <c r="J73" s="239"/>
      <c r="K73" s="239"/>
      <c r="L73" s="239"/>
      <c r="M73" s="239"/>
      <c r="N73" s="239"/>
      <c r="O73" s="239"/>
      <c r="P73" s="240"/>
      <c r="Q73" s="3"/>
    </row>
    <row r="74" spans="2:17" ht="33" customHeight="1" thickBot="1" x14ac:dyDescent="0.4">
      <c r="B74" s="1"/>
      <c r="C74" s="41" t="s">
        <v>99</v>
      </c>
      <c r="D74" s="22" t="s">
        <v>100</v>
      </c>
      <c r="E74" s="42" t="s">
        <v>101</v>
      </c>
      <c r="F74" s="2"/>
      <c r="G74" s="2"/>
      <c r="H74" s="2"/>
      <c r="I74" s="241"/>
      <c r="J74" s="242"/>
      <c r="K74" s="242"/>
      <c r="L74" s="242"/>
      <c r="M74" s="242"/>
      <c r="N74" s="242"/>
      <c r="O74" s="242"/>
      <c r="P74" s="243"/>
      <c r="Q74" s="3"/>
    </row>
    <row r="75" spans="2:17" ht="18" x14ac:dyDescent="0.35">
      <c r="B75" s="1"/>
      <c r="C75" s="43" t="s">
        <v>65</v>
      </c>
      <c r="D75" s="44" t="s">
        <v>65</v>
      </c>
      <c r="E75" s="45" t="s">
        <v>65</v>
      </c>
      <c r="F75" s="2"/>
      <c r="G75" s="2"/>
      <c r="H75" s="2"/>
      <c r="I75" s="35" t="s">
        <v>65</v>
      </c>
      <c r="J75" s="250" t="s">
        <v>102</v>
      </c>
      <c r="K75" s="251"/>
      <c r="L75" s="251"/>
      <c r="M75" s="251"/>
      <c r="N75" s="251"/>
      <c r="O75" s="251"/>
      <c r="P75" s="252"/>
      <c r="Q75" s="3"/>
    </row>
    <row r="76" spans="2:17" ht="18" x14ac:dyDescent="0.35">
      <c r="B76" s="1"/>
      <c r="C76" s="43" t="s">
        <v>65</v>
      </c>
      <c r="D76" s="44" t="s">
        <v>23</v>
      </c>
      <c r="E76" s="45" t="s">
        <v>23</v>
      </c>
      <c r="F76" s="2"/>
      <c r="G76" s="2"/>
      <c r="H76" s="2"/>
      <c r="I76" s="36" t="s">
        <v>23</v>
      </c>
      <c r="J76" s="244" t="s">
        <v>103</v>
      </c>
      <c r="K76" s="245"/>
      <c r="L76" s="245"/>
      <c r="M76" s="245"/>
      <c r="N76" s="245"/>
      <c r="O76" s="245"/>
      <c r="P76" s="246"/>
      <c r="Q76" s="3"/>
    </row>
    <row r="77" spans="2:17" ht="18.5" thickBot="1" x14ac:dyDescent="0.4">
      <c r="B77" s="1"/>
      <c r="C77" s="43" t="s">
        <v>65</v>
      </c>
      <c r="D77" s="44" t="s">
        <v>71</v>
      </c>
      <c r="E77" s="45" t="s">
        <v>71</v>
      </c>
      <c r="F77" s="2"/>
      <c r="G77" s="2"/>
      <c r="H77" s="2"/>
      <c r="I77" s="37" t="s">
        <v>71</v>
      </c>
      <c r="J77" s="247" t="s">
        <v>104</v>
      </c>
      <c r="K77" s="248"/>
      <c r="L77" s="248"/>
      <c r="M77" s="248"/>
      <c r="N77" s="248"/>
      <c r="O77" s="248"/>
      <c r="P77" s="249"/>
      <c r="Q77" s="3"/>
    </row>
    <row r="78" spans="2:17" ht="18" x14ac:dyDescent="0.35">
      <c r="B78" s="1"/>
      <c r="C78" s="43" t="s">
        <v>23</v>
      </c>
      <c r="D78" s="44" t="s">
        <v>65</v>
      </c>
      <c r="E78" s="45" t="s">
        <v>23</v>
      </c>
      <c r="F78" s="2"/>
      <c r="G78" s="2"/>
      <c r="H78" s="2"/>
      <c r="I78" s="2"/>
      <c r="J78" s="2"/>
      <c r="K78" s="2"/>
      <c r="L78" s="2"/>
      <c r="M78" s="2"/>
      <c r="N78" s="2"/>
      <c r="O78" s="2"/>
      <c r="P78" s="2"/>
      <c r="Q78" s="3"/>
    </row>
    <row r="79" spans="2:17" ht="18" x14ac:dyDescent="0.35">
      <c r="B79" s="1"/>
      <c r="C79" s="43" t="s">
        <v>23</v>
      </c>
      <c r="D79" s="44" t="s">
        <v>23</v>
      </c>
      <c r="E79" s="45" t="s">
        <v>23</v>
      </c>
      <c r="F79" s="2"/>
      <c r="G79" s="2"/>
      <c r="H79" s="2"/>
      <c r="I79" s="2"/>
      <c r="J79" s="2"/>
      <c r="K79" s="2"/>
      <c r="L79" s="2"/>
      <c r="M79" s="2"/>
      <c r="N79" s="2"/>
      <c r="O79" s="2"/>
      <c r="P79" s="2"/>
      <c r="Q79" s="3"/>
    </row>
    <row r="80" spans="2:17" ht="18" x14ac:dyDescent="0.35">
      <c r="B80" s="1"/>
      <c r="C80" s="43" t="s">
        <v>23</v>
      </c>
      <c r="D80" s="44" t="s">
        <v>71</v>
      </c>
      <c r="E80" s="45" t="s">
        <v>71</v>
      </c>
      <c r="F80" s="2"/>
      <c r="G80" s="2"/>
      <c r="H80" s="2"/>
      <c r="I80" s="2"/>
      <c r="J80" s="2"/>
      <c r="K80" s="2"/>
      <c r="L80" s="2"/>
      <c r="M80" s="2"/>
      <c r="N80" s="2"/>
      <c r="O80" s="2"/>
      <c r="P80" s="2"/>
      <c r="Q80" s="3"/>
    </row>
    <row r="81" spans="2:17" ht="18" x14ac:dyDescent="0.35">
      <c r="B81" s="1"/>
      <c r="C81" s="46" t="s">
        <v>71</v>
      </c>
      <c r="D81" s="47" t="s">
        <v>65</v>
      </c>
      <c r="E81" s="48" t="s">
        <v>71</v>
      </c>
      <c r="F81" s="25"/>
      <c r="G81" s="25"/>
      <c r="H81" s="25"/>
      <c r="I81" s="25"/>
      <c r="J81" s="25"/>
      <c r="K81" s="25"/>
      <c r="L81" s="25"/>
      <c r="M81" s="17"/>
      <c r="N81" s="2"/>
      <c r="O81" s="2"/>
      <c r="P81" s="2"/>
      <c r="Q81" s="3"/>
    </row>
    <row r="82" spans="2:17" ht="18" x14ac:dyDescent="0.35">
      <c r="B82" s="1"/>
      <c r="C82" s="46" t="s">
        <v>71</v>
      </c>
      <c r="D82" s="44" t="s">
        <v>23</v>
      </c>
      <c r="E82" s="45" t="s">
        <v>71</v>
      </c>
      <c r="F82" s="21"/>
      <c r="G82" s="21"/>
      <c r="H82" s="21"/>
      <c r="I82" s="21"/>
      <c r="J82" s="21"/>
      <c r="K82" s="21"/>
      <c r="L82" s="21"/>
      <c r="M82" s="18"/>
      <c r="N82" s="2"/>
      <c r="O82" s="2"/>
      <c r="P82" s="2"/>
      <c r="Q82" s="3"/>
    </row>
    <row r="83" spans="2:17" ht="18.5" thickBot="1" x14ac:dyDescent="0.4">
      <c r="B83" s="1"/>
      <c r="C83" s="49" t="s">
        <v>71</v>
      </c>
      <c r="D83" s="50" t="s">
        <v>71</v>
      </c>
      <c r="E83" s="51" t="s">
        <v>71</v>
      </c>
      <c r="F83" s="21"/>
      <c r="G83" s="21"/>
      <c r="H83" s="21"/>
      <c r="I83" s="21"/>
      <c r="J83" s="21"/>
      <c r="K83" s="21"/>
      <c r="L83" s="21"/>
      <c r="M83" s="18"/>
      <c r="N83" s="2"/>
      <c r="O83" s="2"/>
      <c r="P83" s="2"/>
      <c r="Q83" s="3"/>
    </row>
    <row r="84" spans="2:17" ht="18.5" thickBot="1" x14ac:dyDescent="0.45">
      <c r="B84" s="1"/>
      <c r="C84" s="20"/>
      <c r="D84" s="20"/>
      <c r="E84" s="21"/>
      <c r="F84" s="21"/>
      <c r="G84" s="21"/>
      <c r="H84" s="21"/>
      <c r="I84" s="21"/>
      <c r="J84" s="21"/>
      <c r="K84" s="21"/>
      <c r="L84" s="21"/>
      <c r="M84" s="18"/>
      <c r="N84" s="2"/>
      <c r="O84" s="2"/>
      <c r="P84" s="2"/>
      <c r="Q84" s="3"/>
    </row>
    <row r="85" spans="2:17" ht="23.25" customHeight="1" thickBot="1" x14ac:dyDescent="0.4">
      <c r="B85" s="229" t="s">
        <v>105</v>
      </c>
      <c r="C85" s="230"/>
      <c r="D85" s="230"/>
      <c r="E85" s="230"/>
      <c r="F85" s="230"/>
      <c r="G85" s="230"/>
      <c r="H85" s="230"/>
      <c r="I85" s="230"/>
      <c r="J85" s="230"/>
      <c r="K85" s="230"/>
      <c r="L85" s="230"/>
      <c r="M85" s="230"/>
      <c r="N85" s="230"/>
      <c r="O85" s="230"/>
      <c r="P85" s="230"/>
      <c r="Q85" s="231"/>
    </row>
    <row r="86" spans="2:17" x14ac:dyDescent="0.35">
      <c r="B86" s="1"/>
      <c r="C86" s="2"/>
      <c r="D86" s="2"/>
      <c r="E86" s="2"/>
      <c r="F86" s="2"/>
      <c r="G86" s="2"/>
      <c r="H86" s="2"/>
      <c r="I86" s="2"/>
      <c r="J86" s="2"/>
      <c r="K86" s="2"/>
      <c r="L86" s="2"/>
      <c r="M86" s="2"/>
      <c r="N86" s="2"/>
      <c r="O86" s="2"/>
      <c r="P86" s="2"/>
      <c r="Q86" s="3"/>
    </row>
    <row r="87" spans="2:17" ht="72.75" customHeight="1" x14ac:dyDescent="0.35">
      <c r="B87" s="1"/>
      <c r="C87" s="271" t="s">
        <v>106</v>
      </c>
      <c r="D87" s="271"/>
      <c r="E87" s="271" t="s">
        <v>107</v>
      </c>
      <c r="F87" s="271"/>
      <c r="G87" s="271" t="s">
        <v>108</v>
      </c>
      <c r="H87" s="271"/>
      <c r="I87" s="271" t="s">
        <v>109</v>
      </c>
      <c r="J87" s="271"/>
      <c r="K87" s="272" t="s">
        <v>110</v>
      </c>
      <c r="L87" s="273"/>
      <c r="M87" s="17"/>
      <c r="N87" s="2"/>
      <c r="O87" s="2"/>
      <c r="P87" s="2"/>
      <c r="Q87" s="3"/>
    </row>
    <row r="88" spans="2:17" ht="18" x14ac:dyDescent="0.4">
      <c r="B88" s="1"/>
      <c r="C88" s="214" t="s">
        <v>65</v>
      </c>
      <c r="D88" s="214"/>
      <c r="E88" s="215" t="s">
        <v>111</v>
      </c>
      <c r="F88" s="215"/>
      <c r="G88" s="215" t="s">
        <v>111</v>
      </c>
      <c r="H88" s="215"/>
      <c r="I88" s="215">
        <v>2</v>
      </c>
      <c r="J88" s="215"/>
      <c r="K88" s="264">
        <v>2</v>
      </c>
      <c r="L88" s="265"/>
      <c r="M88" s="18"/>
      <c r="N88" s="2"/>
      <c r="O88" s="2"/>
      <c r="P88" s="2"/>
      <c r="Q88" s="3"/>
    </row>
    <row r="89" spans="2:17" ht="18" x14ac:dyDescent="0.4">
      <c r="B89" s="1"/>
      <c r="C89" s="214" t="s">
        <v>65</v>
      </c>
      <c r="D89" s="214"/>
      <c r="E89" s="215" t="s">
        <v>111</v>
      </c>
      <c r="F89" s="215"/>
      <c r="G89" s="215" t="s">
        <v>112</v>
      </c>
      <c r="H89" s="215"/>
      <c r="I89" s="215">
        <v>2</v>
      </c>
      <c r="J89" s="215"/>
      <c r="K89" s="264">
        <v>1</v>
      </c>
      <c r="L89" s="265"/>
      <c r="M89" s="18"/>
      <c r="N89" s="61" t="s">
        <v>111</v>
      </c>
      <c r="O89" s="61"/>
      <c r="P89" s="2"/>
      <c r="Q89" s="3"/>
    </row>
    <row r="90" spans="2:17" ht="18" x14ac:dyDescent="0.4">
      <c r="B90" s="1"/>
      <c r="C90" s="214" t="s">
        <v>65</v>
      </c>
      <c r="D90" s="214"/>
      <c r="E90" s="215" t="s">
        <v>111</v>
      </c>
      <c r="F90" s="215"/>
      <c r="G90" s="215" t="s">
        <v>113</v>
      </c>
      <c r="H90" s="215"/>
      <c r="I90" s="215">
        <v>2</v>
      </c>
      <c r="J90" s="215"/>
      <c r="K90" s="264">
        <v>0</v>
      </c>
      <c r="L90" s="265"/>
      <c r="M90" s="18"/>
      <c r="N90" s="61" t="s">
        <v>113</v>
      </c>
      <c r="O90" s="61"/>
      <c r="P90" s="2"/>
      <c r="Q90" s="3"/>
    </row>
    <row r="91" spans="2:17" ht="18" x14ac:dyDescent="0.4">
      <c r="B91" s="1"/>
      <c r="C91" s="214" t="s">
        <v>65</v>
      </c>
      <c r="D91" s="214"/>
      <c r="E91" s="215" t="s">
        <v>113</v>
      </c>
      <c r="F91" s="215"/>
      <c r="G91" s="215" t="s">
        <v>111</v>
      </c>
      <c r="H91" s="215"/>
      <c r="I91" s="215">
        <v>0</v>
      </c>
      <c r="J91" s="215"/>
      <c r="K91" s="264">
        <v>2</v>
      </c>
      <c r="L91" s="265"/>
      <c r="M91" s="18"/>
      <c r="N91" s="2"/>
      <c r="O91" s="2"/>
      <c r="P91" s="2"/>
      <c r="Q91" s="3"/>
    </row>
    <row r="92" spans="2:17" ht="18" x14ac:dyDescent="0.4">
      <c r="B92" s="1"/>
      <c r="C92" s="214" t="s">
        <v>23</v>
      </c>
      <c r="D92" s="214"/>
      <c r="E92" s="215" t="s">
        <v>111</v>
      </c>
      <c r="F92" s="215"/>
      <c r="G92" s="215" t="s">
        <v>111</v>
      </c>
      <c r="H92" s="215"/>
      <c r="I92" s="215">
        <v>1</v>
      </c>
      <c r="J92" s="215"/>
      <c r="K92" s="264">
        <v>1</v>
      </c>
      <c r="L92" s="265"/>
      <c r="M92" s="18"/>
      <c r="N92" s="61" t="s">
        <v>111</v>
      </c>
      <c r="O92" s="61"/>
      <c r="P92" s="2"/>
      <c r="Q92" s="3"/>
    </row>
    <row r="93" spans="2:17" ht="18" x14ac:dyDescent="0.4">
      <c r="B93" s="1"/>
      <c r="C93" s="214" t="s">
        <v>23</v>
      </c>
      <c r="D93" s="214"/>
      <c r="E93" s="215" t="s">
        <v>111</v>
      </c>
      <c r="F93" s="215"/>
      <c r="G93" s="215" t="s">
        <v>112</v>
      </c>
      <c r="H93" s="215"/>
      <c r="I93" s="215">
        <v>1</v>
      </c>
      <c r="J93" s="215"/>
      <c r="K93" s="264">
        <v>0</v>
      </c>
      <c r="L93" s="265"/>
      <c r="M93" s="18"/>
      <c r="N93" s="61" t="s">
        <v>112</v>
      </c>
      <c r="O93" s="61"/>
      <c r="P93" s="2"/>
      <c r="Q93" s="3"/>
    </row>
    <row r="94" spans="2:17" ht="18" x14ac:dyDescent="0.4">
      <c r="B94" s="1"/>
      <c r="C94" s="214" t="s">
        <v>23</v>
      </c>
      <c r="D94" s="214"/>
      <c r="E94" s="215" t="s">
        <v>111</v>
      </c>
      <c r="F94" s="215"/>
      <c r="G94" s="215" t="s">
        <v>113</v>
      </c>
      <c r="H94" s="215"/>
      <c r="I94" s="215">
        <v>1</v>
      </c>
      <c r="J94" s="215"/>
      <c r="K94" s="264">
        <v>0</v>
      </c>
      <c r="L94" s="265"/>
      <c r="M94" s="18"/>
      <c r="N94" s="61" t="s">
        <v>113</v>
      </c>
      <c r="O94" s="61"/>
      <c r="P94" s="2"/>
      <c r="Q94" s="3"/>
    </row>
    <row r="95" spans="2:17" ht="18" x14ac:dyDescent="0.4">
      <c r="B95" s="1"/>
      <c r="C95" s="214" t="s">
        <v>23</v>
      </c>
      <c r="D95" s="214"/>
      <c r="E95" s="215" t="s">
        <v>113</v>
      </c>
      <c r="F95" s="215"/>
      <c r="G95" s="215" t="s">
        <v>111</v>
      </c>
      <c r="H95" s="215"/>
      <c r="I95" s="215">
        <v>0</v>
      </c>
      <c r="J95" s="215"/>
      <c r="K95" s="264">
        <v>1</v>
      </c>
      <c r="L95" s="265"/>
      <c r="M95" s="18"/>
      <c r="N95" s="2"/>
      <c r="O95" s="2"/>
      <c r="P95" s="2"/>
      <c r="Q95" s="3"/>
    </row>
    <row r="96" spans="2:17" x14ac:dyDescent="0.35">
      <c r="B96" s="1"/>
      <c r="C96" s="2"/>
      <c r="D96" s="2"/>
      <c r="E96" s="2"/>
      <c r="F96" s="2"/>
      <c r="G96" s="2"/>
      <c r="H96" s="2"/>
      <c r="I96" s="2"/>
      <c r="J96" s="2"/>
      <c r="K96" s="2"/>
      <c r="L96" s="2"/>
      <c r="M96" s="2"/>
      <c r="N96" s="2"/>
      <c r="O96" s="2"/>
      <c r="P96" s="2"/>
      <c r="Q96" s="3"/>
    </row>
    <row r="97" spans="2:17" x14ac:dyDescent="0.35">
      <c r="B97" s="1"/>
      <c r="C97" s="2"/>
      <c r="D97" s="2"/>
      <c r="E97" s="2"/>
      <c r="F97" s="2"/>
      <c r="G97" s="2"/>
      <c r="H97" s="2"/>
      <c r="I97" s="2"/>
      <c r="J97" s="2"/>
      <c r="K97" s="2"/>
      <c r="L97" s="2"/>
      <c r="M97" s="2"/>
      <c r="N97" s="2"/>
      <c r="O97" s="2"/>
      <c r="P97" s="2"/>
      <c r="Q97" s="3"/>
    </row>
    <row r="98" spans="2:17" ht="15" thickBot="1" x14ac:dyDescent="0.4">
      <c r="B98" s="4"/>
      <c r="C98" s="5"/>
      <c r="D98" s="5"/>
      <c r="E98" s="5"/>
      <c r="F98" s="5"/>
      <c r="G98" s="5"/>
      <c r="H98" s="5"/>
      <c r="I98" s="5"/>
      <c r="J98" s="5"/>
      <c r="K98" s="5"/>
      <c r="L98" s="5"/>
      <c r="M98" s="5"/>
      <c r="N98" s="5"/>
      <c r="O98" s="5"/>
      <c r="P98" s="5"/>
      <c r="Q98" s="6"/>
    </row>
  </sheetData>
  <mergeCells count="180">
    <mergeCell ref="K9:L9"/>
    <mergeCell ref="K10:L10"/>
    <mergeCell ref="K27:L27"/>
    <mergeCell ref="K26:L26"/>
    <mergeCell ref="K25:L25"/>
    <mergeCell ref="K24:L24"/>
    <mergeCell ref="K23:L23"/>
    <mergeCell ref="K22:L22"/>
    <mergeCell ref="K12:L12"/>
    <mergeCell ref="K11:L11"/>
    <mergeCell ref="K20:L20"/>
    <mergeCell ref="K21:L21"/>
    <mergeCell ref="K19:L19"/>
    <mergeCell ref="K13:L13"/>
    <mergeCell ref="K14:L14"/>
    <mergeCell ref="K15:L15"/>
    <mergeCell ref="K16:L16"/>
    <mergeCell ref="K17:L17"/>
    <mergeCell ref="K18:L18"/>
    <mergeCell ref="K95:L95"/>
    <mergeCell ref="K32:L32"/>
    <mergeCell ref="K33:L33"/>
    <mergeCell ref="K34:L34"/>
    <mergeCell ref="K28:L28"/>
    <mergeCell ref="K29:L29"/>
    <mergeCell ref="K30:L30"/>
    <mergeCell ref="K31:L31"/>
    <mergeCell ref="B71:Q71"/>
    <mergeCell ref="O33:P33"/>
    <mergeCell ref="O34:P34"/>
    <mergeCell ref="M33:N33"/>
    <mergeCell ref="M34:N34"/>
    <mergeCell ref="I88:J88"/>
    <mergeCell ref="I89:J89"/>
    <mergeCell ref="I90:J90"/>
    <mergeCell ref="I91:J91"/>
    <mergeCell ref="I92:J92"/>
    <mergeCell ref="I93:J93"/>
    <mergeCell ref="I94:J94"/>
    <mergeCell ref="I95:J95"/>
    <mergeCell ref="G88:H88"/>
    <mergeCell ref="G89:H89"/>
    <mergeCell ref="G90:H90"/>
    <mergeCell ref="P4:Q4"/>
    <mergeCell ref="P3:Q3"/>
    <mergeCell ref="M9:N9"/>
    <mergeCell ref="M12:N12"/>
    <mergeCell ref="M11:N11"/>
    <mergeCell ref="M10:N10"/>
    <mergeCell ref="M22:N22"/>
    <mergeCell ref="O9:P9"/>
    <mergeCell ref="O10:P10"/>
    <mergeCell ref="O11:P11"/>
    <mergeCell ref="O12:P12"/>
    <mergeCell ref="F3:M3"/>
    <mergeCell ref="F4:M4"/>
    <mergeCell ref="O22:P22"/>
    <mergeCell ref="O21:P21"/>
    <mergeCell ref="M14:N14"/>
    <mergeCell ref="M15:N15"/>
    <mergeCell ref="M16:N16"/>
    <mergeCell ref="M17:N17"/>
    <mergeCell ref="M18:N18"/>
    <mergeCell ref="M19:N19"/>
    <mergeCell ref="O13:P13"/>
    <mergeCell ref="O14:P14"/>
    <mergeCell ref="O15:P15"/>
    <mergeCell ref="O30:P30"/>
    <mergeCell ref="O31:P31"/>
    <mergeCell ref="O32:P32"/>
    <mergeCell ref="M21:N21"/>
    <mergeCell ref="M28:N28"/>
    <mergeCell ref="M29:N29"/>
    <mergeCell ref="M30:N30"/>
    <mergeCell ref="M31:N31"/>
    <mergeCell ref="M32:N32"/>
    <mergeCell ref="M23:N23"/>
    <mergeCell ref="M24:N24"/>
    <mergeCell ref="M25:N25"/>
    <mergeCell ref="M26:N26"/>
    <mergeCell ref="M27:N27"/>
    <mergeCell ref="O23:P23"/>
    <mergeCell ref="O24:P24"/>
    <mergeCell ref="O25:P25"/>
    <mergeCell ref="O26:P26"/>
    <mergeCell ref="O27:P27"/>
    <mergeCell ref="O16:P16"/>
    <mergeCell ref="O17:P17"/>
    <mergeCell ref="O18:P18"/>
    <mergeCell ref="O19:P19"/>
    <mergeCell ref="M20:N20"/>
    <mergeCell ref="F5:M5"/>
    <mergeCell ref="K94:L94"/>
    <mergeCell ref="K88:L88"/>
    <mergeCell ref="K89:L89"/>
    <mergeCell ref="K90:L90"/>
    <mergeCell ref="K91:L91"/>
    <mergeCell ref="K92:L92"/>
    <mergeCell ref="K93:L93"/>
    <mergeCell ref="G94:H94"/>
    <mergeCell ref="B6:Q6"/>
    <mergeCell ref="B7:Q7"/>
    <mergeCell ref="C9:C13"/>
    <mergeCell ref="E15:I15"/>
    <mergeCell ref="B85:Q85"/>
    <mergeCell ref="C87:D87"/>
    <mergeCell ref="E87:F87"/>
    <mergeCell ref="G87:H87"/>
    <mergeCell ref="I87:J87"/>
    <mergeCell ref="K87:L87"/>
    <mergeCell ref="N5:O5"/>
    <mergeCell ref="P5:Q5"/>
    <mergeCell ref="B3:C5"/>
    <mergeCell ref="M13:N13"/>
    <mergeCell ref="G91:H91"/>
    <mergeCell ref="G92:H92"/>
    <mergeCell ref="G93:H93"/>
    <mergeCell ref="B37:Q37"/>
    <mergeCell ref="B47:Q47"/>
    <mergeCell ref="D3:E3"/>
    <mergeCell ref="N3:O3"/>
    <mergeCell ref="D4:E4"/>
    <mergeCell ref="N4:O4"/>
    <mergeCell ref="D5:E5"/>
    <mergeCell ref="I62:J63"/>
    <mergeCell ref="C73:E73"/>
    <mergeCell ref="I73:P74"/>
    <mergeCell ref="J76:P76"/>
    <mergeCell ref="J77:P77"/>
    <mergeCell ref="J75:P75"/>
    <mergeCell ref="J67:L67"/>
    <mergeCell ref="J68:L68"/>
    <mergeCell ref="J69:L69"/>
    <mergeCell ref="D50:G50"/>
    <mergeCell ref="I64:J66"/>
    <mergeCell ref="O20:P20"/>
    <mergeCell ref="C94:D94"/>
    <mergeCell ref="C95:D95"/>
    <mergeCell ref="E88:F88"/>
    <mergeCell ref="E89:F89"/>
    <mergeCell ref="E90:F90"/>
    <mergeCell ref="E91:F91"/>
    <mergeCell ref="E92:F92"/>
    <mergeCell ref="E93:F93"/>
    <mergeCell ref="E94:F94"/>
    <mergeCell ref="E95:F95"/>
    <mergeCell ref="C88:D88"/>
    <mergeCell ref="C89:D89"/>
    <mergeCell ref="C90:D90"/>
    <mergeCell ref="C91:D91"/>
    <mergeCell ref="C92:D92"/>
    <mergeCell ref="C93:D93"/>
    <mergeCell ref="G95:H95"/>
    <mergeCell ref="E40:F40"/>
    <mergeCell ref="E41:F41"/>
    <mergeCell ref="E43:F43"/>
    <mergeCell ref="O28:P28"/>
    <mergeCell ref="O29:P29"/>
    <mergeCell ref="E44:F44"/>
    <mergeCell ref="E45:F45"/>
    <mergeCell ref="C39:G39"/>
    <mergeCell ref="E42:F42"/>
    <mergeCell ref="K40:L40"/>
    <mergeCell ref="I39:M39"/>
    <mergeCell ref="K41:L41"/>
    <mergeCell ref="K42:L42"/>
    <mergeCell ref="K43:L43"/>
    <mergeCell ref="K44:L44"/>
    <mergeCell ref="K45:L45"/>
    <mergeCell ref="I49:L49"/>
    <mergeCell ref="C49:G49"/>
    <mergeCell ref="D51:G51"/>
    <mergeCell ref="I50:J50"/>
    <mergeCell ref="I51:J52"/>
    <mergeCell ref="I53:J54"/>
    <mergeCell ref="I55:J56"/>
    <mergeCell ref="I57:J59"/>
    <mergeCell ref="I60:J61"/>
    <mergeCell ref="D52:G52"/>
    <mergeCell ref="D53:G53"/>
  </mergeCells>
  <pageMargins left="0.7" right="0.7" top="0.75" bottom="0.75" header="0.3" footer="0.3"/>
  <pageSetup paperSiz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2"/>
  <sheetViews>
    <sheetView zoomScale="70" zoomScaleNormal="70" workbookViewId="0">
      <pane ySplit="6" topLeftCell="A7" activePane="bottomLeft" state="frozen"/>
      <selection pane="bottomLeft" activeCell="G14" sqref="G14:M15"/>
    </sheetView>
  </sheetViews>
  <sheetFormatPr baseColWidth="10" defaultColWidth="11.453125" defaultRowHeight="14.5" x14ac:dyDescent="0.35"/>
  <cols>
    <col min="1" max="1" width="2" style="494" customWidth="1"/>
    <col min="2" max="2" width="14.1796875" style="494" customWidth="1"/>
    <col min="3" max="3" width="14.81640625" style="494" customWidth="1"/>
    <col min="4" max="4" width="11.453125" style="494"/>
    <col min="5" max="5" width="13" style="494" customWidth="1"/>
    <col min="6" max="6" width="18.81640625" style="494" customWidth="1"/>
    <col min="7" max="7" width="34.54296875" style="494" customWidth="1"/>
    <col min="8" max="8" width="39" style="494" customWidth="1"/>
    <col min="9" max="9" width="30.54296875" style="494" customWidth="1"/>
    <col min="10" max="10" width="31.7265625" style="494" customWidth="1"/>
    <col min="11" max="11" width="30.26953125" style="494" customWidth="1"/>
    <col min="12" max="12" width="37" style="494" customWidth="1"/>
    <col min="13" max="13" width="41.81640625" style="494" customWidth="1"/>
    <col min="14" max="16384" width="11.453125" style="494"/>
  </cols>
  <sheetData>
    <row r="1" spans="2:13" ht="9.75" customHeight="1" thickBot="1" x14ac:dyDescent="0.4"/>
    <row r="2" spans="2:13" s="504" customFormat="1" ht="15.5" x14ac:dyDescent="0.35">
      <c r="B2" s="495"/>
      <c r="C2" s="496"/>
      <c r="D2" s="497" t="s">
        <v>0</v>
      </c>
      <c r="E2" s="497"/>
      <c r="F2" s="498" t="s">
        <v>1</v>
      </c>
      <c r="G2" s="499"/>
      <c r="H2" s="499"/>
      <c r="I2" s="499"/>
      <c r="J2" s="500"/>
      <c r="K2" s="501" t="s">
        <v>2</v>
      </c>
      <c r="L2" s="502"/>
      <c r="M2" s="503" t="s">
        <v>424</v>
      </c>
    </row>
    <row r="3" spans="2:13" s="504" customFormat="1" ht="15.5" x14ac:dyDescent="0.35">
      <c r="B3" s="505"/>
      <c r="C3" s="506"/>
      <c r="D3" s="507" t="s">
        <v>3</v>
      </c>
      <c r="E3" s="507"/>
      <c r="F3" s="508" t="s">
        <v>439</v>
      </c>
      <c r="G3" s="509"/>
      <c r="H3" s="509"/>
      <c r="I3" s="509"/>
      <c r="J3" s="510"/>
      <c r="K3" s="511" t="s">
        <v>5</v>
      </c>
      <c r="L3" s="512"/>
      <c r="M3" s="513"/>
    </row>
    <row r="4" spans="2:13" s="504" customFormat="1" ht="16" thickBot="1" x14ac:dyDescent="0.4">
      <c r="B4" s="514"/>
      <c r="C4" s="515"/>
      <c r="D4" s="516" t="s">
        <v>6</v>
      </c>
      <c r="E4" s="516"/>
      <c r="F4" s="517" t="s">
        <v>423</v>
      </c>
      <c r="G4" s="518"/>
      <c r="H4" s="518"/>
      <c r="I4" s="518"/>
      <c r="J4" s="519"/>
      <c r="K4" s="520"/>
      <c r="L4" s="521"/>
      <c r="M4" s="522"/>
    </row>
    <row r="5" spans="2:13" ht="23.25" customHeight="1" thickBot="1" x14ac:dyDescent="0.4">
      <c r="B5" s="523" t="s">
        <v>126</v>
      </c>
      <c r="C5" s="524"/>
      <c r="D5" s="524"/>
      <c r="E5" s="524"/>
      <c r="F5" s="524"/>
      <c r="G5" s="524"/>
      <c r="H5" s="524"/>
      <c r="I5" s="524"/>
      <c r="J5" s="524"/>
      <c r="K5" s="524"/>
      <c r="L5" s="524"/>
      <c r="M5" s="525"/>
    </row>
    <row r="6" spans="2:13" ht="42" customHeight="1" thickBot="1" x14ac:dyDescent="0.4">
      <c r="B6" s="526" t="s">
        <v>127</v>
      </c>
      <c r="C6" s="527"/>
      <c r="D6" s="527"/>
      <c r="E6" s="527"/>
      <c r="F6" s="527"/>
      <c r="G6" s="527"/>
      <c r="H6" s="527"/>
      <c r="I6" s="527"/>
      <c r="J6" s="527"/>
      <c r="K6" s="527"/>
      <c r="L6" s="527"/>
      <c r="M6" s="528"/>
    </row>
    <row r="7" spans="2:13" ht="27.75" customHeight="1" thickBot="1" x14ac:dyDescent="0.4">
      <c r="B7" s="529" t="s">
        <v>128</v>
      </c>
      <c r="C7" s="530"/>
      <c r="D7" s="530"/>
      <c r="E7" s="530"/>
      <c r="F7" s="530"/>
      <c r="G7" s="530"/>
      <c r="H7" s="530"/>
      <c r="I7" s="530"/>
      <c r="J7" s="530"/>
      <c r="K7" s="530"/>
      <c r="L7" s="530"/>
      <c r="M7" s="531"/>
    </row>
    <row r="8" spans="2:13" ht="47.25" customHeight="1" thickBot="1" x14ac:dyDescent="0.4">
      <c r="B8" s="532" t="s">
        <v>129</v>
      </c>
      <c r="C8" s="532"/>
      <c r="D8" s="532"/>
      <c r="E8" s="533" t="s">
        <v>130</v>
      </c>
      <c r="F8" s="533"/>
      <c r="G8" s="321" t="s">
        <v>131</v>
      </c>
      <c r="H8" s="321"/>
      <c r="I8" s="321"/>
      <c r="J8" s="321"/>
      <c r="K8" s="321"/>
      <c r="L8" s="321"/>
      <c r="M8" s="321"/>
    </row>
    <row r="9" spans="2:13" ht="47.25" customHeight="1" thickBot="1" x14ac:dyDescent="0.4">
      <c r="B9" s="532"/>
      <c r="C9" s="532"/>
      <c r="D9" s="532"/>
      <c r="E9" s="533"/>
      <c r="F9" s="533"/>
      <c r="G9" s="321"/>
      <c r="H9" s="321"/>
      <c r="I9" s="321"/>
      <c r="J9" s="321"/>
      <c r="K9" s="321"/>
      <c r="L9" s="321"/>
      <c r="M9" s="321"/>
    </row>
    <row r="10" spans="2:13" ht="48" customHeight="1" thickBot="1" x14ac:dyDescent="0.4">
      <c r="B10" s="532"/>
      <c r="C10" s="532"/>
      <c r="D10" s="532"/>
      <c r="E10" s="533" t="s">
        <v>132</v>
      </c>
      <c r="F10" s="533"/>
      <c r="G10" s="321" t="s">
        <v>133</v>
      </c>
      <c r="H10" s="321"/>
      <c r="I10" s="321"/>
      <c r="J10" s="321"/>
      <c r="K10" s="321"/>
      <c r="L10" s="321"/>
      <c r="M10" s="321"/>
    </row>
    <row r="11" spans="2:13" ht="48" customHeight="1" thickBot="1" x14ac:dyDescent="0.4">
      <c r="B11" s="532"/>
      <c r="C11" s="532"/>
      <c r="D11" s="532"/>
      <c r="E11" s="533"/>
      <c r="F11" s="533"/>
      <c r="G11" s="321"/>
      <c r="H11" s="321"/>
      <c r="I11" s="321"/>
      <c r="J11" s="321"/>
      <c r="K11" s="321"/>
      <c r="L11" s="321"/>
      <c r="M11" s="321"/>
    </row>
    <row r="12" spans="2:13" ht="48" customHeight="1" thickBot="1" x14ac:dyDescent="0.4">
      <c r="B12" s="532"/>
      <c r="C12" s="532"/>
      <c r="D12" s="532"/>
      <c r="E12" s="533" t="s">
        <v>134</v>
      </c>
      <c r="F12" s="533"/>
      <c r="G12" s="321" t="s">
        <v>135</v>
      </c>
      <c r="H12" s="321"/>
      <c r="I12" s="321"/>
      <c r="J12" s="321"/>
      <c r="K12" s="321"/>
      <c r="L12" s="321"/>
      <c r="M12" s="321"/>
    </row>
    <row r="13" spans="2:13" ht="48" customHeight="1" thickBot="1" x14ac:dyDescent="0.4">
      <c r="B13" s="532"/>
      <c r="C13" s="532"/>
      <c r="D13" s="532"/>
      <c r="E13" s="533"/>
      <c r="F13" s="533"/>
      <c r="G13" s="321"/>
      <c r="H13" s="321"/>
      <c r="I13" s="321"/>
      <c r="J13" s="321"/>
      <c r="K13" s="321"/>
      <c r="L13" s="321"/>
      <c r="M13" s="321"/>
    </row>
    <row r="14" spans="2:13" ht="23.25" customHeight="1" thickBot="1" x14ac:dyDescent="0.4">
      <c r="B14" s="532"/>
      <c r="C14" s="532"/>
      <c r="D14" s="532"/>
      <c r="E14" s="534" t="s">
        <v>136</v>
      </c>
      <c r="F14" s="534"/>
      <c r="G14" s="321" t="s">
        <v>137</v>
      </c>
      <c r="H14" s="321"/>
      <c r="I14" s="321"/>
      <c r="J14" s="321"/>
      <c r="K14" s="321"/>
      <c r="L14" s="321"/>
      <c r="M14" s="321"/>
    </row>
    <row r="15" spans="2:13" ht="23.25" customHeight="1" thickBot="1" x14ac:dyDescent="0.4">
      <c r="B15" s="532"/>
      <c r="C15" s="532"/>
      <c r="D15" s="532"/>
      <c r="E15" s="534"/>
      <c r="F15" s="534"/>
      <c r="G15" s="321"/>
      <c r="H15" s="321"/>
      <c r="I15" s="321"/>
      <c r="J15" s="321"/>
      <c r="K15" s="321"/>
      <c r="L15" s="321"/>
      <c r="M15" s="321"/>
    </row>
    <row r="16" spans="2:13" ht="39" customHeight="1" thickBot="1" x14ac:dyDescent="0.4">
      <c r="B16" s="532"/>
      <c r="C16" s="532"/>
      <c r="D16" s="532"/>
      <c r="E16" s="533" t="s">
        <v>138</v>
      </c>
      <c r="F16" s="533"/>
      <c r="G16" s="321" t="s">
        <v>139</v>
      </c>
      <c r="H16" s="321"/>
      <c r="I16" s="321"/>
      <c r="J16" s="321"/>
      <c r="K16" s="321"/>
      <c r="L16" s="321"/>
      <c r="M16" s="321"/>
    </row>
    <row r="17" spans="2:13" ht="39" customHeight="1" thickBot="1" x14ac:dyDescent="0.4">
      <c r="B17" s="532"/>
      <c r="C17" s="532"/>
      <c r="D17" s="532"/>
      <c r="E17" s="533"/>
      <c r="F17" s="533"/>
      <c r="G17" s="321"/>
      <c r="H17" s="321"/>
      <c r="I17" s="321"/>
      <c r="J17" s="321"/>
      <c r="K17" s="321"/>
      <c r="L17" s="321"/>
      <c r="M17" s="321"/>
    </row>
    <row r="18" spans="2:13" ht="33" customHeight="1" thickBot="1" x14ac:dyDescent="0.4">
      <c r="B18" s="532"/>
      <c r="C18" s="532"/>
      <c r="D18" s="532"/>
      <c r="E18" s="533" t="s">
        <v>140</v>
      </c>
      <c r="F18" s="533"/>
      <c r="G18" s="321" t="s">
        <v>141</v>
      </c>
      <c r="H18" s="321"/>
      <c r="I18" s="321"/>
      <c r="J18" s="321"/>
      <c r="K18" s="321"/>
      <c r="L18" s="321"/>
      <c r="M18" s="321"/>
    </row>
    <row r="19" spans="2:13" ht="33" customHeight="1" thickBot="1" x14ac:dyDescent="0.4">
      <c r="B19" s="532"/>
      <c r="C19" s="532"/>
      <c r="D19" s="532"/>
      <c r="E19" s="533"/>
      <c r="F19" s="533"/>
      <c r="G19" s="321"/>
      <c r="H19" s="321"/>
      <c r="I19" s="321"/>
      <c r="J19" s="321"/>
      <c r="K19" s="321"/>
      <c r="L19" s="321"/>
      <c r="M19" s="321"/>
    </row>
    <row r="20" spans="2:13" ht="36.75" customHeight="1" thickBot="1" x14ac:dyDescent="0.4">
      <c r="B20" s="532" t="s">
        <v>142</v>
      </c>
      <c r="C20" s="532"/>
      <c r="D20" s="532"/>
      <c r="E20" s="533" t="s">
        <v>143</v>
      </c>
      <c r="F20" s="533"/>
      <c r="G20" s="321" t="s">
        <v>144</v>
      </c>
      <c r="H20" s="321"/>
      <c r="I20" s="321"/>
      <c r="J20" s="321"/>
      <c r="K20" s="321"/>
      <c r="L20" s="321"/>
      <c r="M20" s="321"/>
    </row>
    <row r="21" spans="2:13" ht="36.75" customHeight="1" thickBot="1" x14ac:dyDescent="0.4">
      <c r="B21" s="532"/>
      <c r="C21" s="532"/>
      <c r="D21" s="532"/>
      <c r="E21" s="533"/>
      <c r="F21" s="533"/>
      <c r="G21" s="321"/>
      <c r="H21" s="321"/>
      <c r="I21" s="321"/>
      <c r="J21" s="321"/>
      <c r="K21" s="321"/>
      <c r="L21" s="321"/>
      <c r="M21" s="321"/>
    </row>
    <row r="22" spans="2:13" ht="47.25" customHeight="1" thickBot="1" x14ac:dyDescent="0.4">
      <c r="B22" s="532"/>
      <c r="C22" s="532"/>
      <c r="D22" s="532"/>
      <c r="E22" s="533" t="s">
        <v>145</v>
      </c>
      <c r="F22" s="533"/>
      <c r="G22" s="321" t="s">
        <v>146</v>
      </c>
      <c r="H22" s="321"/>
      <c r="I22" s="321"/>
      <c r="J22" s="321"/>
      <c r="K22" s="321"/>
      <c r="L22" s="321"/>
      <c r="M22" s="321"/>
    </row>
    <row r="23" spans="2:13" ht="47.25" customHeight="1" thickBot="1" x14ac:dyDescent="0.4">
      <c r="B23" s="532"/>
      <c r="C23" s="532"/>
      <c r="D23" s="532"/>
      <c r="E23" s="533"/>
      <c r="F23" s="533"/>
      <c r="G23" s="321"/>
      <c r="H23" s="321"/>
      <c r="I23" s="321"/>
      <c r="J23" s="321"/>
      <c r="K23" s="321"/>
      <c r="L23" s="321"/>
      <c r="M23" s="321"/>
    </row>
    <row r="24" spans="2:13" ht="42.75" customHeight="1" thickBot="1" x14ac:dyDescent="0.4">
      <c r="B24" s="532"/>
      <c r="C24" s="532"/>
      <c r="D24" s="532"/>
      <c r="E24" s="533" t="s">
        <v>147</v>
      </c>
      <c r="F24" s="533"/>
      <c r="G24" s="321" t="s">
        <v>148</v>
      </c>
      <c r="H24" s="321"/>
      <c r="I24" s="321"/>
      <c r="J24" s="321"/>
      <c r="K24" s="321"/>
      <c r="L24" s="321"/>
      <c r="M24" s="321"/>
    </row>
    <row r="25" spans="2:13" ht="42.75" customHeight="1" thickBot="1" x14ac:dyDescent="0.4">
      <c r="B25" s="532"/>
      <c r="C25" s="532"/>
      <c r="D25" s="532"/>
      <c r="E25" s="533"/>
      <c r="F25" s="533"/>
      <c r="G25" s="321"/>
      <c r="H25" s="321"/>
      <c r="I25" s="321"/>
      <c r="J25" s="321"/>
      <c r="K25" s="321"/>
      <c r="L25" s="321"/>
      <c r="M25" s="321"/>
    </row>
    <row r="26" spans="2:13" ht="42" customHeight="1" thickBot="1" x14ac:dyDescent="0.4">
      <c r="B26" s="532"/>
      <c r="C26" s="532"/>
      <c r="D26" s="532"/>
      <c r="E26" s="533" t="s">
        <v>149</v>
      </c>
      <c r="F26" s="533"/>
      <c r="G26" s="321" t="s">
        <v>150</v>
      </c>
      <c r="H26" s="321"/>
      <c r="I26" s="321"/>
      <c r="J26" s="321"/>
      <c r="K26" s="321"/>
      <c r="L26" s="321"/>
      <c r="M26" s="321"/>
    </row>
    <row r="27" spans="2:13" ht="42" customHeight="1" thickBot="1" x14ac:dyDescent="0.4">
      <c r="B27" s="532"/>
      <c r="C27" s="532"/>
      <c r="D27" s="532"/>
      <c r="E27" s="533"/>
      <c r="F27" s="533"/>
      <c r="G27" s="321"/>
      <c r="H27" s="321"/>
      <c r="I27" s="321"/>
      <c r="J27" s="321"/>
      <c r="K27" s="321"/>
      <c r="L27" s="321"/>
      <c r="M27" s="321"/>
    </row>
    <row r="28" spans="2:13" ht="54.75" customHeight="1" thickBot="1" x14ac:dyDescent="0.4">
      <c r="B28" s="532"/>
      <c r="C28" s="532"/>
      <c r="D28" s="532"/>
      <c r="E28" s="533" t="s">
        <v>151</v>
      </c>
      <c r="F28" s="533"/>
      <c r="G28" s="321" t="s">
        <v>152</v>
      </c>
      <c r="H28" s="321"/>
      <c r="I28" s="321"/>
      <c r="J28" s="321"/>
      <c r="K28" s="321"/>
      <c r="L28" s="321"/>
      <c r="M28" s="321"/>
    </row>
    <row r="29" spans="2:13" ht="54.75" customHeight="1" thickBot="1" x14ac:dyDescent="0.4">
      <c r="B29" s="532"/>
      <c r="C29" s="532"/>
      <c r="D29" s="532"/>
      <c r="E29" s="533"/>
      <c r="F29" s="533"/>
      <c r="G29" s="321"/>
      <c r="H29" s="321"/>
      <c r="I29" s="321"/>
      <c r="J29" s="321"/>
      <c r="K29" s="321"/>
      <c r="L29" s="321"/>
      <c r="M29" s="321"/>
    </row>
    <row r="30" spans="2:13" ht="48" customHeight="1" thickBot="1" x14ac:dyDescent="0.4">
      <c r="B30" s="532"/>
      <c r="C30" s="532"/>
      <c r="D30" s="532"/>
      <c r="E30" s="534" t="s">
        <v>153</v>
      </c>
      <c r="F30" s="534"/>
      <c r="G30" s="321" t="s">
        <v>154</v>
      </c>
      <c r="H30" s="321"/>
      <c r="I30" s="321"/>
      <c r="J30" s="321"/>
      <c r="K30" s="321"/>
      <c r="L30" s="321"/>
      <c r="M30" s="321"/>
    </row>
    <row r="31" spans="2:13" ht="48" customHeight="1" thickBot="1" x14ac:dyDescent="0.4">
      <c r="B31" s="532"/>
      <c r="C31" s="532"/>
      <c r="D31" s="532"/>
      <c r="E31" s="534"/>
      <c r="F31" s="534"/>
      <c r="G31" s="321"/>
      <c r="H31" s="321"/>
      <c r="I31" s="321"/>
      <c r="J31" s="321"/>
      <c r="K31" s="321"/>
      <c r="L31" s="321"/>
      <c r="M31" s="321"/>
    </row>
    <row r="32" spans="2:13" ht="106.5" customHeight="1" thickBot="1" x14ac:dyDescent="0.4">
      <c r="B32" s="535" t="s">
        <v>155</v>
      </c>
      <c r="C32" s="536"/>
      <c r="D32" s="537"/>
      <c r="E32" s="538" t="s">
        <v>6</v>
      </c>
      <c r="F32" s="539"/>
      <c r="G32" s="540" t="s">
        <v>156</v>
      </c>
      <c r="H32" s="540" t="s">
        <v>157</v>
      </c>
      <c r="I32" s="540" t="s">
        <v>158</v>
      </c>
      <c r="J32" s="540" t="s">
        <v>159</v>
      </c>
      <c r="K32" s="540" t="s">
        <v>160</v>
      </c>
      <c r="L32" s="541" t="s">
        <v>161</v>
      </c>
      <c r="M32" s="541" t="s">
        <v>162</v>
      </c>
    </row>
    <row r="33" spans="2:13" ht="27.75" customHeight="1" thickBot="1" x14ac:dyDescent="0.4">
      <c r="B33" s="542"/>
      <c r="C33" s="543"/>
      <c r="D33" s="544"/>
      <c r="E33" s="545" t="s">
        <v>163</v>
      </c>
      <c r="F33" s="546"/>
      <c r="G33" s="53"/>
      <c r="H33" s="53"/>
      <c r="I33" s="53"/>
      <c r="J33" s="53"/>
      <c r="K33" s="53"/>
      <c r="L33" s="55"/>
      <c r="M33" s="55"/>
    </row>
    <row r="34" spans="2:13" ht="33.75" customHeight="1" thickBot="1" x14ac:dyDescent="0.4">
      <c r="B34" s="542"/>
      <c r="C34" s="543"/>
      <c r="D34" s="544"/>
      <c r="E34" s="545" t="s">
        <v>164</v>
      </c>
      <c r="F34" s="546"/>
      <c r="G34" s="53"/>
      <c r="H34" s="53"/>
      <c r="I34" s="53"/>
      <c r="J34" s="53"/>
      <c r="K34" s="53"/>
      <c r="L34" s="55"/>
      <c r="M34" s="55"/>
    </row>
    <row r="35" spans="2:13" ht="27.75" customHeight="1" thickBot="1" x14ac:dyDescent="0.4">
      <c r="B35" s="542"/>
      <c r="C35" s="543"/>
      <c r="D35" s="544"/>
      <c r="E35" s="545" t="s">
        <v>165</v>
      </c>
      <c r="F35" s="546"/>
      <c r="G35" s="53"/>
      <c r="H35" s="53"/>
      <c r="I35" s="53"/>
      <c r="J35" s="53"/>
      <c r="K35" s="53"/>
      <c r="L35" s="55"/>
      <c r="M35" s="55"/>
    </row>
    <row r="36" spans="2:13" ht="27.75" customHeight="1" thickBot="1" x14ac:dyDescent="0.4">
      <c r="B36" s="542"/>
      <c r="C36" s="543"/>
      <c r="D36" s="544"/>
      <c r="E36" s="545" t="s">
        <v>166</v>
      </c>
      <c r="F36" s="546"/>
      <c r="G36" s="53"/>
      <c r="H36" s="53"/>
      <c r="I36" s="53"/>
      <c r="J36" s="53"/>
      <c r="K36" s="53"/>
      <c r="L36" s="55"/>
      <c r="M36" s="55"/>
    </row>
    <row r="37" spans="2:13" ht="40.5" customHeight="1" thickBot="1" x14ac:dyDescent="0.4">
      <c r="B37" s="542"/>
      <c r="C37" s="543"/>
      <c r="D37" s="544"/>
      <c r="E37" s="545" t="s">
        <v>167</v>
      </c>
      <c r="F37" s="546"/>
      <c r="G37" s="53"/>
      <c r="H37" s="53"/>
      <c r="I37" s="53"/>
      <c r="J37" s="53"/>
      <c r="K37" s="53"/>
      <c r="L37" s="55"/>
      <c r="M37" s="55"/>
    </row>
    <row r="38" spans="2:13" ht="57.75" customHeight="1" thickBot="1" x14ac:dyDescent="0.4">
      <c r="B38" s="542"/>
      <c r="C38" s="543"/>
      <c r="D38" s="544"/>
      <c r="E38" s="545" t="s">
        <v>168</v>
      </c>
      <c r="F38" s="546"/>
      <c r="G38" s="53"/>
      <c r="H38" s="53"/>
      <c r="I38" s="53"/>
      <c r="J38" s="53"/>
      <c r="K38" s="53"/>
      <c r="L38" s="55"/>
      <c r="M38" s="55"/>
    </row>
    <row r="39" spans="2:13" ht="37.5" customHeight="1" thickBot="1" x14ac:dyDescent="0.4">
      <c r="B39" s="542"/>
      <c r="C39" s="543"/>
      <c r="D39" s="544"/>
      <c r="E39" s="545" t="s">
        <v>169</v>
      </c>
      <c r="F39" s="546"/>
      <c r="G39" s="53"/>
      <c r="H39" s="53"/>
      <c r="I39" s="53"/>
      <c r="J39" s="53"/>
      <c r="K39" s="53"/>
      <c r="L39" s="55"/>
      <c r="M39" s="55"/>
    </row>
    <row r="40" spans="2:13" ht="27.75" customHeight="1" thickBot="1" x14ac:dyDescent="0.4">
      <c r="B40" s="542"/>
      <c r="C40" s="543"/>
      <c r="D40" s="544"/>
      <c r="E40" s="545" t="s">
        <v>170</v>
      </c>
      <c r="F40" s="546"/>
      <c r="G40" s="53"/>
      <c r="H40" s="53"/>
      <c r="I40" s="53"/>
      <c r="J40" s="53"/>
      <c r="K40" s="53"/>
      <c r="L40" s="55"/>
      <c r="M40" s="55"/>
    </row>
    <row r="41" spans="2:13" ht="58.5" customHeight="1" thickBot="1" x14ac:dyDescent="0.4">
      <c r="B41" s="542"/>
      <c r="C41" s="543"/>
      <c r="D41" s="544"/>
      <c r="E41" s="545" t="s">
        <v>171</v>
      </c>
      <c r="F41" s="546"/>
      <c r="G41" s="53"/>
      <c r="H41" s="53"/>
      <c r="I41" s="53"/>
      <c r="J41" s="53"/>
      <c r="K41" s="53"/>
      <c r="L41" s="55"/>
      <c r="M41" s="55"/>
    </row>
    <row r="42" spans="2:13" ht="27.75" customHeight="1" thickBot="1" x14ac:dyDescent="0.4">
      <c r="B42" s="542"/>
      <c r="C42" s="543"/>
      <c r="D42" s="544"/>
      <c r="E42" s="545" t="s">
        <v>172</v>
      </c>
      <c r="F42" s="546"/>
      <c r="G42" s="53"/>
      <c r="H42" s="53"/>
      <c r="I42" s="53"/>
      <c r="J42" s="53"/>
      <c r="K42" s="53"/>
      <c r="L42" s="55"/>
      <c r="M42" s="55"/>
    </row>
    <row r="43" spans="2:13" ht="27.75" customHeight="1" thickBot="1" x14ac:dyDescent="0.4">
      <c r="B43" s="542"/>
      <c r="C43" s="543"/>
      <c r="D43" s="544"/>
      <c r="E43" s="545" t="s">
        <v>173</v>
      </c>
      <c r="F43" s="546"/>
      <c r="G43" s="53"/>
      <c r="H43" s="53"/>
      <c r="I43" s="53"/>
      <c r="J43" s="53"/>
      <c r="K43" s="53"/>
      <c r="L43" s="55"/>
      <c r="M43" s="55"/>
    </row>
    <row r="44" spans="2:13" ht="45" customHeight="1" thickBot="1" x14ac:dyDescent="0.4">
      <c r="B44" s="542"/>
      <c r="C44" s="543"/>
      <c r="D44" s="544"/>
      <c r="E44" s="545" t="s">
        <v>174</v>
      </c>
      <c r="F44" s="546"/>
      <c r="G44" s="53"/>
      <c r="H44" s="53"/>
      <c r="I44" s="53"/>
      <c r="J44" s="53"/>
      <c r="K44" s="53"/>
      <c r="L44" s="55"/>
      <c r="M44" s="55"/>
    </row>
    <row r="45" spans="2:13" ht="45" customHeight="1" thickBot="1" x14ac:dyDescent="0.4">
      <c r="B45" s="542"/>
      <c r="C45" s="543"/>
      <c r="D45" s="544"/>
      <c r="E45" s="545" t="s">
        <v>175</v>
      </c>
      <c r="F45" s="546"/>
      <c r="G45" s="53"/>
      <c r="H45" s="54"/>
      <c r="I45" s="54"/>
      <c r="J45" s="54"/>
      <c r="K45" s="54"/>
      <c r="L45" s="55"/>
      <c r="M45" s="55"/>
    </row>
    <row r="46" spans="2:13" ht="45" customHeight="1" thickBot="1" x14ac:dyDescent="0.4">
      <c r="B46" s="542"/>
      <c r="C46" s="543"/>
      <c r="D46" s="544"/>
      <c r="E46" s="545" t="s">
        <v>176</v>
      </c>
      <c r="F46" s="546"/>
      <c r="G46" s="53"/>
      <c r="H46" s="54"/>
      <c r="I46" s="54"/>
      <c r="J46" s="54"/>
      <c r="K46" s="54"/>
      <c r="L46" s="55"/>
      <c r="M46" s="55"/>
    </row>
    <row r="47" spans="2:13" ht="45" customHeight="1" thickBot="1" x14ac:dyDescent="0.4">
      <c r="B47" s="542"/>
      <c r="C47" s="543"/>
      <c r="D47" s="544"/>
      <c r="E47" s="545" t="s">
        <v>177</v>
      </c>
      <c r="F47" s="546"/>
      <c r="G47" s="53"/>
      <c r="H47" s="54"/>
      <c r="I47" s="54"/>
      <c r="J47" s="54"/>
      <c r="K47" s="54"/>
      <c r="L47" s="55"/>
      <c r="M47" s="55"/>
    </row>
    <row r="48" spans="2:13" ht="45" customHeight="1" thickBot="1" x14ac:dyDescent="0.4">
      <c r="B48" s="542"/>
      <c r="C48" s="543"/>
      <c r="D48" s="544"/>
      <c r="E48" s="545" t="s">
        <v>178</v>
      </c>
      <c r="F48" s="546"/>
      <c r="G48" s="53"/>
      <c r="H48" s="54"/>
      <c r="I48" s="54"/>
      <c r="J48" s="54"/>
      <c r="K48" s="54"/>
      <c r="L48" s="55"/>
      <c r="M48" s="55"/>
    </row>
    <row r="49" spans="2:13" ht="27.75" customHeight="1" x14ac:dyDescent="0.35">
      <c r="B49" s="547"/>
      <c r="C49" s="548"/>
      <c r="D49" s="548"/>
      <c r="E49" s="548"/>
      <c r="F49" s="548"/>
      <c r="G49" s="548"/>
      <c r="H49" s="548"/>
      <c r="I49" s="548"/>
      <c r="J49" s="548"/>
      <c r="K49" s="548"/>
      <c r="L49" s="548"/>
      <c r="M49" s="549"/>
    </row>
    <row r="50" spans="2:13" ht="18" x14ac:dyDescent="0.4">
      <c r="B50" s="550"/>
      <c r="C50" s="551"/>
      <c r="D50" s="551"/>
      <c r="E50" s="552"/>
      <c r="F50" s="552"/>
      <c r="G50" s="552"/>
      <c r="H50" s="552"/>
      <c r="I50" s="552"/>
      <c r="J50" s="553"/>
      <c r="K50" s="553"/>
      <c r="L50" s="553"/>
      <c r="M50" s="554"/>
    </row>
    <row r="51" spans="2:13" x14ac:dyDescent="0.35">
      <c r="B51" s="550"/>
      <c r="C51" s="553"/>
      <c r="D51" s="553"/>
      <c r="E51" s="553"/>
      <c r="F51" s="553"/>
      <c r="G51" s="553"/>
      <c r="H51" s="553"/>
      <c r="I51" s="553"/>
      <c r="J51" s="553"/>
      <c r="K51" s="553"/>
      <c r="L51" s="553"/>
      <c r="M51" s="554"/>
    </row>
    <row r="52" spans="2:13" ht="15" thickBot="1" x14ac:dyDescent="0.4">
      <c r="B52" s="555"/>
      <c r="C52" s="556"/>
      <c r="D52" s="556"/>
      <c r="E52" s="556"/>
      <c r="F52" s="556"/>
      <c r="G52" s="556"/>
      <c r="H52" s="556"/>
      <c r="I52" s="556"/>
      <c r="J52" s="556"/>
      <c r="K52" s="556"/>
      <c r="L52" s="556"/>
      <c r="M52" s="557"/>
    </row>
  </sheetData>
  <mergeCells count="57">
    <mergeCell ref="D3:E3"/>
    <mergeCell ref="B6:M6"/>
    <mergeCell ref="D4:E4"/>
    <mergeCell ref="B5:M5"/>
    <mergeCell ref="B2:C4"/>
    <mergeCell ref="D2:E2"/>
    <mergeCell ref="K2:L2"/>
    <mergeCell ref="K3:L3"/>
    <mergeCell ref="K4:L4"/>
    <mergeCell ref="F2:J2"/>
    <mergeCell ref="F3:J3"/>
    <mergeCell ref="F4:J4"/>
    <mergeCell ref="B7:M7"/>
    <mergeCell ref="B8:D19"/>
    <mergeCell ref="E8:F9"/>
    <mergeCell ref="E10:F11"/>
    <mergeCell ref="E12:F13"/>
    <mergeCell ref="E14:F15"/>
    <mergeCell ref="E16:F17"/>
    <mergeCell ref="E18:F19"/>
    <mergeCell ref="G30:M31"/>
    <mergeCell ref="G8:M9"/>
    <mergeCell ref="G10:M11"/>
    <mergeCell ref="G12:M13"/>
    <mergeCell ref="G14:M15"/>
    <mergeCell ref="E34:F34"/>
    <mergeCell ref="E35:F35"/>
    <mergeCell ref="G16:M17"/>
    <mergeCell ref="G18:M19"/>
    <mergeCell ref="B20:D31"/>
    <mergeCell ref="E20:F21"/>
    <mergeCell ref="E22:F23"/>
    <mergeCell ref="E24:F25"/>
    <mergeCell ref="E26:F27"/>
    <mergeCell ref="E28:F29"/>
    <mergeCell ref="E30:F31"/>
    <mergeCell ref="G20:M21"/>
    <mergeCell ref="G22:M23"/>
    <mergeCell ref="G24:M25"/>
    <mergeCell ref="G26:M27"/>
    <mergeCell ref="G28:M29"/>
    <mergeCell ref="E46:F46"/>
    <mergeCell ref="E47:F47"/>
    <mergeCell ref="E48:F48"/>
    <mergeCell ref="B32:D48"/>
    <mergeCell ref="E41:F41"/>
    <mergeCell ref="E42:F42"/>
    <mergeCell ref="E43:F43"/>
    <mergeCell ref="E44:F44"/>
    <mergeCell ref="E45:F45"/>
    <mergeCell ref="E36:F36"/>
    <mergeCell ref="E37:F37"/>
    <mergeCell ref="E38:F38"/>
    <mergeCell ref="E39:F39"/>
    <mergeCell ref="E40:F40"/>
    <mergeCell ref="E32:F32"/>
    <mergeCell ref="E33:F33"/>
  </mergeCells>
  <pageMargins left="0.7" right="0.7" top="0.75" bottom="0.75" header="0.3" footer="0.3"/>
  <pageSetup paperSize="1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16"/>
  <sheetViews>
    <sheetView topLeftCell="B8" zoomScaleNormal="100" workbookViewId="0">
      <selection activeCell="F11" sqref="F11:G11"/>
    </sheetView>
  </sheetViews>
  <sheetFormatPr baseColWidth="10" defaultColWidth="11.453125" defaultRowHeight="14.5" x14ac:dyDescent="0.35"/>
  <cols>
    <col min="1" max="1" width="11.453125" style="7"/>
    <col min="2" max="2" width="10" style="7" customWidth="1"/>
    <col min="3" max="3" width="17.7265625" style="7" customWidth="1"/>
    <col min="4" max="4" width="14.81640625" style="7" customWidth="1"/>
    <col min="5" max="5" width="27.54296875" style="7" customWidth="1"/>
    <col min="6" max="6" width="15.453125" style="7" customWidth="1"/>
    <col min="7" max="7" width="14.81640625" style="7" customWidth="1"/>
    <col min="8" max="8" width="22" style="7" customWidth="1"/>
    <col min="9" max="9" width="36.453125" style="7" customWidth="1"/>
    <col min="10" max="10" width="17.7265625" style="7" customWidth="1"/>
    <col min="11" max="11" width="13.1796875" style="7" customWidth="1"/>
    <col min="12" max="12" width="23.54296875" style="7" customWidth="1"/>
    <col min="13" max="13" width="23.26953125" style="7" customWidth="1"/>
    <col min="14" max="14" width="17.1796875" style="7" customWidth="1"/>
    <col min="15" max="15" width="27.7265625" style="7" customWidth="1"/>
    <col min="16" max="16384" width="11.453125" style="7"/>
  </cols>
  <sheetData>
    <row r="1" spans="2:15" ht="15" thickBot="1" x14ac:dyDescent="0.4"/>
    <row r="2" spans="2:15" s="8" customFormat="1" ht="39" customHeight="1" x14ac:dyDescent="0.35">
      <c r="B2" s="351"/>
      <c r="C2" s="351"/>
      <c r="D2" s="351"/>
      <c r="E2" s="351"/>
      <c r="F2" s="232" t="s">
        <v>0</v>
      </c>
      <c r="G2" s="232"/>
      <c r="H2" s="367" t="s">
        <v>1</v>
      </c>
      <c r="I2" s="367"/>
      <c r="J2" s="367"/>
      <c r="K2" s="367"/>
      <c r="L2" s="367"/>
      <c r="M2" s="367"/>
      <c r="N2" s="232" t="s">
        <v>2</v>
      </c>
      <c r="O2" s="232"/>
    </row>
    <row r="3" spans="2:15" s="8" customFormat="1" ht="27.75" customHeight="1" x14ac:dyDescent="0.35">
      <c r="B3" s="351"/>
      <c r="C3" s="351"/>
      <c r="D3" s="351"/>
      <c r="E3" s="351"/>
      <c r="F3" s="233" t="s">
        <v>3</v>
      </c>
      <c r="G3" s="233"/>
      <c r="H3" s="368" t="s">
        <v>4</v>
      </c>
      <c r="I3" s="368"/>
      <c r="J3" s="368"/>
      <c r="K3" s="368"/>
      <c r="L3" s="368"/>
      <c r="M3" s="368"/>
      <c r="N3" s="233" t="s">
        <v>5</v>
      </c>
      <c r="O3" s="233"/>
    </row>
    <row r="4" spans="2:15" s="8" customFormat="1" ht="26.25" customHeight="1" x14ac:dyDescent="0.35">
      <c r="B4" s="352"/>
      <c r="C4" s="352"/>
      <c r="D4" s="352"/>
      <c r="E4" s="352"/>
      <c r="F4" s="234" t="s">
        <v>6</v>
      </c>
      <c r="G4" s="234"/>
      <c r="H4" s="295"/>
      <c r="I4" s="295"/>
      <c r="J4" s="295"/>
      <c r="K4" s="295"/>
      <c r="L4" s="295"/>
      <c r="M4" s="295"/>
      <c r="N4" s="218"/>
      <c r="O4" s="219"/>
    </row>
    <row r="5" spans="2:15" ht="23.25" customHeight="1" x14ac:dyDescent="0.35">
      <c r="B5" s="353" t="s">
        <v>179</v>
      </c>
      <c r="C5" s="353"/>
      <c r="D5" s="353"/>
      <c r="E5" s="353"/>
      <c r="F5" s="353"/>
      <c r="G5" s="353"/>
      <c r="H5" s="353"/>
      <c r="I5" s="353"/>
      <c r="J5" s="353"/>
      <c r="K5" s="353"/>
      <c r="L5" s="353"/>
      <c r="M5" s="353"/>
      <c r="N5" s="353"/>
      <c r="O5" s="353"/>
    </row>
    <row r="6" spans="2:15" ht="45.75" customHeight="1" x14ac:dyDescent="0.35">
      <c r="B6" s="354" t="s">
        <v>180</v>
      </c>
      <c r="C6" s="354"/>
      <c r="D6" s="354"/>
      <c r="E6" s="354"/>
      <c r="F6" s="354"/>
      <c r="G6" s="354"/>
      <c r="H6" s="354"/>
      <c r="I6" s="354"/>
      <c r="J6" s="354"/>
      <c r="K6" s="354"/>
      <c r="L6" s="354"/>
      <c r="M6" s="354"/>
      <c r="N6" s="354"/>
      <c r="O6" s="354"/>
    </row>
    <row r="7" spans="2:15" ht="27.75" customHeight="1" x14ac:dyDescent="0.35">
      <c r="B7" s="355" t="s">
        <v>181</v>
      </c>
      <c r="C7" s="355"/>
      <c r="D7" s="355"/>
      <c r="E7" s="355"/>
      <c r="F7" s="355"/>
      <c r="G7" s="355"/>
      <c r="H7" s="355"/>
      <c r="I7" s="355"/>
      <c r="J7" s="355"/>
      <c r="K7" s="355"/>
      <c r="L7" s="355"/>
      <c r="M7" s="355"/>
      <c r="N7" s="355"/>
      <c r="O7" s="356"/>
    </row>
    <row r="8" spans="2:15" ht="36" customHeight="1" x14ac:dyDescent="0.35">
      <c r="B8" s="331" t="s">
        <v>182</v>
      </c>
      <c r="C8" s="330" t="s">
        <v>6</v>
      </c>
      <c r="D8" s="331"/>
      <c r="E8" s="361" t="s">
        <v>183</v>
      </c>
      <c r="F8" s="329" t="s">
        <v>184</v>
      </c>
      <c r="G8" s="329"/>
      <c r="H8" s="363" t="s">
        <v>185</v>
      </c>
      <c r="I8" s="364"/>
      <c r="J8" s="363" t="s">
        <v>186</v>
      </c>
      <c r="K8" s="364"/>
      <c r="L8" s="357" t="s">
        <v>187</v>
      </c>
      <c r="M8" s="358"/>
      <c r="N8" s="357" t="s">
        <v>188</v>
      </c>
      <c r="O8" s="358"/>
    </row>
    <row r="9" spans="2:15" ht="46.5" customHeight="1" x14ac:dyDescent="0.35">
      <c r="B9" s="331"/>
      <c r="C9" s="330"/>
      <c r="D9" s="331"/>
      <c r="E9" s="362"/>
      <c r="F9" s="329"/>
      <c r="G9" s="329"/>
      <c r="H9" s="365"/>
      <c r="I9" s="366"/>
      <c r="J9" s="365"/>
      <c r="K9" s="366"/>
      <c r="L9" s="359"/>
      <c r="M9" s="360"/>
      <c r="N9" s="359"/>
      <c r="O9" s="360"/>
    </row>
    <row r="10" spans="2:15" s="112" customFormat="1" ht="99" customHeight="1" x14ac:dyDescent="0.35">
      <c r="B10" s="137" t="s">
        <v>189</v>
      </c>
      <c r="C10" s="346" t="s">
        <v>190</v>
      </c>
      <c r="D10" s="347"/>
      <c r="E10" s="155" t="s">
        <v>363</v>
      </c>
      <c r="F10" s="343" t="s">
        <v>191</v>
      </c>
      <c r="G10" s="348"/>
      <c r="H10" s="343" t="s">
        <v>364</v>
      </c>
      <c r="I10" s="348"/>
      <c r="J10" s="340" t="s">
        <v>192</v>
      </c>
      <c r="K10" s="340"/>
      <c r="L10" s="349" t="s">
        <v>193</v>
      </c>
      <c r="M10" s="350"/>
      <c r="N10" s="349" t="s">
        <v>382</v>
      </c>
      <c r="O10" s="350"/>
    </row>
    <row r="11" spans="2:15" s="112" customFormat="1" ht="102.75" customHeight="1" x14ac:dyDescent="0.35">
      <c r="B11" s="139" t="s">
        <v>194</v>
      </c>
      <c r="C11" s="338" t="s">
        <v>176</v>
      </c>
      <c r="D11" s="339"/>
      <c r="E11" s="156" t="s">
        <v>387</v>
      </c>
      <c r="F11" s="343" t="s">
        <v>191</v>
      </c>
      <c r="G11" s="348"/>
      <c r="H11" s="343" t="s">
        <v>195</v>
      </c>
      <c r="I11" s="343"/>
      <c r="J11" s="340" t="s">
        <v>192</v>
      </c>
      <c r="K11" s="340"/>
      <c r="L11" s="343" t="s">
        <v>196</v>
      </c>
      <c r="M11" s="343"/>
      <c r="N11" s="349" t="s">
        <v>197</v>
      </c>
      <c r="O11" s="350"/>
    </row>
    <row r="12" spans="2:15" s="112" customFormat="1" ht="109.5" customHeight="1" x14ac:dyDescent="0.35">
      <c r="B12" s="139" t="s">
        <v>198</v>
      </c>
      <c r="C12" s="338" t="s">
        <v>199</v>
      </c>
      <c r="D12" s="339"/>
      <c r="E12" s="140" t="s">
        <v>390</v>
      </c>
      <c r="F12" s="343" t="s">
        <v>200</v>
      </c>
      <c r="G12" s="348"/>
      <c r="H12" s="343" t="s">
        <v>201</v>
      </c>
      <c r="I12" s="343"/>
      <c r="J12" s="340" t="s">
        <v>192</v>
      </c>
      <c r="K12" s="340"/>
      <c r="L12" s="343" t="s">
        <v>202</v>
      </c>
      <c r="M12" s="343"/>
      <c r="N12" s="349" t="s">
        <v>391</v>
      </c>
      <c r="O12" s="350"/>
    </row>
    <row r="13" spans="2:15" s="112" customFormat="1" ht="199.5" customHeight="1" x14ac:dyDescent="0.35">
      <c r="B13" s="136" t="s">
        <v>203</v>
      </c>
      <c r="C13" s="338" t="s">
        <v>204</v>
      </c>
      <c r="D13" s="339"/>
      <c r="E13" s="140" t="s">
        <v>383</v>
      </c>
      <c r="F13" s="343" t="s">
        <v>205</v>
      </c>
      <c r="G13" s="348"/>
      <c r="H13" s="343" t="s">
        <v>206</v>
      </c>
      <c r="I13" s="343"/>
      <c r="J13" s="340" t="s">
        <v>192</v>
      </c>
      <c r="K13" s="340"/>
      <c r="L13" s="343" t="s">
        <v>207</v>
      </c>
      <c r="M13" s="343"/>
      <c r="N13" s="349" t="s">
        <v>393</v>
      </c>
      <c r="O13" s="350"/>
    </row>
    <row r="14" spans="2:15" s="112" customFormat="1" ht="167.5" customHeight="1" x14ac:dyDescent="0.35">
      <c r="B14" s="163" t="s">
        <v>208</v>
      </c>
      <c r="C14" s="341" t="s">
        <v>172</v>
      </c>
      <c r="D14" s="342"/>
      <c r="E14" s="167" t="s">
        <v>363</v>
      </c>
      <c r="F14" s="340" t="s">
        <v>216</v>
      </c>
      <c r="G14" s="340"/>
      <c r="H14" s="343" t="s">
        <v>218</v>
      </c>
      <c r="I14" s="343"/>
      <c r="J14" s="344" t="s">
        <v>192</v>
      </c>
      <c r="K14" s="345"/>
      <c r="L14" s="349" t="s">
        <v>219</v>
      </c>
      <c r="M14" s="350"/>
      <c r="N14" s="349" t="s">
        <v>217</v>
      </c>
      <c r="O14" s="350"/>
    </row>
    <row r="15" spans="2:15" s="112" customFormat="1" ht="167.5" customHeight="1" x14ac:dyDescent="0.35">
      <c r="B15" s="163" t="s">
        <v>209</v>
      </c>
      <c r="C15" s="332" t="s">
        <v>176</v>
      </c>
      <c r="D15" s="333"/>
      <c r="E15" s="167" t="s">
        <v>402</v>
      </c>
      <c r="F15" s="343" t="s">
        <v>211</v>
      </c>
      <c r="G15" s="348"/>
      <c r="H15" s="336" t="s">
        <v>403</v>
      </c>
      <c r="I15" s="336"/>
      <c r="J15" s="337" t="s">
        <v>192</v>
      </c>
      <c r="K15" s="337"/>
      <c r="L15" s="336" t="s">
        <v>212</v>
      </c>
      <c r="M15" s="336"/>
      <c r="N15" s="349" t="s">
        <v>213</v>
      </c>
      <c r="O15" s="350"/>
    </row>
    <row r="16" spans="2:15" s="112" customFormat="1" ht="167.5" customHeight="1" x14ac:dyDescent="0.35">
      <c r="B16" s="171" t="s">
        <v>210</v>
      </c>
      <c r="C16" s="332" t="s">
        <v>176</v>
      </c>
      <c r="D16" s="333"/>
      <c r="E16" s="177" t="s">
        <v>402</v>
      </c>
      <c r="F16" s="334" t="s">
        <v>413</v>
      </c>
      <c r="G16" s="335"/>
      <c r="H16" s="336" t="s">
        <v>214</v>
      </c>
      <c r="I16" s="336"/>
      <c r="J16" s="337" t="s">
        <v>192</v>
      </c>
      <c r="K16" s="337"/>
      <c r="L16" s="336" t="s">
        <v>215</v>
      </c>
      <c r="M16" s="336"/>
      <c r="N16" s="349" t="s">
        <v>414</v>
      </c>
      <c r="O16" s="350"/>
    </row>
  </sheetData>
  <autoFilter ref="B8:O9" xr:uid="{00000000-0009-0000-0000-000003000000}">
    <filterColumn colId="1" showButton="0"/>
    <filterColumn colId="4" showButton="0"/>
    <filterColumn colId="6" showButton="0"/>
    <filterColumn colId="8" showButton="0"/>
    <filterColumn colId="10" showButton="0"/>
    <filterColumn colId="12" showButton="0"/>
  </autoFilter>
  <mergeCells count="63">
    <mergeCell ref="L10:M10"/>
    <mergeCell ref="L11:M11"/>
    <mergeCell ref="L12:M12"/>
    <mergeCell ref="L13:M13"/>
    <mergeCell ref="L15:M15"/>
    <mergeCell ref="N15:O15"/>
    <mergeCell ref="L16:M16"/>
    <mergeCell ref="N16:O16"/>
    <mergeCell ref="N11:O11"/>
    <mergeCell ref="N12:O12"/>
    <mergeCell ref="N13:O13"/>
    <mergeCell ref="B2:E4"/>
    <mergeCell ref="B5:O5"/>
    <mergeCell ref="B6:O6"/>
    <mergeCell ref="B7:O7"/>
    <mergeCell ref="B8:B9"/>
    <mergeCell ref="L8:M9"/>
    <mergeCell ref="N8:O9"/>
    <mergeCell ref="E8:E9"/>
    <mergeCell ref="H8:I9"/>
    <mergeCell ref="F2:G2"/>
    <mergeCell ref="H2:M2"/>
    <mergeCell ref="N2:O2"/>
    <mergeCell ref="F3:G3"/>
    <mergeCell ref="H3:M3"/>
    <mergeCell ref="N3:O3"/>
    <mergeCell ref="J8:K9"/>
    <mergeCell ref="J16:K16"/>
    <mergeCell ref="N4:O4"/>
    <mergeCell ref="F4:G4"/>
    <mergeCell ref="H4:M4"/>
    <mergeCell ref="F13:G13"/>
    <mergeCell ref="F15:G15"/>
    <mergeCell ref="F10:G10"/>
    <mergeCell ref="F11:G11"/>
    <mergeCell ref="F12:G12"/>
    <mergeCell ref="H10:I10"/>
    <mergeCell ref="H11:I11"/>
    <mergeCell ref="H12:I12"/>
    <mergeCell ref="H13:I13"/>
    <mergeCell ref="N10:O10"/>
    <mergeCell ref="L14:M14"/>
    <mergeCell ref="N14:O14"/>
    <mergeCell ref="J15:K15"/>
    <mergeCell ref="C11:D11"/>
    <mergeCell ref="J10:K10"/>
    <mergeCell ref="J11:K11"/>
    <mergeCell ref="J12:K12"/>
    <mergeCell ref="J13:K13"/>
    <mergeCell ref="C14:D14"/>
    <mergeCell ref="F14:G14"/>
    <mergeCell ref="H14:I14"/>
    <mergeCell ref="J14:K14"/>
    <mergeCell ref="C13:D13"/>
    <mergeCell ref="C10:D10"/>
    <mergeCell ref="C12:D12"/>
    <mergeCell ref="C15:D15"/>
    <mergeCell ref="F8:G9"/>
    <mergeCell ref="C8:D9"/>
    <mergeCell ref="C16:D16"/>
    <mergeCell ref="F16:G16"/>
    <mergeCell ref="H15:I15"/>
    <mergeCell ref="H16:I16"/>
  </mergeCells>
  <pageMargins left="0.7" right="0.7" top="0.75" bottom="0.75" header="0.3" footer="0.3"/>
  <pageSetup paperSize="14" orientation="portrait" r:id="rId1"/>
  <colBreaks count="1" manualBreakCount="1">
    <brk id="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17"/>
  <sheetViews>
    <sheetView zoomScale="85" zoomScaleNormal="85" workbookViewId="0">
      <pane xSplit="7" ySplit="10" topLeftCell="AB16" activePane="bottomRight" state="frozen"/>
      <selection pane="topRight" activeCell="G1" sqref="G1"/>
      <selection pane="bottomLeft" activeCell="A11" sqref="A11"/>
      <selection pane="bottomRight" activeCell="F17" sqref="F17:G17"/>
    </sheetView>
  </sheetViews>
  <sheetFormatPr baseColWidth="10" defaultColWidth="11.453125" defaultRowHeight="14.5" x14ac:dyDescent="0.35"/>
  <cols>
    <col min="1" max="1" width="11.453125" style="7"/>
    <col min="2" max="2" width="8" style="62" customWidth="1"/>
    <col min="3" max="3" width="17.7265625" style="62" customWidth="1"/>
    <col min="4" max="4" width="14.81640625" style="62" customWidth="1"/>
    <col min="5" max="5" width="34" style="62" customWidth="1"/>
    <col min="6" max="6" width="19.7265625" style="7" customWidth="1"/>
    <col min="7" max="7" width="31.1796875" style="7" customWidth="1"/>
    <col min="8" max="13" width="5" style="7" bestFit="1" customWidth="1"/>
    <col min="14" max="14" width="10.81640625" style="7" bestFit="1" customWidth="1"/>
    <col min="15" max="15" width="11.453125" style="7" customWidth="1"/>
    <col min="16" max="16" width="20.453125" style="7" customWidth="1"/>
    <col min="17" max="17" width="72.1796875" style="7" customWidth="1"/>
    <col min="18" max="23" width="4.81640625" style="7" customWidth="1"/>
    <col min="24" max="24" width="8.54296875" style="7" customWidth="1"/>
    <col min="25" max="25" width="15" style="7" customWidth="1"/>
    <col min="26" max="26" width="16.453125" style="7" customWidth="1"/>
    <col min="27" max="27" width="53.54296875" style="7" customWidth="1"/>
    <col min="28" max="28" width="32.7265625" style="7" customWidth="1"/>
    <col min="29" max="29" width="31.81640625" style="7" customWidth="1"/>
    <col min="30" max="30" width="16.453125" style="7" customWidth="1"/>
    <col min="31" max="16384" width="11.453125" style="7"/>
  </cols>
  <sheetData>
    <row r="1" spans="2:29" ht="11.25" customHeight="1" x14ac:dyDescent="0.35"/>
    <row r="2" spans="2:29" s="8" customFormat="1" ht="39" hidden="1" customHeight="1" x14ac:dyDescent="0.35">
      <c r="B2" s="91"/>
      <c r="C2" s="370"/>
      <c r="D2" s="371"/>
      <c r="E2" s="372"/>
      <c r="F2" s="232" t="s">
        <v>0</v>
      </c>
      <c r="G2" s="232"/>
      <c r="H2" s="130"/>
      <c r="I2" s="130"/>
      <c r="J2" s="130"/>
      <c r="K2" s="130"/>
      <c r="L2" s="130"/>
      <c r="M2" s="130"/>
      <c r="N2" s="130"/>
      <c r="O2" s="130"/>
      <c r="P2" s="130"/>
      <c r="Q2" s="367" t="s">
        <v>220</v>
      </c>
      <c r="R2" s="367"/>
      <c r="S2" s="367"/>
      <c r="T2" s="367"/>
      <c r="U2" s="367"/>
      <c r="V2" s="367"/>
      <c r="W2" s="367"/>
      <c r="X2" s="367"/>
      <c r="Y2" s="367"/>
      <c r="Z2" s="367"/>
      <c r="AA2" s="367"/>
      <c r="AB2" s="130" t="s">
        <v>2</v>
      </c>
      <c r="AC2" s="57"/>
    </row>
    <row r="3" spans="2:29" s="8" customFormat="1" ht="27.75" hidden="1" customHeight="1" x14ac:dyDescent="0.35">
      <c r="B3" s="91"/>
      <c r="C3" s="373"/>
      <c r="D3" s="374"/>
      <c r="E3" s="375"/>
      <c r="F3" s="233" t="s">
        <v>3</v>
      </c>
      <c r="G3" s="233"/>
      <c r="H3" s="128"/>
      <c r="I3" s="128"/>
      <c r="J3" s="128"/>
      <c r="K3" s="128"/>
      <c r="L3" s="128"/>
      <c r="M3" s="128"/>
      <c r="N3" s="128"/>
      <c r="O3" s="128"/>
      <c r="P3" s="128"/>
      <c r="Q3" s="291" t="s">
        <v>221</v>
      </c>
      <c r="R3" s="291"/>
      <c r="S3" s="291"/>
      <c r="T3" s="291"/>
      <c r="U3" s="291"/>
      <c r="V3" s="291"/>
      <c r="W3" s="291"/>
      <c r="X3" s="291"/>
      <c r="Y3" s="291"/>
      <c r="Z3" s="291"/>
      <c r="AA3" s="291"/>
      <c r="AB3" s="128" t="s">
        <v>5</v>
      </c>
      <c r="AC3" s="58"/>
    </row>
    <row r="4" spans="2:29" s="8" customFormat="1" ht="27.75" hidden="1" customHeight="1" x14ac:dyDescent="0.35">
      <c r="B4" s="91"/>
      <c r="C4" s="373"/>
      <c r="D4" s="374"/>
      <c r="E4" s="375"/>
      <c r="F4" s="233" t="s">
        <v>222</v>
      </c>
      <c r="G4" s="233"/>
      <c r="H4" s="128"/>
      <c r="I4" s="128"/>
      <c r="J4" s="128"/>
      <c r="K4" s="128"/>
      <c r="L4" s="128"/>
      <c r="M4" s="128"/>
      <c r="N4" s="128"/>
      <c r="O4" s="128"/>
      <c r="P4" s="128"/>
      <c r="Q4" s="291" t="s">
        <v>223</v>
      </c>
      <c r="R4" s="291"/>
      <c r="S4" s="291"/>
      <c r="T4" s="291"/>
      <c r="U4" s="291"/>
      <c r="V4" s="291"/>
      <c r="W4" s="291"/>
      <c r="X4" s="291"/>
      <c r="Y4" s="291"/>
      <c r="Z4" s="291"/>
      <c r="AA4" s="291"/>
      <c r="AB4" s="376" t="s">
        <v>224</v>
      </c>
      <c r="AC4" s="377"/>
    </row>
    <row r="5" spans="2:29" s="8" customFormat="1" ht="42" hidden="1" customHeight="1" thickBot="1" x14ac:dyDescent="0.4">
      <c r="B5" s="91"/>
      <c r="C5" s="373"/>
      <c r="D5" s="374"/>
      <c r="E5" s="375"/>
      <c r="F5" s="234" t="s">
        <v>6</v>
      </c>
      <c r="G5" s="234"/>
      <c r="H5" s="129"/>
      <c r="I5" s="129"/>
      <c r="J5" s="129"/>
      <c r="K5" s="129"/>
      <c r="L5" s="129"/>
      <c r="M5" s="129"/>
      <c r="N5" s="129"/>
      <c r="O5" s="129"/>
      <c r="P5" s="129"/>
      <c r="Q5" s="295" t="s">
        <v>225</v>
      </c>
      <c r="R5" s="295"/>
      <c r="S5" s="295"/>
      <c r="T5" s="295"/>
      <c r="U5" s="295"/>
      <c r="V5" s="295"/>
      <c r="W5" s="295"/>
      <c r="X5" s="295"/>
      <c r="Y5" s="295"/>
      <c r="Z5" s="295"/>
      <c r="AA5" s="295"/>
      <c r="AB5" s="218"/>
      <c r="AC5" s="220"/>
    </row>
    <row r="6" spans="2:29" ht="23.25" hidden="1" customHeight="1" thickBot="1" x14ac:dyDescent="0.4">
      <c r="C6" s="229" t="s">
        <v>226</v>
      </c>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1"/>
    </row>
    <row r="7" spans="2:29" ht="33" hidden="1" customHeight="1" x14ac:dyDescent="0.35">
      <c r="C7" s="380" t="s">
        <v>227</v>
      </c>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2"/>
    </row>
    <row r="8" spans="2:29" ht="27.75" customHeight="1" x14ac:dyDescent="0.35">
      <c r="B8" s="400" t="s">
        <v>228</v>
      </c>
      <c r="C8" s="400"/>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1"/>
    </row>
    <row r="9" spans="2:29" ht="116.25" customHeight="1" x14ac:dyDescent="0.35">
      <c r="B9" s="384" t="s">
        <v>182</v>
      </c>
      <c r="C9" s="383" t="s">
        <v>6</v>
      </c>
      <c r="D9" s="384"/>
      <c r="E9" s="385" t="s">
        <v>183</v>
      </c>
      <c r="F9" s="387" t="s">
        <v>188</v>
      </c>
      <c r="G9" s="388"/>
      <c r="H9" s="395" t="s">
        <v>229</v>
      </c>
      <c r="I9" s="396"/>
      <c r="J9" s="396"/>
      <c r="K9" s="396"/>
      <c r="L9" s="396"/>
      <c r="M9" s="396"/>
      <c r="N9" s="396"/>
      <c r="O9" s="396"/>
      <c r="P9" s="397"/>
      <c r="Q9" s="393" t="s">
        <v>230</v>
      </c>
      <c r="R9" s="395" t="s">
        <v>231</v>
      </c>
      <c r="S9" s="396"/>
      <c r="T9" s="396"/>
      <c r="U9" s="396"/>
      <c r="V9" s="396"/>
      <c r="W9" s="396"/>
      <c r="X9" s="396"/>
      <c r="Y9" s="396"/>
      <c r="Z9" s="397"/>
      <c r="AA9" s="398" t="s">
        <v>232</v>
      </c>
      <c r="AB9" s="392" t="s">
        <v>233</v>
      </c>
      <c r="AC9" s="391" t="s">
        <v>234</v>
      </c>
    </row>
    <row r="10" spans="2:29" ht="108" customHeight="1" x14ac:dyDescent="0.35">
      <c r="B10" s="384"/>
      <c r="C10" s="383"/>
      <c r="D10" s="384"/>
      <c r="E10" s="386"/>
      <c r="F10" s="389"/>
      <c r="G10" s="390"/>
      <c r="H10" s="59" t="s">
        <v>235</v>
      </c>
      <c r="I10" s="59" t="s">
        <v>236</v>
      </c>
      <c r="J10" s="59" t="s">
        <v>237</v>
      </c>
      <c r="K10" s="59" t="s">
        <v>238</v>
      </c>
      <c r="L10" s="59" t="s">
        <v>239</v>
      </c>
      <c r="M10" s="59" t="s">
        <v>240</v>
      </c>
      <c r="N10" s="59" t="s">
        <v>241</v>
      </c>
      <c r="O10" s="59" t="s">
        <v>242</v>
      </c>
      <c r="P10" s="59" t="s">
        <v>243</v>
      </c>
      <c r="Q10" s="394"/>
      <c r="R10" s="59" t="s">
        <v>235</v>
      </c>
      <c r="S10" s="59" t="s">
        <v>236</v>
      </c>
      <c r="T10" s="59" t="s">
        <v>237</v>
      </c>
      <c r="U10" s="59" t="s">
        <v>238</v>
      </c>
      <c r="V10" s="59" t="s">
        <v>239</v>
      </c>
      <c r="W10" s="59" t="s">
        <v>240</v>
      </c>
      <c r="X10" s="59" t="s">
        <v>241</v>
      </c>
      <c r="Y10" s="59" t="s">
        <v>244</v>
      </c>
      <c r="Z10" s="59" t="s">
        <v>243</v>
      </c>
      <c r="AA10" s="399"/>
      <c r="AB10" s="392"/>
      <c r="AC10" s="391"/>
    </row>
    <row r="11" spans="2:29" ht="46.5" customHeight="1" x14ac:dyDescent="0.35">
      <c r="B11" s="136" t="str">
        <f>'3-IDENTIFICACIÓN DEL RIESGO'!B10</f>
        <v>R1</v>
      </c>
      <c r="C11" s="404" t="str">
        <f>'3-IDENTIFICACIÓN DEL RIESGO'!C10</f>
        <v>Todos los procesos</v>
      </c>
      <c r="D11" s="342"/>
      <c r="E11" s="99" t="str">
        <f>'3-IDENTIFICACIÓN DEL RIESGO'!E10</f>
        <v>Directores, Subdirectores y Jefes de Oficina</v>
      </c>
      <c r="F11" s="402" t="str">
        <f>'3-IDENTIFICACIÓN DEL RIESGO'!N10</f>
        <v xml:space="preserve">Pérdida de la integridad, confidencialidad y disponibilidad de la información física manejada por los procesos de la ANT en cada dependencia </v>
      </c>
      <c r="G11" s="403"/>
      <c r="H11" s="88">
        <v>3</v>
      </c>
      <c r="I11" s="88"/>
      <c r="J11" s="88"/>
      <c r="K11" s="88"/>
      <c r="L11" s="88"/>
      <c r="M11" s="88"/>
      <c r="N11" s="88">
        <v>1</v>
      </c>
      <c r="O11" s="88">
        <f t="shared" ref="O11:O17" si="0">H11+I11+J11+K11+L11+M11</f>
        <v>3</v>
      </c>
      <c r="P11" s="116">
        <f>O11/N11</f>
        <v>3</v>
      </c>
      <c r="Q11" s="60" t="str">
        <f>IF(P11&lt;=1,"RARA VEZ",IF(P11=2,"IMPROBABLE",IF(P11=3,"POSIBLE",IF(P11=4,"PROBABLE",IF(P11&gt;=5,"CASI SEGURO")))))</f>
        <v>POSIBLE</v>
      </c>
      <c r="R11" s="88">
        <v>3</v>
      </c>
      <c r="S11" s="88"/>
      <c r="T11" s="88"/>
      <c r="U11" s="88"/>
      <c r="V11" s="88"/>
      <c r="W11" s="88"/>
      <c r="X11" s="88">
        <v>1</v>
      </c>
      <c r="Y11" s="88">
        <f t="shared" ref="Y11:Y17" si="1">R11+S11+T11+U11+V11+W11</f>
        <v>3</v>
      </c>
      <c r="Z11" s="88">
        <f t="shared" ref="Z11:Z17" si="2">Y11/X11</f>
        <v>3</v>
      </c>
      <c r="AA11" s="60" t="str">
        <f>IF(Z11&lt;=1,"Insignificante",IF(Z11=2,"Menor",IF(Z11=3,"Moderado",IF(Z11=4,"Mayor",IF(Z11&gt;=5,"Catastrófico")))))</f>
        <v>Moderado</v>
      </c>
      <c r="AB11" s="56" t="str">
        <f>IF(OR(AND(AA11="Moderado",Q11="Casi Seguro"),AND(AA11="Mayor",Q11="Posible"),AND(AA11="Mayor",Q11="Probable"),AND(AA11="Mayor",Q11="Casi Seguro")),"Extremo",IF(OR(AND(AA11="Mayor",Q11="Improbable"),AND(AA11="Mayor",Q11="Rara Vez"),AND(AA11="Moderado",Q11="Probable"),AND(AA11="Moderado",Q11="Posible"),AND(AA11="Menor",Q11="Casi seguro"),AND(AA11="Menor",Q11="Probable"),AND(AA11="Insignificante",Q11="Casi seguro")),"Alto",IF(OR(AND(AA11="Moderado",Q11="Improbable"),AND(AA11="Moderado",Q11="Rara Vez"),AND(AA11="Menor",Q11="Posible"),AND(AA11="Insignificante",Q11="Probable")),"Moderado",IF(OR(AND(AA11="Menor",Q11="Improbable"),AND(AA11="Menor",Q11="Rara Vez"),AND(AA11="Insignificante",Q11="Posible"),AND(AA11="Insignificante",Q11="Improbable"),AND(AA11="Insignificante",Q11="Rara Vez")),"Bajo",IF(AA11="Catastrófico","Extremo")))))</f>
        <v>Alto</v>
      </c>
      <c r="AC11" s="133" t="s">
        <v>245</v>
      </c>
    </row>
    <row r="12" spans="2:29" ht="55.5" customHeight="1" x14ac:dyDescent="0.35">
      <c r="B12" s="96" t="str">
        <f>'3-IDENTIFICACIÓN DEL RIESGO'!B11</f>
        <v>R2</v>
      </c>
      <c r="C12" s="369" t="str">
        <f>'3-IDENTIFICACIÓN DEL RIESGO'!C11</f>
        <v>Administración de Bienes y Servicios</v>
      </c>
      <c r="D12" s="342"/>
      <c r="E12" s="100" t="str">
        <f>'3-IDENTIFICACIÓN DEL RIESGO'!E11</f>
        <v xml:space="preserve">Subdirección Adminsitrativa y Financiera </v>
      </c>
      <c r="F12" s="378" t="str">
        <f>'3-IDENTIFICACIÓN DEL RIESGO'!N11</f>
        <v>Pérdida de la integridad, confidencialidad y disponibilidad de la información y equipos de cómputo debido a la falta de controles de acceso físico para el ingreso a las sedes de la ANT.</v>
      </c>
      <c r="G12" s="379"/>
      <c r="H12" s="92">
        <v>1</v>
      </c>
      <c r="I12" s="92"/>
      <c r="J12" s="92"/>
      <c r="K12" s="92"/>
      <c r="L12" s="92"/>
      <c r="M12" s="92"/>
      <c r="N12" s="92">
        <v>1</v>
      </c>
      <c r="O12" s="88">
        <f t="shared" si="0"/>
        <v>1</v>
      </c>
      <c r="P12" s="88">
        <f t="shared" ref="P12:P17" si="3">O12/N12</f>
        <v>1</v>
      </c>
      <c r="Q12" s="60" t="str">
        <f t="shared" ref="Q12:Q17" si="4">IF(P12&lt;=1,"RARA VEZ",IF(P12=2,"IMPROBABLE",IF(P12=3,"POSIBLE",IF(P12=4,"PROBABLE",IF(P12&gt;=5,"CASI SEGURO")))))</f>
        <v>RARA VEZ</v>
      </c>
      <c r="R12" s="88">
        <v>3</v>
      </c>
      <c r="S12" s="88"/>
      <c r="T12" s="88"/>
      <c r="U12" s="88"/>
      <c r="V12" s="88"/>
      <c r="W12" s="88"/>
      <c r="X12" s="88">
        <v>1</v>
      </c>
      <c r="Y12" s="88">
        <f t="shared" si="1"/>
        <v>3</v>
      </c>
      <c r="Z12" s="88">
        <f t="shared" si="2"/>
        <v>3</v>
      </c>
      <c r="AA12" s="60" t="str">
        <f t="shared" ref="AA12:AA17" si="5">IF(Z12&lt;=1,"Insignificante",IF(Z12=2,"Menor",IF(Z12=3,"Moderado",IF(Z12=4,"Mayor",IF(Z12&gt;=5,"Catastrófico")))))</f>
        <v>Moderado</v>
      </c>
      <c r="AB12" s="56" t="str">
        <f t="shared" ref="AB12:AB17" si="6">IF(OR(AND(AA12="Moderado",Q12="Casi Seguro"),AND(AA12="Mayor",Q12="Posible"),AND(AA12="Mayor",Q12="Probable"),AND(AA12="Mayor",Q12="Casi Seguro")),"Extremo",IF(OR(AND(AA12="Mayor",Q12="Improbable"),AND(AA12="Mayor",Q12="Rara Vez"),AND(AA12="Moderado",Q12="Probable"),AND(AA12="Moderado",Q12="Posible"),AND(AA12="Menor",Q12="Casi seguro"),AND(AA12="Menor",Q12="Probable"),AND(AA12="Insignificante",Q12="Casi seguro")),"Alto",IF(OR(AND(AA12="Moderado",Q12="Improbable"),AND(AA12="Moderado",Q12="Rara Vez"),AND(AA12="Menor",Q12="Posible"),AND(AA12="Insignificante",Q12="Probable")),"Moderado",IF(OR(AND(AA12="Menor",Q12="Improbable"),AND(AA12="Menor",Q12="Rara Vez"),AND(AA12="Insignificante",Q12="Posible"),AND(AA12="Insignificante",Q12="Improbable"),AND(AA12="Insignificante",Q12="Rara Vez")),"Bajo",IF(AA12="Catastrófico","Extremo")))))</f>
        <v>Moderado</v>
      </c>
      <c r="AC12" s="159" t="s">
        <v>245</v>
      </c>
    </row>
    <row r="13" spans="2:29" ht="43.5" customHeight="1" x14ac:dyDescent="0.35">
      <c r="B13" s="96" t="str">
        <f>'3-IDENTIFICACIÓN DEL RIESGO'!B12</f>
        <v>R3</v>
      </c>
      <c r="C13" s="369" t="str">
        <f>'3-IDENTIFICACIÓN DEL RIESGO'!C12</f>
        <v>Inteligencia de la Información
Gestión de la Información</v>
      </c>
      <c r="D13" s="342"/>
      <c r="E13" s="100" t="str">
        <f>'3-IDENTIFICACIÓN DEL RIESGO'!E12</f>
        <v xml:space="preserve">Oficina Planeación, 
 Subdirección  de Sistemas de Información de Tierras, Secretaria General - Infraestructura </v>
      </c>
      <c r="F13" s="402" t="str">
        <f>'3-IDENTIFICACIÓN DEL RIESGO'!N12</f>
        <v>Incumplimiento por parte de los colaboradores de las políticas y linamientos  de seguridad de la información definidas por la ANT.</v>
      </c>
      <c r="G13" s="403"/>
      <c r="H13" s="92">
        <v>4</v>
      </c>
      <c r="I13" s="92"/>
      <c r="J13" s="92"/>
      <c r="K13" s="92"/>
      <c r="L13" s="92"/>
      <c r="M13" s="92"/>
      <c r="N13" s="92">
        <v>1</v>
      </c>
      <c r="O13" s="88">
        <f t="shared" si="0"/>
        <v>4</v>
      </c>
      <c r="P13" s="88">
        <f t="shared" si="3"/>
        <v>4</v>
      </c>
      <c r="Q13" s="60" t="str">
        <f t="shared" si="4"/>
        <v>PROBABLE</v>
      </c>
      <c r="R13" s="88">
        <v>2</v>
      </c>
      <c r="S13" s="88"/>
      <c r="T13" s="88"/>
      <c r="U13" s="88"/>
      <c r="V13" s="88"/>
      <c r="W13" s="88"/>
      <c r="X13" s="88">
        <v>1</v>
      </c>
      <c r="Y13" s="88">
        <f t="shared" si="1"/>
        <v>2</v>
      </c>
      <c r="Z13" s="88">
        <f t="shared" si="2"/>
        <v>2</v>
      </c>
      <c r="AA13" s="60" t="str">
        <f t="shared" si="5"/>
        <v>Menor</v>
      </c>
      <c r="AB13" s="56" t="str">
        <f t="shared" si="6"/>
        <v>Alto</v>
      </c>
      <c r="AC13" s="160" t="s">
        <v>245</v>
      </c>
    </row>
    <row r="14" spans="2:29" ht="72" customHeight="1" x14ac:dyDescent="0.35">
      <c r="B14" s="96" t="str">
        <f>'3-IDENTIFICACIÓN DEL RIESGO'!B13</f>
        <v>R4</v>
      </c>
      <c r="C14" s="369" t="str">
        <f>'3-IDENTIFICACIÓN DEL RIESGO'!C13</f>
        <v>Gestión de la Información
Adquisición de Bienes y Servicios</v>
      </c>
      <c r="D14" s="342"/>
      <c r="E14" s="100" t="str">
        <f>'3-IDENTIFICACIÓN DEL RIESGO'!E13</f>
        <v>Subdirección de Sistemas de Información de Tierras
Secretaría General (Infraestructura)</v>
      </c>
      <c r="F14" s="402" t="str">
        <f>'3-IDENTIFICACIÓN DEL RIESGO'!N13</f>
        <v xml:space="preserve">Pérdida de la confidencialidad, integridad y disponiblidad de la información almacenada y procesada por la infraestructura tecnológica de la ANT. </v>
      </c>
      <c r="G14" s="403"/>
      <c r="H14" s="92">
        <v>3</v>
      </c>
      <c r="I14" s="92"/>
      <c r="J14" s="92"/>
      <c r="K14" s="92"/>
      <c r="L14" s="92"/>
      <c r="M14" s="92"/>
      <c r="N14" s="92">
        <v>1</v>
      </c>
      <c r="O14" s="88">
        <f t="shared" si="0"/>
        <v>3</v>
      </c>
      <c r="P14" s="88">
        <f t="shared" si="3"/>
        <v>3</v>
      </c>
      <c r="Q14" s="60" t="str">
        <f t="shared" si="4"/>
        <v>POSIBLE</v>
      </c>
      <c r="R14" s="88">
        <v>5</v>
      </c>
      <c r="S14" s="88"/>
      <c r="T14" s="88"/>
      <c r="U14" s="88"/>
      <c r="V14" s="88"/>
      <c r="W14" s="88"/>
      <c r="X14" s="88">
        <v>1</v>
      </c>
      <c r="Y14" s="88">
        <f t="shared" si="1"/>
        <v>5</v>
      </c>
      <c r="Z14" s="88">
        <f t="shared" si="2"/>
        <v>5</v>
      </c>
      <c r="AA14" s="60" t="str">
        <f t="shared" si="5"/>
        <v>Catastrófico</v>
      </c>
      <c r="AB14" s="56" t="str">
        <f t="shared" si="6"/>
        <v>Extremo</v>
      </c>
      <c r="AC14" s="160" t="s">
        <v>245</v>
      </c>
    </row>
    <row r="15" spans="2:29" ht="41.25" customHeight="1" x14ac:dyDescent="0.35">
      <c r="B15" s="96" t="str">
        <f>'3-IDENTIFICACIÓN DEL RIESGO'!B14</f>
        <v>R5</v>
      </c>
      <c r="C15" s="369" t="str">
        <f>'3-IDENTIFICACIÓN DEL RIESGO'!C14</f>
        <v>Gestión de la Información</v>
      </c>
      <c r="D15" s="342"/>
      <c r="E15" s="100" t="str">
        <f>'3-IDENTIFICACIÓN DEL RIESGO'!E14</f>
        <v>Directores, Subdirectores y Jefes de Oficina</v>
      </c>
      <c r="F15" s="402" t="str">
        <f>'3-IDENTIFICACIÓN DEL RIESGO'!N14</f>
        <v>Firma de documentos digitales sin autorización previa por parte del personal de confianza de los jefes de área.</v>
      </c>
      <c r="G15" s="403"/>
      <c r="H15" s="92">
        <v>3</v>
      </c>
      <c r="I15" s="92"/>
      <c r="J15" s="92"/>
      <c r="K15" s="92"/>
      <c r="L15" s="92"/>
      <c r="M15" s="92"/>
      <c r="N15" s="92">
        <v>1</v>
      </c>
      <c r="O15" s="88">
        <f t="shared" si="0"/>
        <v>3</v>
      </c>
      <c r="P15" s="88">
        <f t="shared" si="3"/>
        <v>3</v>
      </c>
      <c r="Q15" s="60" t="str">
        <f t="shared" si="4"/>
        <v>POSIBLE</v>
      </c>
      <c r="R15" s="88">
        <v>2</v>
      </c>
      <c r="S15" s="88"/>
      <c r="T15" s="88"/>
      <c r="U15" s="88"/>
      <c r="V15" s="88"/>
      <c r="W15" s="88"/>
      <c r="X15" s="88">
        <v>1</v>
      </c>
      <c r="Y15" s="88">
        <f t="shared" si="1"/>
        <v>2</v>
      </c>
      <c r="Z15" s="88">
        <f t="shared" si="2"/>
        <v>2</v>
      </c>
      <c r="AA15" s="60" t="str">
        <f t="shared" si="5"/>
        <v>Menor</v>
      </c>
      <c r="AB15" s="56" t="str">
        <f t="shared" si="6"/>
        <v>Moderado</v>
      </c>
      <c r="AC15" s="133" t="s">
        <v>245</v>
      </c>
    </row>
    <row r="16" spans="2:29" ht="63.75" customHeight="1" x14ac:dyDescent="0.35">
      <c r="B16" s="96" t="str">
        <f>'3-IDENTIFICACIÓN DEL RIESGO'!B15</f>
        <v>R6</v>
      </c>
      <c r="C16" s="369" t="str">
        <f>'3-IDENTIFICACIÓN DEL RIESGO'!C15</f>
        <v>Administración de Bienes y Servicios</v>
      </c>
      <c r="D16" s="342"/>
      <c r="E16" s="100" t="str">
        <f>'3-IDENTIFICACIÓN DEL RIESGO'!E15</f>
        <v>Secretaría General (Infraestructura Tecnologica)</v>
      </c>
      <c r="F16" s="402" t="str">
        <f>'3-IDENTIFICACIÓN DEL RIESGO'!N15</f>
        <v>Pérdida de la confindencialidad de la información provocada por un acceso no autorizado a la red de la ANT.</v>
      </c>
      <c r="G16" s="403"/>
      <c r="H16" s="92">
        <v>3</v>
      </c>
      <c r="I16" s="92"/>
      <c r="J16" s="92"/>
      <c r="K16" s="92"/>
      <c r="L16" s="92"/>
      <c r="M16" s="92"/>
      <c r="N16" s="92">
        <v>1</v>
      </c>
      <c r="O16" s="88">
        <f t="shared" si="0"/>
        <v>3</v>
      </c>
      <c r="P16" s="88">
        <f t="shared" si="3"/>
        <v>3</v>
      </c>
      <c r="Q16" s="60" t="str">
        <f t="shared" si="4"/>
        <v>POSIBLE</v>
      </c>
      <c r="R16" s="88">
        <v>3</v>
      </c>
      <c r="S16" s="88"/>
      <c r="T16" s="88"/>
      <c r="U16" s="88"/>
      <c r="V16" s="88"/>
      <c r="W16" s="88"/>
      <c r="X16" s="88">
        <v>1</v>
      </c>
      <c r="Y16" s="88">
        <f t="shared" si="1"/>
        <v>3</v>
      </c>
      <c r="Z16" s="88">
        <f t="shared" si="2"/>
        <v>3</v>
      </c>
      <c r="AA16" s="60" t="str">
        <f t="shared" si="5"/>
        <v>Moderado</v>
      </c>
      <c r="AB16" s="56" t="str">
        <f t="shared" si="6"/>
        <v>Alto</v>
      </c>
      <c r="AC16" s="133" t="s">
        <v>245</v>
      </c>
    </row>
    <row r="17" spans="2:29" ht="50.25" customHeight="1" x14ac:dyDescent="0.35">
      <c r="B17" s="96" t="str">
        <f>'3-IDENTIFICACIÓN DEL RIESGO'!B16</f>
        <v>R7</v>
      </c>
      <c r="C17" s="369" t="str">
        <f>'3-IDENTIFICACIÓN DEL RIESGO'!C16</f>
        <v>Administración de Bienes y Servicios</v>
      </c>
      <c r="D17" s="342"/>
      <c r="E17" s="100" t="str">
        <f>'3-IDENTIFICACIÓN DEL RIESGO'!E16</f>
        <v>Secretaría General (Infraestructura Tecnologica)</v>
      </c>
      <c r="F17" s="402" t="str">
        <f>'3-IDENTIFICACIÓN DEL RIESGO'!N16</f>
        <v>Pérdida de la disponibilidad de la información, sistemas de información y servicios almacenados y procesados en el hardware (servidores, dispositivos de red y seguridad) ubicados en el datacenter y la Nube debido a fallas técnicas.</v>
      </c>
      <c r="G17" s="403"/>
      <c r="H17" s="92">
        <v>3</v>
      </c>
      <c r="I17" s="92"/>
      <c r="J17" s="92"/>
      <c r="K17" s="92"/>
      <c r="L17" s="92"/>
      <c r="M17" s="92"/>
      <c r="N17" s="92">
        <v>1</v>
      </c>
      <c r="O17" s="88">
        <f t="shared" si="0"/>
        <v>3</v>
      </c>
      <c r="P17" s="88">
        <f t="shared" si="3"/>
        <v>3</v>
      </c>
      <c r="Q17" s="60" t="str">
        <f t="shared" si="4"/>
        <v>POSIBLE</v>
      </c>
      <c r="R17" s="88">
        <v>4</v>
      </c>
      <c r="S17" s="88"/>
      <c r="T17" s="88"/>
      <c r="U17" s="88"/>
      <c r="V17" s="88"/>
      <c r="W17" s="88"/>
      <c r="X17" s="88">
        <v>1</v>
      </c>
      <c r="Y17" s="88">
        <f t="shared" si="1"/>
        <v>4</v>
      </c>
      <c r="Z17" s="88">
        <f t="shared" si="2"/>
        <v>4</v>
      </c>
      <c r="AA17" s="60" t="str">
        <f t="shared" si="5"/>
        <v>Mayor</v>
      </c>
      <c r="AB17" s="56" t="str">
        <f t="shared" si="6"/>
        <v>Extremo</v>
      </c>
      <c r="AC17" s="133" t="s">
        <v>245</v>
      </c>
    </row>
  </sheetData>
  <mergeCells count="38">
    <mergeCell ref="F16:G16"/>
    <mergeCell ref="F15:G15"/>
    <mergeCell ref="F17:G17"/>
    <mergeCell ref="F14:G14"/>
    <mergeCell ref="F13:G13"/>
    <mergeCell ref="F12:G12"/>
    <mergeCell ref="C7:AC7"/>
    <mergeCell ref="C9:D10"/>
    <mergeCell ref="E9:E10"/>
    <mergeCell ref="F9:G10"/>
    <mergeCell ref="AC9:AC10"/>
    <mergeCell ref="AB9:AB10"/>
    <mergeCell ref="Q9:Q10"/>
    <mergeCell ref="H9:P9"/>
    <mergeCell ref="AA9:AA10"/>
    <mergeCell ref="R9:Z9"/>
    <mergeCell ref="B8:AC8"/>
    <mergeCell ref="B9:B10"/>
    <mergeCell ref="F11:G11"/>
    <mergeCell ref="C11:D11"/>
    <mergeCell ref="C12:D12"/>
    <mergeCell ref="C6:AC6"/>
    <mergeCell ref="C2:E5"/>
    <mergeCell ref="F2:G2"/>
    <mergeCell ref="Q2:AA2"/>
    <mergeCell ref="F3:G3"/>
    <mergeCell ref="Q3:AA3"/>
    <mergeCell ref="F4:G4"/>
    <mergeCell ref="Q4:AA4"/>
    <mergeCell ref="AB4:AB5"/>
    <mergeCell ref="AC4:AC5"/>
    <mergeCell ref="F5:G5"/>
    <mergeCell ref="Q5:AA5"/>
    <mergeCell ref="C13:D13"/>
    <mergeCell ref="C15:D15"/>
    <mergeCell ref="C16:D16"/>
    <mergeCell ref="C17:D17"/>
    <mergeCell ref="C14:D14"/>
  </mergeCells>
  <phoneticPr fontId="50" type="noConversion"/>
  <conditionalFormatting sqref="AB11:AB17">
    <cfRule type="containsText" dxfId="23" priority="1" operator="containsText" text="Bajo">
      <formula>NOT(ISERROR(SEARCH("Bajo",AB11)))</formula>
    </cfRule>
    <cfRule type="containsText" dxfId="22" priority="2" operator="containsText" text="Moderado">
      <formula>NOT(ISERROR(SEARCH("Moderado",AB11)))</formula>
    </cfRule>
    <cfRule type="containsText" dxfId="21" priority="3" operator="containsText" text="Alto">
      <formula>NOT(ISERROR(SEARCH("Alto",AB11)))</formula>
    </cfRule>
    <cfRule type="containsText" dxfId="20" priority="4" operator="containsText" text="Extremo">
      <formula>NOT(ISERROR(SEARCH("Extremo",AB11)))</formula>
    </cfRule>
  </conditionalFormatting>
  <pageMargins left="0.7" right="0.7" top="0.75" bottom="0.75" header="0.3" footer="0.3"/>
  <pageSetup paperSiz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O18"/>
  <sheetViews>
    <sheetView zoomScale="85" zoomScaleNormal="85" workbookViewId="0">
      <pane xSplit="6" ySplit="11" topLeftCell="G17" activePane="bottomRight" state="frozen"/>
      <selection pane="topRight" activeCell="F1" sqref="F1"/>
      <selection pane="bottomLeft" activeCell="A12" sqref="A12"/>
      <selection pane="bottomRight" activeCell="G17" sqref="G17"/>
    </sheetView>
  </sheetViews>
  <sheetFormatPr baseColWidth="10" defaultColWidth="11.453125" defaultRowHeight="14.5" x14ac:dyDescent="0.35"/>
  <cols>
    <col min="1" max="1" width="2.1796875" style="7" customWidth="1"/>
    <col min="2" max="2" width="11.81640625" style="62" customWidth="1"/>
    <col min="3" max="3" width="24.453125" style="62" customWidth="1"/>
    <col min="4" max="4" width="28.26953125" style="62" customWidth="1"/>
    <col min="5" max="5" width="19.7265625" style="7" customWidth="1"/>
    <col min="6" max="6" width="28.7265625" style="7" customWidth="1"/>
    <col min="7" max="7" width="29.7265625" style="7" customWidth="1"/>
    <col min="8" max="8" width="27.1796875" style="7" customWidth="1"/>
    <col min="9" max="9" width="41" style="7" customWidth="1"/>
    <col min="10" max="10" width="52.81640625" style="7" customWidth="1"/>
    <col min="11" max="11" width="42.1796875" style="7" customWidth="1"/>
    <col min="12" max="12" width="25.453125" style="7" customWidth="1"/>
    <col min="13" max="13" width="52.453125" style="7" customWidth="1"/>
    <col min="14" max="14" width="15.54296875" style="7" customWidth="1"/>
    <col min="15" max="15" width="14.26953125" style="7" customWidth="1"/>
    <col min="16" max="16" width="17.54296875" style="7" customWidth="1"/>
    <col min="17" max="23" width="15.1796875" style="7" customWidth="1"/>
    <col min="24" max="24" width="25.1796875" style="7" customWidth="1"/>
    <col min="25" max="25" width="12.81640625" style="7" customWidth="1"/>
    <col min="26" max="26" width="19.7265625" style="7" customWidth="1"/>
    <col min="27" max="27" width="11.81640625" style="7" customWidth="1"/>
    <col min="28" max="28" width="17.54296875" style="7" customWidth="1"/>
    <col min="29" max="29" width="23.453125" style="7" customWidth="1"/>
    <col min="30" max="30" width="66" style="7" customWidth="1"/>
    <col min="31" max="31" width="29.26953125" style="7" customWidth="1"/>
    <col min="32" max="32" width="28.1796875" style="7" customWidth="1"/>
    <col min="33" max="33" width="20.453125" style="62" customWidth="1"/>
    <col min="34" max="34" width="45.54296875" style="62" customWidth="1"/>
    <col min="35" max="38" width="30.1796875" style="7" customWidth="1"/>
    <col min="39" max="39" width="18.26953125" style="7" customWidth="1"/>
    <col min="40" max="40" width="16.54296875" style="7" customWidth="1"/>
    <col min="41" max="41" width="36.7265625" style="7" customWidth="1"/>
    <col min="42" max="42" width="16.453125" style="7" customWidth="1"/>
    <col min="43" max="16384" width="11.453125" style="7"/>
  </cols>
  <sheetData>
    <row r="1" spans="2:41" ht="6" customHeight="1" x14ac:dyDescent="0.35"/>
    <row r="2" spans="2:41" s="8" customFormat="1" ht="39" hidden="1" customHeight="1" thickTop="1" x14ac:dyDescent="0.35">
      <c r="B2" s="91"/>
      <c r="C2" s="442"/>
      <c r="D2" s="443"/>
      <c r="E2" s="287" t="s">
        <v>0</v>
      </c>
      <c r="F2" s="287"/>
      <c r="G2" s="288" t="s">
        <v>220</v>
      </c>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7" t="s">
        <v>2</v>
      </c>
      <c r="AN2" s="287"/>
      <c r="AO2" s="63"/>
    </row>
    <row r="3" spans="2:41" s="8" customFormat="1" ht="27.75" hidden="1" customHeight="1" x14ac:dyDescent="0.35">
      <c r="B3" s="91"/>
      <c r="C3" s="444"/>
      <c r="D3" s="375"/>
      <c r="E3" s="233" t="s">
        <v>3</v>
      </c>
      <c r="F3" s="233"/>
      <c r="G3" s="291" t="s">
        <v>221</v>
      </c>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33" t="s">
        <v>5</v>
      </c>
      <c r="AN3" s="233"/>
      <c r="AO3" s="64"/>
    </row>
    <row r="4" spans="2:41" s="8" customFormat="1" ht="27.75" hidden="1" customHeight="1" x14ac:dyDescent="0.35">
      <c r="B4" s="91"/>
      <c r="C4" s="444"/>
      <c r="D4" s="375"/>
      <c r="E4" s="233" t="s">
        <v>222</v>
      </c>
      <c r="F4" s="233"/>
      <c r="G4" s="291" t="s">
        <v>223</v>
      </c>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376" t="s">
        <v>224</v>
      </c>
      <c r="AN4" s="458"/>
      <c r="AO4" s="439"/>
    </row>
    <row r="5" spans="2:41" s="8" customFormat="1" ht="42" hidden="1" customHeight="1" thickBot="1" x14ac:dyDescent="0.4">
      <c r="B5" s="91"/>
      <c r="C5" s="444"/>
      <c r="D5" s="375"/>
      <c r="E5" s="234" t="s">
        <v>6</v>
      </c>
      <c r="F5" s="234"/>
      <c r="G5" s="295" t="s">
        <v>225</v>
      </c>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18"/>
      <c r="AN5" s="219"/>
      <c r="AO5" s="294"/>
    </row>
    <row r="6" spans="2:41" ht="23.25" hidden="1" customHeight="1" thickBot="1" x14ac:dyDescent="0.4">
      <c r="C6" s="229" t="s">
        <v>246</v>
      </c>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1"/>
    </row>
    <row r="7" spans="2:41" ht="23.25" hidden="1" customHeight="1" thickBot="1" x14ac:dyDescent="0.4">
      <c r="C7" s="440" t="s">
        <v>247</v>
      </c>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441"/>
    </row>
    <row r="8" spans="2:41" ht="27.75" customHeight="1" thickBot="1" x14ac:dyDescent="0.4">
      <c r="B8" s="434" t="s">
        <v>248</v>
      </c>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434"/>
      <c r="AM8" s="434"/>
      <c r="AN8" s="434"/>
      <c r="AO8" s="435"/>
    </row>
    <row r="9" spans="2:41" s="71" customFormat="1" ht="24.75" customHeight="1" thickTop="1" thickBot="1" x14ac:dyDescent="0.5">
      <c r="B9" s="408" t="s">
        <v>182</v>
      </c>
      <c r="C9" s="408" t="s">
        <v>6</v>
      </c>
      <c r="D9" s="409" t="s">
        <v>183</v>
      </c>
      <c r="E9" s="411" t="s">
        <v>188</v>
      </c>
      <c r="F9" s="412"/>
      <c r="G9" s="445" t="s">
        <v>249</v>
      </c>
      <c r="H9" s="446"/>
      <c r="I9" s="446"/>
      <c r="J9" s="446"/>
      <c r="K9" s="446"/>
      <c r="L9" s="446"/>
      <c r="M9" s="447"/>
      <c r="N9" s="448" t="s">
        <v>250</v>
      </c>
      <c r="O9" s="449"/>
      <c r="P9" s="449"/>
      <c r="Q9" s="449"/>
      <c r="R9" s="449"/>
      <c r="S9" s="449"/>
      <c r="T9" s="449"/>
      <c r="U9" s="449"/>
      <c r="V9" s="449"/>
      <c r="W9" s="449"/>
      <c r="X9" s="449"/>
      <c r="Y9" s="449"/>
      <c r="Z9" s="449"/>
      <c r="AA9" s="449"/>
      <c r="AB9" s="449"/>
      <c r="AC9" s="450"/>
      <c r="AD9" s="70" t="s">
        <v>251</v>
      </c>
      <c r="AE9" s="419" t="s">
        <v>252</v>
      </c>
      <c r="AF9" s="412"/>
      <c r="AG9" s="419" t="s">
        <v>106</v>
      </c>
      <c r="AH9" s="420"/>
      <c r="AI9" s="451" t="s">
        <v>107</v>
      </c>
      <c r="AJ9" s="454" t="s">
        <v>253</v>
      </c>
      <c r="AK9" s="454" t="s">
        <v>108</v>
      </c>
      <c r="AL9" s="454" t="s">
        <v>254</v>
      </c>
      <c r="AM9" s="454" t="s">
        <v>255</v>
      </c>
      <c r="AN9" s="454"/>
      <c r="AO9" s="436" t="s">
        <v>234</v>
      </c>
    </row>
    <row r="10" spans="2:41" s="8" customFormat="1" ht="77.25" customHeight="1" thickBot="1" x14ac:dyDescent="0.4">
      <c r="B10" s="408"/>
      <c r="C10" s="408"/>
      <c r="D10" s="410"/>
      <c r="E10" s="413"/>
      <c r="F10" s="414"/>
      <c r="G10" s="415" t="s">
        <v>256</v>
      </c>
      <c r="H10" s="417" t="s">
        <v>257</v>
      </c>
      <c r="I10" s="417" t="s">
        <v>258</v>
      </c>
      <c r="J10" s="425" t="s">
        <v>259</v>
      </c>
      <c r="K10" s="425" t="s">
        <v>260</v>
      </c>
      <c r="L10" s="417" t="s">
        <v>261</v>
      </c>
      <c r="M10" s="430" t="s">
        <v>262</v>
      </c>
      <c r="N10" s="432" t="s">
        <v>263</v>
      </c>
      <c r="O10" s="433"/>
      <c r="P10" s="423" t="s">
        <v>264</v>
      </c>
      <c r="Q10" s="433"/>
      <c r="R10" s="423" t="s">
        <v>265</v>
      </c>
      <c r="S10" s="433"/>
      <c r="T10" s="423" t="s">
        <v>266</v>
      </c>
      <c r="U10" s="424"/>
      <c r="V10" s="423" t="s">
        <v>267</v>
      </c>
      <c r="W10" s="424"/>
      <c r="X10" s="423" t="s">
        <v>268</v>
      </c>
      <c r="Y10" s="424"/>
      <c r="Z10" s="423" t="s">
        <v>269</v>
      </c>
      <c r="AA10" s="424"/>
      <c r="AB10" s="417" t="s">
        <v>270</v>
      </c>
      <c r="AC10" s="430" t="s">
        <v>271</v>
      </c>
      <c r="AD10" s="428" t="s">
        <v>272</v>
      </c>
      <c r="AE10" s="421"/>
      <c r="AF10" s="457"/>
      <c r="AG10" s="421"/>
      <c r="AH10" s="422"/>
      <c r="AI10" s="452"/>
      <c r="AJ10" s="455"/>
      <c r="AK10" s="455"/>
      <c r="AL10" s="455"/>
      <c r="AM10" s="455"/>
      <c r="AN10" s="455"/>
      <c r="AO10" s="437"/>
    </row>
    <row r="11" spans="2:41" s="71" customFormat="1" ht="50.25" customHeight="1" x14ac:dyDescent="0.45">
      <c r="B11" s="408"/>
      <c r="C11" s="408"/>
      <c r="D11" s="410"/>
      <c r="E11" s="413"/>
      <c r="F11" s="414"/>
      <c r="G11" s="416"/>
      <c r="H11" s="418"/>
      <c r="I11" s="418"/>
      <c r="J11" s="426"/>
      <c r="K11" s="426"/>
      <c r="L11" s="418"/>
      <c r="M11" s="431"/>
      <c r="N11" s="89" t="s">
        <v>273</v>
      </c>
      <c r="O11" s="142" t="s">
        <v>274</v>
      </c>
      <c r="P11" s="142" t="s">
        <v>275</v>
      </c>
      <c r="Q11" s="142" t="s">
        <v>274</v>
      </c>
      <c r="R11" s="142" t="s">
        <v>276</v>
      </c>
      <c r="S11" s="142" t="s">
        <v>274</v>
      </c>
      <c r="T11" s="142" t="s">
        <v>277</v>
      </c>
      <c r="U11" s="142" t="s">
        <v>274</v>
      </c>
      <c r="V11" s="142" t="s">
        <v>278</v>
      </c>
      <c r="W11" s="142" t="s">
        <v>274</v>
      </c>
      <c r="X11" s="142" t="s">
        <v>279</v>
      </c>
      <c r="Y11" s="142" t="s">
        <v>274</v>
      </c>
      <c r="Z11" s="142" t="s">
        <v>280</v>
      </c>
      <c r="AA11" s="142" t="s">
        <v>274</v>
      </c>
      <c r="AB11" s="418"/>
      <c r="AC11" s="431"/>
      <c r="AD11" s="429"/>
      <c r="AE11" s="143" t="s">
        <v>281</v>
      </c>
      <c r="AF11" s="141" t="s">
        <v>282</v>
      </c>
      <c r="AG11" s="143" t="s">
        <v>282</v>
      </c>
      <c r="AH11" s="90" t="s">
        <v>281</v>
      </c>
      <c r="AI11" s="453"/>
      <c r="AJ11" s="456"/>
      <c r="AK11" s="456"/>
      <c r="AL11" s="456"/>
      <c r="AM11" s="456"/>
      <c r="AN11" s="456"/>
      <c r="AO11" s="438"/>
    </row>
    <row r="12" spans="2:41" s="112" customFormat="1" ht="57.75" customHeight="1" x14ac:dyDescent="0.35">
      <c r="B12" s="137" t="str">
        <f>'3-IDENTIFICACIÓN DEL RIESGO'!B10</f>
        <v>R1</v>
      </c>
      <c r="C12" s="136" t="str">
        <f>'3-IDENTIFICACIÓN DEL RIESGO'!C10</f>
        <v>Todos los procesos</v>
      </c>
      <c r="D12" s="115" t="str">
        <f>'3-IDENTIFICACIÓN DEL RIESGO'!E10</f>
        <v>Directores, Subdirectores y Jefes de Oficina</v>
      </c>
      <c r="E12" s="427" t="str">
        <f>'3-IDENTIFICACIÓN DEL RIESGO'!N10</f>
        <v xml:space="preserve">Pérdida de la integridad, confidencialidad y disponibilidad de la información física manejada por los procesos de la ANT en cada dependencia </v>
      </c>
      <c r="F12" s="427"/>
      <c r="G12" s="138" t="s">
        <v>384</v>
      </c>
      <c r="H12" s="138" t="s">
        <v>292</v>
      </c>
      <c r="I12" s="138" t="s">
        <v>283</v>
      </c>
      <c r="J12" s="138" t="s">
        <v>284</v>
      </c>
      <c r="K12" s="138" t="s">
        <v>285</v>
      </c>
      <c r="L12" s="138" t="s">
        <v>286</v>
      </c>
      <c r="M12" s="138" t="s">
        <v>287</v>
      </c>
      <c r="N12" s="138" t="s">
        <v>68</v>
      </c>
      <c r="O12" s="138">
        <f t="shared" ref="O12:O18" si="0">IF(N12="Asignado",15,IF(N12="NO asignado",0))</f>
        <v>15</v>
      </c>
      <c r="P12" s="138" t="s">
        <v>74</v>
      </c>
      <c r="Q12" s="138">
        <f t="shared" ref="Q12:Q18" si="1">IF(P12="Adecuado",15,IF(P12="Inadecuado",0))</f>
        <v>15</v>
      </c>
      <c r="R12" s="138" t="s">
        <v>77</v>
      </c>
      <c r="S12" s="138">
        <f t="shared" ref="S12:S18" si="2">IF(R12="Oportuna",15,IF(R12="Inoportuna",0))</f>
        <v>15</v>
      </c>
      <c r="T12" s="138" t="s">
        <v>80</v>
      </c>
      <c r="U12" s="138">
        <f t="shared" ref="U12:U18" si="3">IF(T12="Prevenir",15,IF(T12="Detectar",10,IF(T12="No es un control",0)))</f>
        <v>15</v>
      </c>
      <c r="V12" s="138" t="s">
        <v>85</v>
      </c>
      <c r="W12" s="138">
        <f t="shared" ref="W12:W18" si="4">IF(V12="Confiable",15,IF(V12="No confiable",0))</f>
        <v>0</v>
      </c>
      <c r="X12" s="138" t="s">
        <v>88</v>
      </c>
      <c r="Y12" s="138">
        <f t="shared" ref="Y12:Y18" si="5">IF(X12="Se investigan oportunamente",15,IF(X12="No se investigan oportunamente",0))</f>
        <v>0</v>
      </c>
      <c r="Z12" s="138" t="s">
        <v>91</v>
      </c>
      <c r="AA12" s="138">
        <f t="shared" ref="AA12:AA18" si="6">IF(Z12="Completa",10,IF(Z12="Incompleta",5,IF(Z12="No existe",0)))</f>
        <v>5</v>
      </c>
      <c r="AB12" s="136">
        <f t="shared" ref="AB12:AB18" si="7">O12+Q12+S12+U12+W12+Y12+AA12</f>
        <v>65</v>
      </c>
      <c r="AC12" s="136" t="str">
        <f t="shared" ref="AC12:AC18" si="8">IF(AB12&lt;86,"Débil",(IF(AB12&lt;96,"Moderado","Fuerte")))</f>
        <v>Débil</v>
      </c>
      <c r="AD12" s="93" t="s">
        <v>65</v>
      </c>
      <c r="AE12" s="93" t="str">
        <f>IF(OR(AND(AC12="Fuerte",AD12="Moderado"),AND(AC12="Moderado",AD12="Fuerte"),AND(AC12="Moderado",AD12="Moderado")),"Moderado",IF(OR(AND(AC12="Fuerte",AD12="Débil"),AND(AC12="Moderado",AD12="Débil"),AND(AC12="Débil")),"Débil",IF(AND(AC12="Fuerte",AD12="Fuerte"),"Fuerte")))</f>
        <v>Débil</v>
      </c>
      <c r="AF12" s="93" t="str">
        <f t="shared" ref="AF12:AF18" si="9">IF(AE12="Fuerte","100",IF(AE12="Moderado","50",IF(AE12="Débil","0")))</f>
        <v>0</v>
      </c>
      <c r="AG12" s="93">
        <f>AF12/1</f>
        <v>0</v>
      </c>
      <c r="AH12" s="93" t="str">
        <f t="shared" ref="AH12:AH18" si="10">IF(AG12&lt;50,"Débil",IF(AG12&lt;=99,"Moderado",IF(AG12=100,"Fuerte",IF(AG12="","ERROR"))))</f>
        <v>Débil</v>
      </c>
      <c r="AI12" s="113" t="s">
        <v>111</v>
      </c>
      <c r="AJ12" s="113"/>
      <c r="AK12" s="113"/>
      <c r="AL12" s="113"/>
      <c r="AM12" s="405" t="b">
        <f>IF(OR(AND(AL12="Moderado",AJ12="Casi Seguro"),AND(AL12="Mayor",AJ12="Posible"),AND(AL12="Mayor",AJ12="Probable"),AND(AL12="Mayor",AJ12="Casi Seguro")),"Extremo",IF(OR(AND(AL12="Mayor",AJ12="Improbable"),AND(AL12="Mayor",AJ12="Rara Vez"),AND(AL12="Moderado",AJ12="Probable"),AND(AL12="Moderado",AJ12="Posible"),AND(AL12="Menor",AJ12="Casi seguro"),AND(AL12="Menor",AJ12="Probable"),AND(AL12="Insignificante",AJ12="Casi seguro")),"Alto",IF(OR(AND(AL12="Moderado",AJ12="Improbable"),AND(AL12="Moderado",AJ12="Rara Vez"),AND(AL12="Menor",AJ12="Posible"),AND(AL12="Insignificante",AJ12="Probable")),"Moderado",IF(OR(AND(AL12="Menor",AJ12="Improbable"),AND(AL12="Menor",AJ12="Rara Vez"),AND(AL12="Insignificante",AJ12="Posible"),AND(AL12="Insignificante",AJ12="Improbable"),AND(AL12="Insignificante",AJ12="Rara Vez")),"Bajo",IF(AL12="Catastrófico","Extremo")))))</f>
        <v>0</v>
      </c>
      <c r="AN12" s="405"/>
      <c r="AO12" s="47" t="s">
        <v>288</v>
      </c>
    </row>
    <row r="13" spans="2:41" s="112" customFormat="1" ht="73.5" customHeight="1" x14ac:dyDescent="0.35">
      <c r="B13" s="136" t="str">
        <f>'3-IDENTIFICACIÓN DEL RIESGO'!B11</f>
        <v>R2</v>
      </c>
      <c r="C13" s="136" t="str">
        <f>'3-IDENTIFICACIÓN DEL RIESGO'!C11</f>
        <v>Administración de Bienes y Servicios</v>
      </c>
      <c r="D13" s="115" t="s">
        <v>375</v>
      </c>
      <c r="E13" s="427" t="str">
        <f>'3-IDENTIFICACIÓN DEL RIESGO'!N11</f>
        <v>Pérdida de la integridad, confidencialidad y disponibilidad de la información y equipos de cómputo debido a la falta de controles de acceso físico para el ingreso a las sedes de la ANT.</v>
      </c>
      <c r="F13" s="427"/>
      <c r="G13" s="138" t="s">
        <v>388</v>
      </c>
      <c r="H13" s="138" t="s">
        <v>374</v>
      </c>
      <c r="I13" s="138" t="s">
        <v>389</v>
      </c>
      <c r="J13" s="138" t="s">
        <v>289</v>
      </c>
      <c r="K13" s="138" t="s">
        <v>285</v>
      </c>
      <c r="L13" s="138" t="s">
        <v>290</v>
      </c>
      <c r="M13" s="138" t="s">
        <v>291</v>
      </c>
      <c r="N13" s="138" t="s">
        <v>68</v>
      </c>
      <c r="O13" s="138">
        <f t="shared" si="0"/>
        <v>15</v>
      </c>
      <c r="P13" s="138" t="s">
        <v>74</v>
      </c>
      <c r="Q13" s="138">
        <f t="shared" si="1"/>
        <v>15</v>
      </c>
      <c r="R13" s="138" t="s">
        <v>77</v>
      </c>
      <c r="S13" s="138">
        <f t="shared" si="2"/>
        <v>15</v>
      </c>
      <c r="T13" s="138" t="s">
        <v>81</v>
      </c>
      <c r="U13" s="138">
        <f t="shared" si="3"/>
        <v>10</v>
      </c>
      <c r="V13" s="138" t="s">
        <v>85</v>
      </c>
      <c r="W13" s="138">
        <f t="shared" si="4"/>
        <v>0</v>
      </c>
      <c r="X13" s="138" t="s">
        <v>88</v>
      </c>
      <c r="Y13" s="138">
        <f t="shared" si="5"/>
        <v>0</v>
      </c>
      <c r="Z13" s="138" t="s">
        <v>90</v>
      </c>
      <c r="AA13" s="138">
        <f t="shared" si="6"/>
        <v>10</v>
      </c>
      <c r="AB13" s="136">
        <f t="shared" si="7"/>
        <v>65</v>
      </c>
      <c r="AC13" s="136" t="str">
        <f t="shared" si="8"/>
        <v>Débil</v>
      </c>
      <c r="AD13" s="93" t="s">
        <v>23</v>
      </c>
      <c r="AE13" s="93" t="str">
        <f t="shared" ref="AE13:AE18" si="11">IF(OR(AND(AC13="Fuerte",AD13="Moderado"),AND(AC13="Moderado",AD13="Fuerte"),AND(AC13="Moderado",AD13="Moderado")),"Moderado",IF(OR(AND(AC13="Fuerte",AD13="Débil"),AND(AC13="Moderado",AD13="Débil"),AND(AC13="Débil")),"Débil",IF(AND(AC13="Fuerte",AD13="Fuerte"),"Fuerte")))</f>
        <v>Débil</v>
      </c>
      <c r="AF13" s="93" t="str">
        <f t="shared" si="9"/>
        <v>0</v>
      </c>
      <c r="AG13" s="93">
        <f>AF13/1</f>
        <v>0</v>
      </c>
      <c r="AH13" s="93" t="str">
        <f t="shared" si="10"/>
        <v>Débil</v>
      </c>
      <c r="AI13" s="113" t="s">
        <v>111</v>
      </c>
      <c r="AJ13" s="113"/>
      <c r="AK13" s="113" t="s">
        <v>111</v>
      </c>
      <c r="AL13" s="113"/>
      <c r="AM13" s="405" t="b">
        <f t="shared" ref="AM13:AM18" si="12">IF(OR(AND(AL13="Moderado",AJ13="Casi Seguro"),AND(AL13="Mayor",AJ13="Posible"),AND(AL13="Mayor",AJ13="Probable"),AND(AL13="Mayor",AJ13="Casi Seguro")),"Extremo",IF(OR(AND(AL13="Mayor",AJ13="Improbable"),AND(AL13="Mayor",AJ13="Rara Vez"),AND(AL13="Moderado",AJ13="Probable"),AND(AL13="Moderado",AJ13="Posible"),AND(AL13="Menor",AJ13="Casi seguro"),AND(AL13="Menor",AJ13="Probable"),AND(AL13="Insignificante",AJ13="Casi seguro")),"Alto",IF(OR(AND(AL13="Moderado",AJ13="Improbable"),AND(AL13="Moderado",AJ13="Rara Vez"),AND(AL13="Menor",AJ13="Posible"),AND(AL13="Insignificante",AJ13="Probable")),"Moderado",IF(OR(AND(AL13="Menor",AJ13="Improbable"),AND(AL13="Menor",AJ13="Rara Vez"),AND(AL13="Insignificante",AJ13="Posible"),AND(AL13="Insignificante",AJ13="Improbable"),AND(AL13="Insignificante",AJ13="Rara Vez")),"Bajo",IF(AL13="Catastrófico","Extremo")))))</f>
        <v>0</v>
      </c>
      <c r="AN13" s="405"/>
      <c r="AO13" s="47" t="s">
        <v>288</v>
      </c>
    </row>
    <row r="14" spans="2:41" s="112" customFormat="1" ht="71.25" customHeight="1" x14ac:dyDescent="0.35">
      <c r="B14" s="136" t="str">
        <f>'3-IDENTIFICACIÓN DEL RIESGO'!B12</f>
        <v>R3</v>
      </c>
      <c r="C14" s="136" t="str">
        <f>'3-IDENTIFICACIÓN DEL RIESGO'!C12</f>
        <v>Inteligencia de la Información
Gestión de la Información</v>
      </c>
      <c r="D14" s="115" t="str">
        <f>'3-IDENTIFICACIÓN DEL RIESGO'!E12</f>
        <v xml:space="preserve">Oficina Planeación, 
 Subdirección  de Sistemas de Información de Tierras, Secretaria General - Infraestructura </v>
      </c>
      <c r="E14" s="427" t="str">
        <f>'3-IDENTIFICACIÓN DEL RIESGO'!N12</f>
        <v>Incumplimiento por parte de los colaboradores de las políticas y linamientos  de seguridad de la información definidas por la ANT.</v>
      </c>
      <c r="F14" s="427"/>
      <c r="G14" s="138" t="s">
        <v>365</v>
      </c>
      <c r="H14" s="138" t="s">
        <v>366</v>
      </c>
      <c r="I14" s="138" t="s">
        <v>367</v>
      </c>
      <c r="J14" s="138" t="s">
        <v>368</v>
      </c>
      <c r="K14" s="157" t="s">
        <v>392</v>
      </c>
      <c r="L14" s="138" t="s">
        <v>369</v>
      </c>
      <c r="M14" s="138" t="s">
        <v>370</v>
      </c>
      <c r="N14" s="158" t="s">
        <v>68</v>
      </c>
      <c r="O14" s="138">
        <f t="shared" si="0"/>
        <v>15</v>
      </c>
      <c r="P14" s="158" t="s">
        <v>74</v>
      </c>
      <c r="Q14" s="138">
        <f t="shared" si="1"/>
        <v>15</v>
      </c>
      <c r="R14" s="158" t="s">
        <v>77</v>
      </c>
      <c r="S14" s="138">
        <f t="shared" si="2"/>
        <v>15</v>
      </c>
      <c r="T14" s="138" t="s">
        <v>80</v>
      </c>
      <c r="U14" s="138">
        <f t="shared" si="3"/>
        <v>15</v>
      </c>
      <c r="V14" s="138" t="s">
        <v>84</v>
      </c>
      <c r="W14" s="138">
        <f t="shared" si="4"/>
        <v>15</v>
      </c>
      <c r="X14" s="138" t="s">
        <v>87</v>
      </c>
      <c r="Y14" s="138">
        <f t="shared" si="5"/>
        <v>15</v>
      </c>
      <c r="Z14" s="138" t="s">
        <v>90</v>
      </c>
      <c r="AA14" s="138">
        <f t="shared" si="6"/>
        <v>10</v>
      </c>
      <c r="AB14" s="136">
        <f t="shared" si="7"/>
        <v>100</v>
      </c>
      <c r="AC14" s="136" t="str">
        <f t="shared" si="8"/>
        <v>Fuerte</v>
      </c>
      <c r="AD14" s="136" t="s">
        <v>23</v>
      </c>
      <c r="AE14" s="136" t="str">
        <f t="shared" si="11"/>
        <v>Moderado</v>
      </c>
      <c r="AF14" s="136" t="str">
        <f t="shared" si="9"/>
        <v>50</v>
      </c>
      <c r="AG14" s="93">
        <f>(AF14+AF15)/2</f>
        <v>25</v>
      </c>
      <c r="AH14" s="93" t="str">
        <f t="shared" si="10"/>
        <v>Débil</v>
      </c>
      <c r="AI14" s="113" t="s">
        <v>111</v>
      </c>
      <c r="AJ14" s="113"/>
      <c r="AK14" s="113" t="s">
        <v>111</v>
      </c>
      <c r="AL14" s="113"/>
      <c r="AM14" s="406" t="b">
        <f t="shared" si="12"/>
        <v>0</v>
      </c>
      <c r="AN14" s="407"/>
      <c r="AO14" s="47" t="s">
        <v>288</v>
      </c>
    </row>
    <row r="15" spans="2:41" s="112" customFormat="1" ht="80.25" customHeight="1" x14ac:dyDescent="0.35">
      <c r="B15" s="136" t="str">
        <f>'3-IDENTIFICACIÓN DEL RIESGO'!B13</f>
        <v>R4</v>
      </c>
      <c r="C15" s="136" t="str">
        <f>'3-IDENTIFICACIÓN DEL RIESGO'!C13</f>
        <v>Gestión de la Información
Adquisición de Bienes y Servicios</v>
      </c>
      <c r="D15" s="115" t="str">
        <f>'3-IDENTIFICACIÓN DEL RIESGO'!E13</f>
        <v>Subdirección de Sistemas de Información de Tierras
Secretaría General (Infraestructura)</v>
      </c>
      <c r="E15" s="427" t="str">
        <f>'3-IDENTIFICACIÓN DEL RIESGO'!N13</f>
        <v xml:space="preserve">Pérdida de la confidencialidad, integridad y disponiblidad de la información almacenada y procesada por la infraestructura tecnológica de la ANT. </v>
      </c>
      <c r="F15" s="427"/>
      <c r="G15" s="158" t="s">
        <v>376</v>
      </c>
      <c r="H15" s="158" t="s">
        <v>374</v>
      </c>
      <c r="I15" s="138" t="s">
        <v>377</v>
      </c>
      <c r="J15" s="138" t="s">
        <v>378</v>
      </c>
      <c r="K15" s="158" t="s">
        <v>285</v>
      </c>
      <c r="L15" s="138" t="s">
        <v>379</v>
      </c>
      <c r="M15" s="138" t="s">
        <v>380</v>
      </c>
      <c r="N15" s="138" t="s">
        <v>68</v>
      </c>
      <c r="O15" s="138">
        <f t="shared" si="0"/>
        <v>15</v>
      </c>
      <c r="P15" s="138" t="s">
        <v>74</v>
      </c>
      <c r="Q15" s="138">
        <f t="shared" si="1"/>
        <v>15</v>
      </c>
      <c r="R15" s="138" t="s">
        <v>77</v>
      </c>
      <c r="S15" s="138">
        <f t="shared" si="2"/>
        <v>15</v>
      </c>
      <c r="T15" s="138" t="s">
        <v>80</v>
      </c>
      <c r="U15" s="138">
        <f t="shared" si="3"/>
        <v>15</v>
      </c>
      <c r="V15" s="138" t="s">
        <v>84</v>
      </c>
      <c r="W15" s="138">
        <f t="shared" si="4"/>
        <v>15</v>
      </c>
      <c r="X15" s="138" t="s">
        <v>88</v>
      </c>
      <c r="Y15" s="138">
        <f t="shared" si="5"/>
        <v>0</v>
      </c>
      <c r="Z15" s="138" t="s">
        <v>90</v>
      </c>
      <c r="AA15" s="138">
        <f t="shared" si="6"/>
        <v>10</v>
      </c>
      <c r="AB15" s="136">
        <f t="shared" si="7"/>
        <v>85</v>
      </c>
      <c r="AC15" s="136" t="str">
        <f t="shared" si="8"/>
        <v>Débil</v>
      </c>
      <c r="AD15" s="93" t="s">
        <v>23</v>
      </c>
      <c r="AE15" s="93" t="str">
        <f t="shared" si="11"/>
        <v>Débil</v>
      </c>
      <c r="AF15" s="93" t="str">
        <f t="shared" si="9"/>
        <v>0</v>
      </c>
      <c r="AG15" s="93">
        <f>(AF15+AF17)/2</f>
        <v>0</v>
      </c>
      <c r="AH15" s="93" t="str">
        <f t="shared" si="10"/>
        <v>Débil</v>
      </c>
      <c r="AI15" s="113" t="s">
        <v>111</v>
      </c>
      <c r="AJ15" s="113"/>
      <c r="AK15" s="113" t="s">
        <v>111</v>
      </c>
      <c r="AL15" s="113"/>
      <c r="AM15" s="406" t="b">
        <f t="shared" si="12"/>
        <v>0</v>
      </c>
      <c r="AN15" s="407"/>
      <c r="AO15" s="47" t="s">
        <v>288</v>
      </c>
    </row>
    <row r="16" spans="2:41" s="112" customFormat="1" ht="80.25" customHeight="1" x14ac:dyDescent="0.35">
      <c r="B16" s="172" t="str">
        <f>'3-IDENTIFICACIÓN DEL RIESGO'!B14</f>
        <v>R5</v>
      </c>
      <c r="C16" s="165" t="str">
        <f>'3-IDENTIFICACIÓN DEL RIESGO'!C14</f>
        <v>Gestión de la Información</v>
      </c>
      <c r="D16" s="115" t="str">
        <f>'3-IDENTIFICACIÓN DEL RIESGO'!E14</f>
        <v>Directores, Subdirectores y Jefes de Oficina</v>
      </c>
      <c r="E16" s="427" t="str">
        <f>'3-IDENTIFICACIÓN DEL RIESGO'!N14</f>
        <v>Firma de documentos digitales sin autorización previa por parte del personal de confianza de los jefes de área.</v>
      </c>
      <c r="F16" s="427"/>
      <c r="G16" s="166" t="s">
        <v>434</v>
      </c>
      <c r="H16" s="166" t="s">
        <v>374</v>
      </c>
      <c r="I16" s="166" t="s">
        <v>396</v>
      </c>
      <c r="J16" s="166" t="s">
        <v>394</v>
      </c>
      <c r="K16" s="164" t="s">
        <v>392</v>
      </c>
      <c r="L16" s="166" t="s">
        <v>395</v>
      </c>
      <c r="M16" s="166" t="s">
        <v>397</v>
      </c>
      <c r="N16" s="166" t="s">
        <v>68</v>
      </c>
      <c r="O16" s="166">
        <f t="shared" si="0"/>
        <v>15</v>
      </c>
      <c r="P16" s="166" t="s">
        <v>74</v>
      </c>
      <c r="Q16" s="166">
        <f t="shared" si="1"/>
        <v>15</v>
      </c>
      <c r="R16" s="166" t="s">
        <v>77</v>
      </c>
      <c r="S16" s="166">
        <f t="shared" si="2"/>
        <v>15</v>
      </c>
      <c r="T16" s="166" t="s">
        <v>80</v>
      </c>
      <c r="U16" s="166">
        <f t="shared" si="3"/>
        <v>15</v>
      </c>
      <c r="V16" s="166" t="s">
        <v>84</v>
      </c>
      <c r="W16" s="166">
        <f t="shared" si="4"/>
        <v>15</v>
      </c>
      <c r="X16" s="166" t="s">
        <v>87</v>
      </c>
      <c r="Y16" s="166">
        <f t="shared" si="5"/>
        <v>15</v>
      </c>
      <c r="Z16" s="166" t="s">
        <v>90</v>
      </c>
      <c r="AA16" s="166">
        <f t="shared" si="6"/>
        <v>10</v>
      </c>
      <c r="AB16" s="165">
        <f t="shared" si="7"/>
        <v>100</v>
      </c>
      <c r="AC16" s="165" t="str">
        <f t="shared" si="8"/>
        <v>Fuerte</v>
      </c>
      <c r="AD16" s="93" t="s">
        <v>23</v>
      </c>
      <c r="AE16" s="93" t="str">
        <f t="shared" si="11"/>
        <v>Moderado</v>
      </c>
      <c r="AF16" s="93" t="str">
        <f t="shared" si="9"/>
        <v>50</v>
      </c>
      <c r="AG16" s="93">
        <f>(AF16+AF18)/2</f>
        <v>25</v>
      </c>
      <c r="AH16" s="93" t="str">
        <f t="shared" si="10"/>
        <v>Débil</v>
      </c>
      <c r="AI16" s="113" t="s">
        <v>111</v>
      </c>
      <c r="AJ16" s="113"/>
      <c r="AK16" s="113" t="s">
        <v>111</v>
      </c>
      <c r="AL16" s="113"/>
      <c r="AM16" s="406" t="b">
        <f>IF(OR(AND(AL16="Moderado",AJ16="Casi Seguro"),AND(AL16="Mayor",AJ16="Posible"),AND(AL16="Mayor",AJ16="Probable"),AND(AL16="Mayor",AJ16="Casi Seguro")),"Extremo",IF(OR(AND(AL16="Mayor",AJ16="Improbable"),AND(AL16="Mayor",AJ16="Rara Vez"),AND(AL16="Moderado",AJ16="Probable"),AND(AL16="Moderado",AJ16="Posible"),AND(AL16="Menor",AJ16="Casi seguro"),AND(AL16="Menor",AJ16="Probable"),AND(AL16="Insignificante",AJ16="Casi seguro")),"Alto",IF(OR(AND(AL16="Moderado",AJ16="Improbable"),AND(AL16="Moderado",AJ16="Rara Vez"),AND(AL16="Menor",AJ16="Posible"),AND(AL16="Insignificante",AJ16="Probable")),"Moderado",IF(OR(AND(AL16="Menor",AJ16="Improbable"),AND(AL16="Menor",AJ16="Rara Vez"),AND(AL16="Insignificante",AJ16="Posible"),AND(AL16="Insignificante",AJ16="Improbable"),AND(AL16="Insignificante",AJ16="Rara Vez")),"Bajo",IF(AL16="Catastrófico","Extremo")))))</f>
        <v>0</v>
      </c>
      <c r="AN16" s="407"/>
      <c r="AO16" s="47" t="s">
        <v>288</v>
      </c>
    </row>
    <row r="17" spans="2:41" s="112" customFormat="1" ht="113.25" customHeight="1" x14ac:dyDescent="0.35">
      <c r="B17" s="172" t="str">
        <f>'3-IDENTIFICACIÓN DEL RIESGO'!B15</f>
        <v>R6</v>
      </c>
      <c r="C17" s="172" t="str">
        <f>'3-IDENTIFICACIÓN DEL RIESGO'!C15</f>
        <v>Administración de Bienes y Servicios</v>
      </c>
      <c r="D17" s="115" t="str">
        <f>'3-IDENTIFICACIÓN DEL RIESGO'!E15</f>
        <v>Secretaría General (Infraestructura Tecnologica)</v>
      </c>
      <c r="E17" s="427" t="str">
        <f>'3-IDENTIFICACIÓN DEL RIESGO'!N15</f>
        <v>Pérdida de la confindencialidad de la información provocada por un acceso no autorizado a la red de la ANT.</v>
      </c>
      <c r="F17" s="427"/>
      <c r="G17" s="173" t="s">
        <v>376</v>
      </c>
      <c r="H17" s="133" t="s">
        <v>366</v>
      </c>
      <c r="I17" s="133" t="s">
        <v>404</v>
      </c>
      <c r="J17" s="133" t="s">
        <v>405</v>
      </c>
      <c r="K17" s="138" t="s">
        <v>285</v>
      </c>
      <c r="L17" s="133" t="s">
        <v>406</v>
      </c>
      <c r="M17" s="134" t="s">
        <v>407</v>
      </c>
      <c r="N17" s="133" t="s">
        <v>68</v>
      </c>
      <c r="O17" s="133">
        <f t="shared" si="0"/>
        <v>15</v>
      </c>
      <c r="P17" s="133" t="s">
        <v>74</v>
      </c>
      <c r="Q17" s="133">
        <f t="shared" si="1"/>
        <v>15</v>
      </c>
      <c r="R17" s="133" t="s">
        <v>77</v>
      </c>
      <c r="S17" s="133">
        <f t="shared" si="2"/>
        <v>15</v>
      </c>
      <c r="T17" s="133" t="s">
        <v>80</v>
      </c>
      <c r="U17" s="133">
        <f t="shared" si="3"/>
        <v>15</v>
      </c>
      <c r="V17" s="133" t="s">
        <v>84</v>
      </c>
      <c r="W17" s="133">
        <f t="shared" si="4"/>
        <v>15</v>
      </c>
      <c r="X17" s="133" t="s">
        <v>88</v>
      </c>
      <c r="Y17" s="133">
        <f t="shared" si="5"/>
        <v>0</v>
      </c>
      <c r="Z17" s="133" t="s">
        <v>90</v>
      </c>
      <c r="AA17" s="133">
        <f t="shared" si="6"/>
        <v>10</v>
      </c>
      <c r="AB17" s="133">
        <f t="shared" si="7"/>
        <v>85</v>
      </c>
      <c r="AC17" s="136" t="str">
        <f t="shared" si="8"/>
        <v>Débil</v>
      </c>
      <c r="AD17" s="93" t="s">
        <v>23</v>
      </c>
      <c r="AE17" s="93" t="str">
        <f t="shared" si="11"/>
        <v>Débil</v>
      </c>
      <c r="AF17" s="93" t="str">
        <f t="shared" si="9"/>
        <v>0</v>
      </c>
      <c r="AG17" s="93">
        <f>(AF17+AF19)/2</f>
        <v>0</v>
      </c>
      <c r="AH17" s="93" t="str">
        <f t="shared" si="10"/>
        <v>Débil</v>
      </c>
      <c r="AI17" s="113" t="s">
        <v>111</v>
      </c>
      <c r="AJ17" s="113"/>
      <c r="AK17" s="113" t="s">
        <v>111</v>
      </c>
      <c r="AL17" s="113"/>
      <c r="AM17" s="459" t="b">
        <f t="shared" si="12"/>
        <v>0</v>
      </c>
      <c r="AN17" s="459"/>
      <c r="AO17" s="47" t="s">
        <v>288</v>
      </c>
    </row>
    <row r="18" spans="2:41" s="112" customFormat="1" ht="89.25" customHeight="1" x14ac:dyDescent="0.35">
      <c r="B18" s="172" t="str">
        <f>'3-IDENTIFICACIÓN DEL RIESGO'!B16</f>
        <v>R7</v>
      </c>
      <c r="C18" s="172" t="str">
        <f>'3-IDENTIFICACIÓN DEL RIESGO'!C16</f>
        <v>Administración de Bienes y Servicios</v>
      </c>
      <c r="D18" s="115" t="str">
        <f>'3-IDENTIFICACIÓN DEL RIESGO'!E16</f>
        <v>Secretaría General (Infraestructura Tecnologica)</v>
      </c>
      <c r="E18" s="427" t="str">
        <f>'3-IDENTIFICACIÓN DEL RIESGO'!N16</f>
        <v>Pérdida de la disponibilidad de la información, sistemas de información y servicios almacenados y procesados en el hardware (servidores, dispositivos de red y seguridad) ubicados en el datacenter y la Nube debido a fallas técnicas.</v>
      </c>
      <c r="F18" s="427"/>
      <c r="G18" s="173" t="s">
        <v>376</v>
      </c>
      <c r="H18" s="176" t="s">
        <v>366</v>
      </c>
      <c r="I18" s="176" t="s">
        <v>415</v>
      </c>
      <c r="J18" s="133" t="s">
        <v>416</v>
      </c>
      <c r="K18" s="138" t="s">
        <v>285</v>
      </c>
      <c r="L18" s="133" t="s">
        <v>417</v>
      </c>
      <c r="M18" s="134" t="s">
        <v>418</v>
      </c>
      <c r="N18" s="133" t="s">
        <v>68</v>
      </c>
      <c r="O18" s="138">
        <f t="shared" si="0"/>
        <v>15</v>
      </c>
      <c r="P18" s="138" t="s">
        <v>74</v>
      </c>
      <c r="Q18" s="138">
        <f t="shared" si="1"/>
        <v>15</v>
      </c>
      <c r="R18" s="133" t="s">
        <v>77</v>
      </c>
      <c r="S18" s="138">
        <f t="shared" si="2"/>
        <v>15</v>
      </c>
      <c r="T18" s="138" t="s">
        <v>80</v>
      </c>
      <c r="U18" s="138">
        <f t="shared" si="3"/>
        <v>15</v>
      </c>
      <c r="V18" s="138" t="s">
        <v>84</v>
      </c>
      <c r="W18" s="138">
        <f t="shared" si="4"/>
        <v>15</v>
      </c>
      <c r="X18" s="176" t="s">
        <v>88</v>
      </c>
      <c r="Y18" s="138">
        <f t="shared" si="5"/>
        <v>0</v>
      </c>
      <c r="Z18" s="138" t="s">
        <v>90</v>
      </c>
      <c r="AA18" s="138">
        <f t="shared" si="6"/>
        <v>10</v>
      </c>
      <c r="AB18" s="136">
        <f t="shared" si="7"/>
        <v>85</v>
      </c>
      <c r="AC18" s="172" t="str">
        <f t="shared" si="8"/>
        <v>Débil</v>
      </c>
      <c r="AD18" s="93" t="s">
        <v>23</v>
      </c>
      <c r="AE18" s="93" t="str">
        <f t="shared" si="11"/>
        <v>Débil</v>
      </c>
      <c r="AF18" s="93" t="str">
        <f t="shared" si="9"/>
        <v>0</v>
      </c>
      <c r="AG18" s="93">
        <f>(AF18+AF20)/2</f>
        <v>0</v>
      </c>
      <c r="AH18" s="93" t="str">
        <f t="shared" si="10"/>
        <v>Débil</v>
      </c>
      <c r="AI18" s="113" t="s">
        <v>111</v>
      </c>
      <c r="AJ18" s="113"/>
      <c r="AK18" s="113" t="s">
        <v>111</v>
      </c>
      <c r="AL18" s="113"/>
      <c r="AM18" s="405" t="b">
        <f t="shared" si="12"/>
        <v>0</v>
      </c>
      <c r="AN18" s="405"/>
      <c r="AO18" s="47" t="s">
        <v>288</v>
      </c>
    </row>
  </sheetData>
  <dataConsolidate/>
  <mergeCells count="61">
    <mergeCell ref="E16:F16"/>
    <mergeCell ref="AM16:AN16"/>
    <mergeCell ref="AM18:AN18"/>
    <mergeCell ref="AM17:AN17"/>
    <mergeCell ref="E18:F18"/>
    <mergeCell ref="E17:F17"/>
    <mergeCell ref="AE9:AF10"/>
    <mergeCell ref="E14:F14"/>
    <mergeCell ref="E15:F15"/>
    <mergeCell ref="E13:F13"/>
    <mergeCell ref="AM2:AN2"/>
    <mergeCell ref="E3:F3"/>
    <mergeCell ref="G3:AL3"/>
    <mergeCell ref="AM3:AN3"/>
    <mergeCell ref="E4:F4"/>
    <mergeCell ref="G4:AL4"/>
    <mergeCell ref="AM4:AN5"/>
    <mergeCell ref="E2:F2"/>
    <mergeCell ref="AC10:AC11"/>
    <mergeCell ref="AJ9:AJ11"/>
    <mergeCell ref="AK9:AK11"/>
    <mergeCell ref="G2:AL2"/>
    <mergeCell ref="J10:J11"/>
    <mergeCell ref="B8:AO8"/>
    <mergeCell ref="AO9:AO11"/>
    <mergeCell ref="AO4:AO5"/>
    <mergeCell ref="E5:F5"/>
    <mergeCell ref="B9:B11"/>
    <mergeCell ref="G5:AL5"/>
    <mergeCell ref="C6:AO6"/>
    <mergeCell ref="C7:AO7"/>
    <mergeCell ref="C2:D5"/>
    <mergeCell ref="G9:M9"/>
    <mergeCell ref="H10:H11"/>
    <mergeCell ref="N9:AC9"/>
    <mergeCell ref="AI9:AI11"/>
    <mergeCell ref="AL9:AL11"/>
    <mergeCell ref="AM9:AN11"/>
    <mergeCell ref="M10:M11"/>
    <mergeCell ref="N10:O10"/>
    <mergeCell ref="P10:Q10"/>
    <mergeCell ref="X10:Y10"/>
    <mergeCell ref="R10:S10"/>
    <mergeCell ref="T10:U10"/>
    <mergeCell ref="V10:W10"/>
    <mergeCell ref="AM12:AN12"/>
    <mergeCell ref="AM14:AN14"/>
    <mergeCell ref="AM15:AN15"/>
    <mergeCell ref="AM13:AN13"/>
    <mergeCell ref="C9:C11"/>
    <mergeCell ref="D9:D11"/>
    <mergeCell ref="E9:F11"/>
    <mergeCell ref="G10:G11"/>
    <mergeCell ref="I10:I11"/>
    <mergeCell ref="AG9:AH10"/>
    <mergeCell ref="Z10:AA10"/>
    <mergeCell ref="AB10:AB11"/>
    <mergeCell ref="K10:K11"/>
    <mergeCell ref="L10:L11"/>
    <mergeCell ref="E12:F12"/>
    <mergeCell ref="AD10:AD11"/>
  </mergeCells>
  <conditionalFormatting sqref="AM12:AN13 AM14:AM15 AM17:AN18">
    <cfRule type="containsText" dxfId="19" priority="17" operator="containsText" text="Bajo">
      <formula>NOT(ISERROR(SEARCH("Bajo",AM12)))</formula>
    </cfRule>
    <cfRule type="containsText" dxfId="18" priority="18" operator="containsText" text="Alto">
      <formula>NOT(ISERROR(SEARCH("Alto",AM12)))</formula>
    </cfRule>
    <cfRule type="containsText" dxfId="17" priority="19" stopIfTrue="1" operator="containsText" text="Moderado">
      <formula>NOT(ISERROR(SEARCH("Moderado",AM12)))</formula>
    </cfRule>
    <cfRule type="containsText" dxfId="16" priority="20" operator="containsText" text="Extremo">
      <formula>NOT(ISERROR(SEARCH("Extremo",AM12)))</formula>
    </cfRule>
  </conditionalFormatting>
  <conditionalFormatting sqref="AM16">
    <cfRule type="containsText" dxfId="15" priority="5" operator="containsText" text="Bajo">
      <formula>NOT(ISERROR(SEARCH("Bajo",AM16)))</formula>
    </cfRule>
    <cfRule type="containsText" dxfId="14" priority="6" operator="containsText" text="Alto">
      <formula>NOT(ISERROR(SEARCH("Alto",AM16)))</formula>
    </cfRule>
    <cfRule type="containsText" dxfId="13" priority="7" stopIfTrue="1" operator="containsText" text="Moderado">
      <formula>NOT(ISERROR(SEARCH("Moderado",AM16)))</formula>
    </cfRule>
    <cfRule type="containsText" dxfId="12" priority="8" operator="containsText" text="Extremo">
      <formula>NOT(ISERROR(SEARCH("Extremo",AM16)))</formula>
    </cfRule>
  </conditionalFormatting>
  <dataValidations count="2">
    <dataValidation type="list" allowBlank="1" showInputMessage="1" showErrorMessage="1" sqref="AJ12:AJ18" xr:uid="{00000000-0002-0000-0600-000000000000}">
      <formula1>Probabilidad</formula1>
    </dataValidation>
    <dataValidation type="list" allowBlank="1" showInputMessage="1" showErrorMessage="1" sqref="AL12:AL18" xr:uid="{00000000-0002-0000-0600-000001000000}">
      <formula1>Impacto</formula1>
    </dataValidation>
  </dataValidation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600-000002000000}">
          <x14:formula1>
            <xm:f>'0 - CALOR'!$K$51:$K$52</xm:f>
          </x14:formula1>
          <xm:sqref>N12:N18</xm:sqref>
        </x14:dataValidation>
        <x14:dataValidation type="list" allowBlank="1" showInputMessage="1" showErrorMessage="1" xr:uid="{00000000-0002-0000-0600-000003000000}">
          <x14:formula1>
            <xm:f>'0 - CALOR'!$K$53:$K$54</xm:f>
          </x14:formula1>
          <xm:sqref>P12:P18</xm:sqref>
        </x14:dataValidation>
        <x14:dataValidation type="list" allowBlank="1" showInputMessage="1" showErrorMessage="1" xr:uid="{00000000-0002-0000-0600-000004000000}">
          <x14:formula1>
            <xm:f>'0 - CALOR'!$K$55:$K$56</xm:f>
          </x14:formula1>
          <xm:sqref>R12:R18</xm:sqref>
        </x14:dataValidation>
        <x14:dataValidation type="list" allowBlank="1" showInputMessage="1" showErrorMessage="1" xr:uid="{00000000-0002-0000-0600-000005000000}">
          <x14:formula1>
            <xm:f>'0 - CALOR'!$K$57:$K$59</xm:f>
          </x14:formula1>
          <xm:sqref>T12:T18</xm:sqref>
        </x14:dataValidation>
        <x14:dataValidation type="list" allowBlank="1" showInputMessage="1" showErrorMessage="1" xr:uid="{00000000-0002-0000-0600-000006000000}">
          <x14:formula1>
            <xm:f>'0 - CALOR'!$K$60:$K$61</xm:f>
          </x14:formula1>
          <xm:sqref>V12:V18</xm:sqref>
        </x14:dataValidation>
        <x14:dataValidation type="list" allowBlank="1" showInputMessage="1" showErrorMessage="1" xr:uid="{00000000-0002-0000-0600-000007000000}">
          <x14:formula1>
            <xm:f>'0 - CALOR'!$K$62:$K$63</xm:f>
          </x14:formula1>
          <xm:sqref>X12:X18</xm:sqref>
        </x14:dataValidation>
        <x14:dataValidation type="list" allowBlank="1" showInputMessage="1" showErrorMessage="1" xr:uid="{00000000-0002-0000-0600-000008000000}">
          <x14:formula1>
            <xm:f>'0 - CALOR'!$K$64:$K$66</xm:f>
          </x14:formula1>
          <xm:sqref>Z12:Z18</xm:sqref>
        </x14:dataValidation>
        <x14:dataValidation type="list" allowBlank="1" showInputMessage="1" showErrorMessage="1" xr:uid="{00000000-0002-0000-0600-000009000000}">
          <x14:formula1>
            <xm:f>'0 - CALOR'!$C$51:$C$53</xm:f>
          </x14:formula1>
          <xm:sqref>AD12:AD18</xm:sqref>
        </x14:dataValidation>
        <x14:dataValidation type="list" allowBlank="1" showInputMessage="1" showErrorMessage="1" xr:uid="{00000000-0002-0000-0600-00000A000000}">
          <x14:formula1>
            <xm:f>'0 - CALOR'!$N$89:$N$90</xm:f>
          </x14:formula1>
          <xm:sqref>AI12:AI18</xm:sqref>
        </x14:dataValidation>
        <x14:dataValidation type="list" allowBlank="1" showInputMessage="1" showErrorMessage="1" xr:uid="{00000000-0002-0000-0600-00000B000000}">
          <x14:formula1>
            <xm:f>'0 - CALOR'!$N$92:$N$94</xm:f>
          </x14:formula1>
          <xm:sqref>AK12:AK18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20"/>
  <sheetViews>
    <sheetView topLeftCell="B1" zoomScale="85" zoomScaleNormal="85" workbookViewId="0">
      <pane ySplit="7" topLeftCell="A8" activePane="bottomLeft" state="frozen"/>
      <selection pane="bottomLeft" activeCell="B7" sqref="B7:P7"/>
    </sheetView>
  </sheetViews>
  <sheetFormatPr baseColWidth="10" defaultColWidth="11.453125" defaultRowHeight="14.5" x14ac:dyDescent="0.35"/>
  <cols>
    <col min="1" max="1" width="11.453125" style="7"/>
    <col min="2" max="2" width="14.1796875" style="7" customWidth="1"/>
    <col min="3" max="3" width="14.81640625" style="7" customWidth="1"/>
    <col min="4" max="4" width="11.453125" style="7"/>
    <col min="5" max="5" width="13" style="7" customWidth="1"/>
    <col min="6" max="6" width="14" style="7" customWidth="1"/>
    <col min="7" max="7" width="13.54296875" style="7" customWidth="1"/>
    <col min="8" max="8" width="14.54296875" style="7" customWidth="1"/>
    <col min="9" max="9" width="14.26953125" style="7" customWidth="1"/>
    <col min="10" max="16384" width="11.453125" style="7"/>
  </cols>
  <sheetData>
    <row r="2" spans="2:16" ht="15" thickBot="1" x14ac:dyDescent="0.4"/>
    <row r="3" spans="2:16" s="8" customFormat="1" ht="39" customHeight="1" thickTop="1" x14ac:dyDescent="0.35">
      <c r="B3" s="283"/>
      <c r="C3" s="284"/>
      <c r="D3" s="287" t="s">
        <v>0</v>
      </c>
      <c r="E3" s="287"/>
      <c r="F3" s="288" t="s">
        <v>1</v>
      </c>
      <c r="G3" s="288"/>
      <c r="H3" s="288"/>
      <c r="I3" s="288"/>
      <c r="J3" s="288"/>
      <c r="K3" s="288"/>
      <c r="L3" s="288"/>
      <c r="M3" s="287" t="s">
        <v>2</v>
      </c>
      <c r="N3" s="287"/>
      <c r="O3" s="289" t="s">
        <v>424</v>
      </c>
      <c r="P3" s="290"/>
    </row>
    <row r="4" spans="2:16" s="8" customFormat="1" ht="27.75" customHeight="1" x14ac:dyDescent="0.35">
      <c r="B4" s="285"/>
      <c r="C4" s="224"/>
      <c r="D4" s="233" t="s">
        <v>3</v>
      </c>
      <c r="E4" s="233"/>
      <c r="F4" s="291" t="s">
        <v>422</v>
      </c>
      <c r="G4" s="291"/>
      <c r="H4" s="291"/>
      <c r="I4" s="291"/>
      <c r="J4" s="291"/>
      <c r="K4" s="291"/>
      <c r="L4" s="291"/>
      <c r="M4" s="233" t="s">
        <v>5</v>
      </c>
      <c r="N4" s="233"/>
      <c r="O4" s="292">
        <v>2</v>
      </c>
      <c r="P4" s="293"/>
    </row>
    <row r="5" spans="2:16" s="8" customFormat="1" ht="42" customHeight="1" thickBot="1" x14ac:dyDescent="0.4">
      <c r="B5" s="286"/>
      <c r="C5" s="226"/>
      <c r="D5" s="234" t="s">
        <v>6</v>
      </c>
      <c r="E5" s="234"/>
      <c r="F5" s="295" t="s">
        <v>423</v>
      </c>
      <c r="G5" s="295"/>
      <c r="H5" s="295"/>
      <c r="I5" s="295"/>
      <c r="J5" s="295"/>
      <c r="K5" s="295"/>
      <c r="L5" s="295"/>
      <c r="M5" s="218"/>
      <c r="N5" s="219"/>
      <c r="O5" s="493">
        <v>44518</v>
      </c>
      <c r="P5" s="294"/>
    </row>
    <row r="6" spans="2:16" ht="23.25" customHeight="1" thickBot="1" x14ac:dyDescent="0.4">
      <c r="B6" s="229" t="s">
        <v>114</v>
      </c>
      <c r="C6" s="230"/>
      <c r="D6" s="230"/>
      <c r="E6" s="230"/>
      <c r="F6" s="230"/>
      <c r="G6" s="230"/>
      <c r="H6" s="230"/>
      <c r="I6" s="230"/>
      <c r="J6" s="230"/>
      <c r="K6" s="230"/>
      <c r="L6" s="230"/>
      <c r="M6" s="230"/>
      <c r="N6" s="230"/>
      <c r="O6" s="230"/>
      <c r="P6" s="231"/>
    </row>
    <row r="7" spans="2:16" ht="70.5" customHeight="1" x14ac:dyDescent="0.35">
      <c r="B7" s="300" t="s">
        <v>115</v>
      </c>
      <c r="C7" s="301"/>
      <c r="D7" s="301"/>
      <c r="E7" s="301"/>
      <c r="F7" s="301"/>
      <c r="G7" s="301"/>
      <c r="H7" s="301"/>
      <c r="I7" s="301"/>
      <c r="J7" s="301"/>
      <c r="K7" s="301"/>
      <c r="L7" s="301"/>
      <c r="M7" s="301"/>
      <c r="N7" s="301"/>
      <c r="O7" s="301"/>
      <c r="P7" s="302"/>
    </row>
    <row r="8" spans="2:16" ht="9.75" customHeight="1" x14ac:dyDescent="0.35">
      <c r="B8" s="9"/>
      <c r="C8" s="2"/>
      <c r="D8" s="2"/>
      <c r="E8" s="2"/>
      <c r="F8" s="2"/>
      <c r="G8" s="2"/>
      <c r="H8" s="2"/>
      <c r="I8" s="2"/>
      <c r="J8" s="2"/>
      <c r="K8" s="2"/>
      <c r="L8" s="2"/>
      <c r="M8" s="2"/>
      <c r="N8" s="2"/>
      <c r="O8" s="2"/>
      <c r="P8" s="10"/>
    </row>
    <row r="9" spans="2:16" ht="21.75" customHeight="1" x14ac:dyDescent="0.35">
      <c r="B9" s="303" t="s">
        <v>116</v>
      </c>
      <c r="C9" s="304"/>
      <c r="D9" s="304"/>
      <c r="E9" s="304"/>
      <c r="F9" s="304"/>
      <c r="G9" s="304"/>
      <c r="H9" s="304"/>
      <c r="I9" s="304"/>
      <c r="J9" s="304"/>
      <c r="K9" s="304"/>
      <c r="L9" s="304"/>
      <c r="M9" s="304"/>
      <c r="N9" s="304"/>
      <c r="O9" s="304"/>
      <c r="P9" s="305"/>
    </row>
    <row r="10" spans="2:16" ht="18.75" customHeight="1" x14ac:dyDescent="0.4">
      <c r="B10" s="306" t="s">
        <v>117</v>
      </c>
      <c r="C10" s="307"/>
      <c r="D10" s="307"/>
      <c r="E10" s="307"/>
      <c r="F10" s="307"/>
      <c r="G10" s="307"/>
      <c r="H10" s="307"/>
      <c r="I10" s="307"/>
      <c r="J10" s="307"/>
      <c r="K10" s="307"/>
      <c r="L10" s="307"/>
      <c r="M10" s="307"/>
      <c r="N10" s="307"/>
      <c r="O10" s="307"/>
      <c r="P10" s="308"/>
    </row>
    <row r="11" spans="2:16" ht="18.75" customHeight="1" x14ac:dyDescent="0.4">
      <c r="B11" s="15"/>
      <c r="C11" s="14"/>
      <c r="D11" s="14"/>
      <c r="E11" s="14"/>
      <c r="F11" s="14"/>
      <c r="G11" s="14"/>
      <c r="H11" s="14"/>
      <c r="I11" s="14"/>
      <c r="J11" s="14"/>
      <c r="K11" s="14"/>
      <c r="L11" s="14"/>
      <c r="M11" s="14"/>
      <c r="N11" s="14"/>
      <c r="O11" s="14"/>
      <c r="P11" s="16"/>
    </row>
    <row r="12" spans="2:16" ht="59.25" customHeight="1" x14ac:dyDescent="0.35">
      <c r="B12" s="309" t="s">
        <v>118</v>
      </c>
      <c r="C12" s="310"/>
      <c r="D12" s="311" t="s">
        <v>119</v>
      </c>
      <c r="E12" s="311"/>
      <c r="F12" s="311"/>
      <c r="G12" s="311"/>
      <c r="H12" s="311"/>
      <c r="I12" s="311"/>
      <c r="J12" s="311"/>
      <c r="K12" s="311"/>
      <c r="L12" s="311"/>
      <c r="M12" s="311"/>
      <c r="N12" s="311"/>
      <c r="O12" s="311"/>
      <c r="P12" s="312"/>
    </row>
    <row r="13" spans="2:16" ht="48" customHeight="1" x14ac:dyDescent="0.35">
      <c r="B13" s="313" t="s">
        <v>120</v>
      </c>
      <c r="C13" s="314"/>
      <c r="D13" s="315" t="s">
        <v>121</v>
      </c>
      <c r="E13" s="315"/>
      <c r="F13" s="315"/>
      <c r="G13" s="315"/>
      <c r="H13" s="315"/>
      <c r="I13" s="315"/>
      <c r="J13" s="315"/>
      <c r="K13" s="315"/>
      <c r="L13" s="315"/>
      <c r="M13" s="315"/>
      <c r="N13" s="315"/>
      <c r="O13" s="315"/>
      <c r="P13" s="316"/>
    </row>
    <row r="14" spans="2:16" ht="192" customHeight="1" x14ac:dyDescent="0.35">
      <c r="B14" s="313" t="s">
        <v>122</v>
      </c>
      <c r="C14" s="314"/>
      <c r="D14" s="317" t="s">
        <v>437</v>
      </c>
      <c r="E14" s="317"/>
      <c r="F14" s="317"/>
      <c r="G14" s="317"/>
      <c r="H14" s="317"/>
      <c r="I14" s="317"/>
      <c r="J14" s="317"/>
      <c r="K14" s="317"/>
      <c r="L14" s="317"/>
      <c r="M14" s="317"/>
      <c r="N14" s="317"/>
      <c r="O14" s="317"/>
      <c r="P14" s="318"/>
    </row>
    <row r="15" spans="2:16" ht="69" customHeight="1" x14ac:dyDescent="0.35">
      <c r="B15" s="298" t="s">
        <v>123</v>
      </c>
      <c r="C15" s="299"/>
      <c r="D15" s="319" t="s">
        <v>124</v>
      </c>
      <c r="E15" s="319"/>
      <c r="F15" s="319"/>
      <c r="G15" s="319"/>
      <c r="H15" s="319"/>
      <c r="I15" s="319"/>
      <c r="J15" s="319"/>
      <c r="K15" s="319"/>
      <c r="L15" s="319"/>
      <c r="M15" s="319"/>
      <c r="N15" s="319"/>
      <c r="O15" s="319"/>
      <c r="P15" s="320"/>
    </row>
    <row r="16" spans="2:16" ht="48" customHeight="1" x14ac:dyDescent="0.35">
      <c r="B16" s="298" t="s">
        <v>125</v>
      </c>
      <c r="C16" s="299"/>
      <c r="D16" s="296" t="s">
        <v>438</v>
      </c>
      <c r="E16" s="296"/>
      <c r="F16" s="296"/>
      <c r="G16" s="296"/>
      <c r="H16" s="296"/>
      <c r="I16" s="296"/>
      <c r="J16" s="296"/>
      <c r="K16" s="296"/>
      <c r="L16" s="296"/>
      <c r="M16" s="296"/>
      <c r="N16" s="296"/>
      <c r="O16" s="296"/>
      <c r="P16" s="297"/>
    </row>
    <row r="17" spans="2:16" x14ac:dyDescent="0.35">
      <c r="B17" s="9"/>
      <c r="C17" s="2"/>
      <c r="D17" s="2"/>
      <c r="E17" s="2"/>
      <c r="F17" s="2"/>
      <c r="G17" s="2"/>
      <c r="H17" s="2"/>
      <c r="I17" s="2"/>
      <c r="J17" s="2"/>
      <c r="K17" s="2"/>
      <c r="L17" s="2"/>
      <c r="M17" s="2"/>
      <c r="N17" s="2"/>
      <c r="O17" s="2"/>
      <c r="P17" s="10"/>
    </row>
    <row r="18" spans="2:16" x14ac:dyDescent="0.35">
      <c r="B18" s="9"/>
      <c r="C18" s="2"/>
      <c r="D18" s="2"/>
      <c r="E18" s="2"/>
      <c r="F18" s="2"/>
      <c r="G18" s="2"/>
      <c r="H18" s="2"/>
      <c r="I18" s="2"/>
      <c r="J18" s="2"/>
      <c r="K18" s="2"/>
      <c r="L18" s="2"/>
      <c r="M18" s="2"/>
      <c r="N18" s="2"/>
      <c r="O18" s="2"/>
      <c r="P18" s="10"/>
    </row>
    <row r="19" spans="2:16" ht="15" thickBot="1" x14ac:dyDescent="0.4">
      <c r="B19" s="11"/>
      <c r="C19" s="12"/>
      <c r="D19" s="12"/>
      <c r="E19" s="12"/>
      <c r="F19" s="12"/>
      <c r="G19" s="12"/>
      <c r="H19" s="12"/>
      <c r="I19" s="12"/>
      <c r="J19" s="12"/>
      <c r="K19" s="12"/>
      <c r="L19" s="12"/>
      <c r="M19" s="12"/>
      <c r="N19" s="12"/>
      <c r="O19" s="12"/>
      <c r="P19" s="13"/>
    </row>
    <row r="20" spans="2:16" ht="15" thickTop="1" x14ac:dyDescent="0.35"/>
  </sheetData>
  <sheetProtection algorithmName="SHA-512" hashValue="9IXnmt7iPFHnVtiWM4F+LN3KhWyMomAPllU2YkHtQ5Y09Ffx7mZbYKxNx6nMePpGAZz/Go4WEL4jLngsK0MrWQ==" saltValue="GGMhjFQOS/E2WTrX5VaTHQ==" spinCount="100000" sheet="1" objects="1" scenarios="1" selectLockedCells="1" selectUnlockedCells="1"/>
  <mergeCells count="27">
    <mergeCell ref="D16:P16"/>
    <mergeCell ref="B15:C15"/>
    <mergeCell ref="B16:C16"/>
    <mergeCell ref="B7:P7"/>
    <mergeCell ref="B9:P9"/>
    <mergeCell ref="B10:P10"/>
    <mergeCell ref="B12:C12"/>
    <mergeCell ref="D12:P12"/>
    <mergeCell ref="B13:C13"/>
    <mergeCell ref="D13:P13"/>
    <mergeCell ref="B14:C14"/>
    <mergeCell ref="D14:P14"/>
    <mergeCell ref="D15:P15"/>
    <mergeCell ref="B6:P6"/>
    <mergeCell ref="B3:C5"/>
    <mergeCell ref="D3:E3"/>
    <mergeCell ref="F3:L3"/>
    <mergeCell ref="M3:N3"/>
    <mergeCell ref="O3:P3"/>
    <mergeCell ref="D4:E4"/>
    <mergeCell ref="F4:L4"/>
    <mergeCell ref="M4:N4"/>
    <mergeCell ref="O4:P4"/>
    <mergeCell ref="M5:N5"/>
    <mergeCell ref="O5:P5"/>
    <mergeCell ref="D5:E5"/>
    <mergeCell ref="F5:L5"/>
  </mergeCells>
  <hyperlinks>
    <hyperlink ref="B10" r:id="rId1" xr:uid="{00000000-0004-0000-0100-000000000000}"/>
  </hyperlinks>
  <pageMargins left="0.7" right="0.7" top="0.75" bottom="0.75" header="0.3" footer="0.3"/>
  <pageSetup paperSize="14"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R15"/>
  <sheetViews>
    <sheetView tabSelected="1" topLeftCell="A9" zoomScaleNormal="100" workbookViewId="0">
      <selection activeCell="E9" sqref="E9"/>
    </sheetView>
  </sheetViews>
  <sheetFormatPr baseColWidth="10" defaultColWidth="9.1796875" defaultRowHeight="13" x14ac:dyDescent="0.35"/>
  <cols>
    <col min="1" max="1" width="11.453125" style="65" customWidth="1"/>
    <col min="2" max="2" width="6.26953125" style="65" customWidth="1"/>
    <col min="3" max="3" width="21.26953125" style="65" customWidth="1"/>
    <col min="4" max="4" width="5.26953125" style="66" customWidth="1"/>
    <col min="5" max="5" width="54.453125" style="65" customWidth="1"/>
    <col min="6" max="6" width="15.1796875" style="65" customWidth="1"/>
    <col min="7" max="7" width="59" style="65" customWidth="1"/>
    <col min="8" max="8" width="48.1796875" style="65" customWidth="1"/>
    <col min="9" max="9" width="4.1796875" style="65" customWidth="1"/>
    <col min="10" max="10" width="5.1796875" style="65" customWidth="1"/>
    <col min="11" max="11" width="5.54296875" style="65" customWidth="1"/>
    <col min="12" max="12" width="6.1796875" style="65" customWidth="1"/>
    <col min="13" max="13" width="9.7265625" style="65" customWidth="1"/>
    <col min="14" max="14" width="84.36328125" style="65" customWidth="1"/>
    <col min="15" max="15" width="38.54296875" style="65" customWidth="1"/>
    <col min="16" max="16" width="52.26953125" style="65" customWidth="1"/>
    <col min="17" max="17" width="19.1796875" style="65" customWidth="1"/>
    <col min="18" max="18" width="37.81640625" style="65" customWidth="1"/>
    <col min="19" max="19" width="13.26953125" style="65" customWidth="1"/>
    <col min="20" max="20" width="13.7265625" style="65" customWidth="1"/>
    <col min="21" max="21" width="12.453125" style="65" customWidth="1"/>
    <col min="22" max="22" width="12.54296875" style="65" customWidth="1"/>
    <col min="23" max="23" width="3.81640625" style="65" customWidth="1"/>
    <col min="24" max="24" width="4.453125" style="65" customWidth="1"/>
    <col min="25" max="25" width="4.81640625" style="65" customWidth="1"/>
    <col min="26" max="26" width="5.453125" style="65" customWidth="1"/>
    <col min="27" max="27" width="9" style="65" customWidth="1"/>
    <col min="28" max="28" width="46.54296875" style="117" customWidth="1"/>
    <col min="29" max="29" width="31.54296875" style="65" customWidth="1"/>
    <col min="30" max="30" width="35.81640625" style="65" customWidth="1"/>
    <col min="31" max="31" width="50.54296875" style="65" customWidth="1"/>
    <col min="32" max="32" width="9.1796875" style="65"/>
    <col min="33" max="33" width="5.26953125" style="65" customWidth="1"/>
    <col min="34" max="35" width="5.81640625" style="65" customWidth="1"/>
    <col min="36" max="36" width="5.1796875" style="65" customWidth="1"/>
    <col min="37" max="37" width="5" style="65" customWidth="1"/>
    <col min="38" max="38" width="5.7265625" style="65" customWidth="1"/>
    <col min="39" max="39" width="6" style="65" customWidth="1"/>
    <col min="40" max="40" width="5.26953125" style="65" customWidth="1"/>
    <col min="41" max="41" width="5.7265625" style="65" customWidth="1"/>
    <col min="42" max="42" width="5.26953125" style="65" customWidth="1"/>
    <col min="43" max="43" width="5.7265625" style="65" customWidth="1"/>
    <col min="44" max="44" width="6.26953125" style="65" customWidth="1"/>
    <col min="45" max="16384" width="9.1796875" style="65"/>
  </cols>
  <sheetData>
    <row r="1" spans="2:44" ht="14.25" customHeight="1" thickBot="1" x14ac:dyDescent="0.4"/>
    <row r="2" spans="2:44" ht="39" customHeight="1" x14ac:dyDescent="0.35">
      <c r="B2" s="475"/>
      <c r="C2" s="475"/>
      <c r="D2" s="475"/>
      <c r="E2" s="475"/>
      <c r="F2" s="322" t="s">
        <v>0</v>
      </c>
      <c r="G2" s="323"/>
      <c r="H2" s="261" t="s">
        <v>421</v>
      </c>
      <c r="I2" s="262"/>
      <c r="J2" s="262"/>
      <c r="K2" s="262"/>
      <c r="L2" s="262"/>
      <c r="M2" s="262"/>
      <c r="N2" s="262"/>
      <c r="O2" s="262"/>
      <c r="P2" s="262"/>
      <c r="Q2" s="262"/>
      <c r="R2" s="262"/>
      <c r="S2" s="262"/>
      <c r="T2" s="262"/>
      <c r="U2" s="262"/>
      <c r="V2" s="262"/>
      <c r="W2" s="262"/>
      <c r="X2" s="262"/>
      <c r="Y2" s="262"/>
      <c r="Z2" s="262"/>
      <c r="AA2" s="262"/>
      <c r="AB2" s="262"/>
      <c r="AC2" s="262"/>
      <c r="AD2" s="263"/>
      <c r="AE2" s="322" t="s">
        <v>2</v>
      </c>
      <c r="AF2" s="488"/>
      <c r="AG2" s="488"/>
      <c r="AH2" s="488"/>
      <c r="AI2" s="489" t="s">
        <v>424</v>
      </c>
      <c r="AJ2" s="489"/>
      <c r="AK2" s="489"/>
      <c r="AL2" s="489"/>
      <c r="AM2" s="489"/>
      <c r="AN2" s="489"/>
      <c r="AO2" s="489"/>
      <c r="AP2" s="489"/>
      <c r="AQ2" s="489"/>
      <c r="AR2" s="490"/>
    </row>
    <row r="3" spans="2:44" ht="34.5" customHeight="1" x14ac:dyDescent="0.35">
      <c r="B3" s="475"/>
      <c r="C3" s="475"/>
      <c r="D3" s="475"/>
      <c r="E3" s="475"/>
      <c r="F3" s="324" t="s">
        <v>3</v>
      </c>
      <c r="G3" s="325"/>
      <c r="H3" s="326" t="s">
        <v>422</v>
      </c>
      <c r="I3" s="327"/>
      <c r="J3" s="327"/>
      <c r="K3" s="327"/>
      <c r="L3" s="327"/>
      <c r="M3" s="327"/>
      <c r="N3" s="327"/>
      <c r="O3" s="327"/>
      <c r="P3" s="327"/>
      <c r="Q3" s="327"/>
      <c r="R3" s="327"/>
      <c r="S3" s="327"/>
      <c r="T3" s="327"/>
      <c r="U3" s="327"/>
      <c r="V3" s="327"/>
      <c r="W3" s="327"/>
      <c r="X3" s="327"/>
      <c r="Y3" s="327"/>
      <c r="Z3" s="327"/>
      <c r="AA3" s="327"/>
      <c r="AB3" s="327"/>
      <c r="AC3" s="327"/>
      <c r="AD3" s="328"/>
      <c r="AE3" s="324" t="s">
        <v>5</v>
      </c>
      <c r="AF3" s="477"/>
      <c r="AG3" s="477"/>
      <c r="AH3" s="477"/>
      <c r="AI3" s="491">
        <v>2</v>
      </c>
      <c r="AJ3" s="491"/>
      <c r="AK3" s="491"/>
      <c r="AL3" s="491"/>
      <c r="AM3" s="491"/>
      <c r="AN3" s="491"/>
      <c r="AO3" s="491"/>
      <c r="AP3" s="491"/>
      <c r="AQ3" s="491"/>
      <c r="AR3" s="492"/>
    </row>
    <row r="4" spans="2:44" ht="39.75" customHeight="1" x14ac:dyDescent="0.35">
      <c r="B4" s="476"/>
      <c r="C4" s="476"/>
      <c r="D4" s="476"/>
      <c r="E4" s="476"/>
      <c r="F4" s="376" t="s">
        <v>6</v>
      </c>
      <c r="G4" s="458"/>
      <c r="H4" s="485" t="s">
        <v>423</v>
      </c>
      <c r="I4" s="486"/>
      <c r="J4" s="486"/>
      <c r="K4" s="486"/>
      <c r="L4" s="486"/>
      <c r="M4" s="486"/>
      <c r="N4" s="486"/>
      <c r="O4" s="486"/>
      <c r="P4" s="486"/>
      <c r="Q4" s="486"/>
      <c r="R4" s="486"/>
      <c r="S4" s="486"/>
      <c r="T4" s="486"/>
      <c r="U4" s="486"/>
      <c r="V4" s="486"/>
      <c r="W4" s="486"/>
      <c r="X4" s="486"/>
      <c r="Y4" s="486"/>
      <c r="Z4" s="486"/>
      <c r="AA4" s="486"/>
      <c r="AB4" s="486"/>
      <c r="AC4" s="486"/>
      <c r="AD4" s="487"/>
      <c r="AE4" s="324" t="s">
        <v>224</v>
      </c>
      <c r="AF4" s="477"/>
      <c r="AG4" s="477"/>
      <c r="AH4" s="477"/>
      <c r="AI4" s="482">
        <v>44518</v>
      </c>
      <c r="AJ4" s="483"/>
      <c r="AK4" s="483"/>
      <c r="AL4" s="483"/>
      <c r="AM4" s="483"/>
      <c r="AN4" s="483"/>
      <c r="AO4" s="483"/>
      <c r="AP4" s="483"/>
      <c r="AQ4" s="483"/>
      <c r="AR4" s="484"/>
    </row>
    <row r="5" spans="2:44" ht="96.75" customHeight="1" x14ac:dyDescent="0.35">
      <c r="B5" s="466" t="s">
        <v>293</v>
      </c>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466"/>
      <c r="AR5" s="466"/>
    </row>
    <row r="6" spans="2:44" ht="54" customHeight="1" x14ac:dyDescent="0.35">
      <c r="B6" s="470" t="s">
        <v>294</v>
      </c>
      <c r="C6" s="470"/>
      <c r="D6" s="470"/>
      <c r="E6" s="470"/>
      <c r="F6" s="470"/>
      <c r="G6" s="470"/>
      <c r="H6" s="470"/>
      <c r="I6" s="470" t="s">
        <v>295</v>
      </c>
      <c r="J6" s="470"/>
      <c r="K6" s="470"/>
      <c r="L6" s="470"/>
      <c r="M6" s="470" t="s">
        <v>296</v>
      </c>
      <c r="N6" s="470"/>
      <c r="O6" s="470"/>
      <c r="P6" s="470"/>
      <c r="Q6" s="470"/>
      <c r="R6" s="470"/>
      <c r="S6" s="470" t="s">
        <v>297</v>
      </c>
      <c r="T6" s="470"/>
      <c r="U6" s="470"/>
      <c r="V6" s="470"/>
      <c r="W6" s="470" t="s">
        <v>298</v>
      </c>
      <c r="X6" s="470"/>
      <c r="Y6" s="470"/>
      <c r="Z6" s="470"/>
      <c r="AA6" s="470" t="s">
        <v>299</v>
      </c>
      <c r="AB6" s="470"/>
      <c r="AC6" s="470"/>
      <c r="AD6" s="470"/>
      <c r="AE6" s="470"/>
      <c r="AF6" s="470" t="s">
        <v>300</v>
      </c>
      <c r="AG6" s="470"/>
      <c r="AH6" s="470"/>
      <c r="AI6" s="470"/>
      <c r="AJ6" s="470"/>
      <c r="AK6" s="470"/>
      <c r="AL6" s="470"/>
      <c r="AM6" s="470"/>
      <c r="AN6" s="470"/>
      <c r="AO6" s="470"/>
      <c r="AP6" s="470"/>
      <c r="AQ6" s="470"/>
      <c r="AR6" s="470"/>
    </row>
    <row r="7" spans="2:44" ht="75" x14ac:dyDescent="0.35">
      <c r="B7" s="151" t="s">
        <v>182</v>
      </c>
      <c r="C7" s="151" t="s">
        <v>301</v>
      </c>
      <c r="D7" s="101" t="s">
        <v>302</v>
      </c>
      <c r="E7" s="101" t="s">
        <v>303</v>
      </c>
      <c r="F7" s="101" t="s">
        <v>304</v>
      </c>
      <c r="G7" s="101" t="s">
        <v>305</v>
      </c>
      <c r="H7" s="101" t="s">
        <v>306</v>
      </c>
      <c r="I7" s="102" t="s">
        <v>307</v>
      </c>
      <c r="J7" s="102" t="s">
        <v>25</v>
      </c>
      <c r="K7" s="102" t="s">
        <v>308</v>
      </c>
      <c r="L7" s="103" t="s">
        <v>309</v>
      </c>
      <c r="M7" s="101" t="s">
        <v>310</v>
      </c>
      <c r="N7" s="101" t="s">
        <v>311</v>
      </c>
      <c r="O7" s="101" t="s">
        <v>312</v>
      </c>
      <c r="P7" s="101" t="s">
        <v>313</v>
      </c>
      <c r="Q7" s="101" t="s">
        <v>314</v>
      </c>
      <c r="R7" s="101" t="s">
        <v>315</v>
      </c>
      <c r="S7" s="101" t="s">
        <v>316</v>
      </c>
      <c r="T7" s="101" t="s">
        <v>317</v>
      </c>
      <c r="U7" s="101" t="s">
        <v>318</v>
      </c>
      <c r="V7" s="101" t="s">
        <v>319</v>
      </c>
      <c r="W7" s="102" t="s">
        <v>307</v>
      </c>
      <c r="X7" s="102" t="s">
        <v>25</v>
      </c>
      <c r="Y7" s="102" t="s">
        <v>320</v>
      </c>
      <c r="Z7" s="103" t="s">
        <v>309</v>
      </c>
      <c r="AA7" s="101" t="s">
        <v>321</v>
      </c>
      <c r="AB7" s="101" t="s">
        <v>322</v>
      </c>
      <c r="AC7" s="101" t="s">
        <v>323</v>
      </c>
      <c r="AD7" s="101" t="s">
        <v>324</v>
      </c>
      <c r="AE7" s="101" t="s">
        <v>325</v>
      </c>
      <c r="AF7" s="102" t="s">
        <v>326</v>
      </c>
      <c r="AG7" s="102" t="s">
        <v>327</v>
      </c>
      <c r="AH7" s="102" t="s">
        <v>328</v>
      </c>
      <c r="AI7" s="102" t="s">
        <v>329</v>
      </c>
      <c r="AJ7" s="102" t="s">
        <v>330</v>
      </c>
      <c r="AK7" s="102" t="s">
        <v>331</v>
      </c>
      <c r="AL7" s="102" t="s">
        <v>332</v>
      </c>
      <c r="AM7" s="102" t="s">
        <v>333</v>
      </c>
      <c r="AN7" s="102" t="s">
        <v>334</v>
      </c>
      <c r="AO7" s="102" t="s">
        <v>335</v>
      </c>
      <c r="AP7" s="102" t="s">
        <v>336</v>
      </c>
      <c r="AQ7" s="102" t="s">
        <v>337</v>
      </c>
      <c r="AR7" s="102" t="s">
        <v>338</v>
      </c>
    </row>
    <row r="8" spans="2:44" ht="66.75" customHeight="1" x14ac:dyDescent="0.35">
      <c r="B8" s="149" t="str">
        <f>'3-IDENTIFICACIÓN DEL RIESGO'!B10</f>
        <v>R1</v>
      </c>
      <c r="C8" s="149" t="str">
        <f>'3-IDENTIFICACIÓN DEL RIESGO'!C10</f>
        <v>Todos los procesos</v>
      </c>
      <c r="D8" s="153">
        <v>1</v>
      </c>
      <c r="E8" s="152" t="str">
        <f>'3-IDENTIFICACIÓN DEL RIESGO'!N10</f>
        <v xml:space="preserve">Pérdida de la integridad, confidencialidad y disponibilidad de la información física manejada por los procesos de la ANT en cada dependencia </v>
      </c>
      <c r="F8" s="147" t="s">
        <v>339</v>
      </c>
      <c r="G8" s="98" t="str">
        <f>'3-IDENTIFICACIÓN DEL RIESGO'!H10</f>
        <v xml:space="preserve">1. Manejo inadecuado de la información.
2. Información física almacenada sin proteccion.
3. Desconocimiento de políticas de seguridad de la información.
4. Prácticas inadecuadas de seguridad de la información.
5. Desconocimiento de las normativas de Gestion Documental </v>
      </c>
      <c r="H8" s="98" t="str">
        <f>'3-IDENTIFICACIÓN DEL RIESGO'!L10</f>
        <v>1. Reprocesos.
2. Alta ocurrencia de incidentes de seguridad de la información.
3. Pérdida total o parcial de la información.
4. Fuga de la información.</v>
      </c>
      <c r="I8" s="144" t="str">
        <f>'4-VALORACIÓN DEL RIESGO'!Q11</f>
        <v>POSIBLE</v>
      </c>
      <c r="J8" s="144" t="str">
        <f>'4-VALORACIÓN DEL RIESGO'!AA11</f>
        <v>Moderado</v>
      </c>
      <c r="K8" s="144" t="str">
        <f>'4-VALORACIÓN DEL RIESGO'!AB11</f>
        <v>Alto</v>
      </c>
      <c r="L8" s="145" t="str">
        <f>'4-VALORACIÓN DEL RIESGO'!AC11</f>
        <v>Reducir</v>
      </c>
      <c r="M8" s="146" t="s">
        <v>340</v>
      </c>
      <c r="N8" s="147" t="str">
        <f>'5-CONTROLES'!M12</f>
        <v>Monitoreo y seguimiento de los controles implementados</v>
      </c>
      <c r="O8" s="147" t="str">
        <f>'5-CONTROLES'!L12</f>
        <v xml:space="preserve"> Informes de auditoría
 Informes de revisón de políticas en el área </v>
      </c>
      <c r="P8" s="147" t="s">
        <v>362</v>
      </c>
      <c r="Q8" s="147" t="str">
        <f>'5-CONTROLES'!H12</f>
        <v>1 vez al año</v>
      </c>
      <c r="R8" s="135" t="s">
        <v>341</v>
      </c>
      <c r="S8" s="148" t="str">
        <f>'5-CONTROLES'!AC12</f>
        <v>Débil</v>
      </c>
      <c r="T8" s="148" t="str">
        <f>'5-CONTROLES'!AD12</f>
        <v>Fuerte</v>
      </c>
      <c r="U8" s="148" t="str">
        <f>'5-CONTROLES'!AE12</f>
        <v>Débil</v>
      </c>
      <c r="V8" s="148" t="str">
        <f>'5-CONTROLES'!AH12</f>
        <v>Débil</v>
      </c>
      <c r="W8" s="144">
        <f>'5-CONTROLES'!AJ12</f>
        <v>0</v>
      </c>
      <c r="X8" s="144">
        <f>'5-CONTROLES'!AL12</f>
        <v>0</v>
      </c>
      <c r="Y8" s="144" t="b">
        <f>'5-CONTROLES'!AM12</f>
        <v>0</v>
      </c>
      <c r="Z8" s="145" t="s">
        <v>80</v>
      </c>
      <c r="AA8" s="146" t="s">
        <v>342</v>
      </c>
      <c r="AB8" s="114" t="s">
        <v>386</v>
      </c>
      <c r="AC8" s="135" t="s">
        <v>425</v>
      </c>
      <c r="AD8" s="135" t="s">
        <v>365</v>
      </c>
      <c r="AE8" s="154" t="s">
        <v>385</v>
      </c>
      <c r="AF8" s="154">
        <v>1</v>
      </c>
      <c r="AG8" s="154"/>
      <c r="AH8" s="154"/>
      <c r="AI8" s="154"/>
      <c r="AJ8" s="154"/>
      <c r="AK8" s="154"/>
      <c r="AL8" s="154"/>
      <c r="AM8" s="154">
        <v>1</v>
      </c>
      <c r="AN8" s="154"/>
      <c r="AO8" s="154"/>
      <c r="AP8" s="154"/>
      <c r="AQ8" s="154"/>
      <c r="AR8" s="104"/>
    </row>
    <row r="9" spans="2:44" ht="70.5" customHeight="1" x14ac:dyDescent="0.35">
      <c r="B9" s="151" t="str">
        <f>'3-IDENTIFICACIÓN DEL RIESGO'!B11</f>
        <v>R2</v>
      </c>
      <c r="C9" s="151" t="str">
        <f>'3-IDENTIFICACIÓN DEL RIESGO'!C11</f>
        <v>Administración de Bienes y Servicios</v>
      </c>
      <c r="D9" s="150">
        <v>2</v>
      </c>
      <c r="E9" s="67" t="str">
        <f>'3-IDENTIFICACIÓN DEL RIESGO'!N11</f>
        <v>Pérdida de la integridad, confidencialidad y disponibilidad de la información y equipos de cómputo debido a la falta de controles de acceso físico para el ingreso a las sedes de la ANT.</v>
      </c>
      <c r="F9" s="147" t="s">
        <v>339</v>
      </c>
      <c r="G9" s="94" t="str">
        <f>'3-IDENTIFICACIÓN DEL RIESGO'!H11</f>
        <v>1. Controles insuficientes para el acceso físico a las sedes de la ANT.</v>
      </c>
      <c r="H9" s="67" t="str">
        <f>'3-IDENTIFICACIÓN DEL RIESGO'!L11</f>
        <v>1. Incidentes de seguridad de la información.
2. Pérdida total o parcial de la información.
3. Fuga de información.</v>
      </c>
      <c r="I9" s="107" t="str">
        <f>'4-VALORACIÓN DEL RIESGO'!Q12</f>
        <v>RARA VEZ</v>
      </c>
      <c r="J9" s="107" t="str">
        <f>'4-VALORACIÓN DEL RIESGO'!AA12</f>
        <v>Moderado</v>
      </c>
      <c r="K9" s="107" t="str">
        <f>'4-VALORACIÓN DEL RIESGO'!AB12</f>
        <v>Moderado</v>
      </c>
      <c r="L9" s="108" t="s">
        <v>245</v>
      </c>
      <c r="M9" s="110" t="s">
        <v>343</v>
      </c>
      <c r="N9" s="95" t="str">
        <f>'5-CONTROLES'!M13</f>
        <v>Inspecciones de funcionamiento de CCTV (Circuito Cerrado de Televisión).</v>
      </c>
      <c r="O9" s="95" t="str">
        <f>'5-CONTROLES'!L13</f>
        <v>Registros de video</v>
      </c>
      <c r="P9" s="95" t="str">
        <f>'5-CONTROLES'!G13</f>
        <v xml:space="preserve">Subdireccion Administrativa y Financiera - Seguridad Física </v>
      </c>
      <c r="Q9" s="95" t="str">
        <f>'5-CONTROLES'!H13</f>
        <v xml:space="preserve">1 vez al mes </v>
      </c>
      <c r="R9" s="131" t="s">
        <v>344</v>
      </c>
      <c r="S9" s="68" t="str">
        <f>'5-CONTROLES'!AC13</f>
        <v>Débil</v>
      </c>
      <c r="T9" s="68" t="str">
        <f>'5-CONTROLES'!AD13</f>
        <v>Moderado</v>
      </c>
      <c r="U9" s="68" t="str">
        <f>'5-CONTROLES'!AE13</f>
        <v>Débil</v>
      </c>
      <c r="V9" s="68" t="str">
        <f>'5-CONTROLES'!AH13</f>
        <v>Débil</v>
      </c>
      <c r="W9" s="107">
        <f>'5-CONTROLES'!AJ13</f>
        <v>0</v>
      </c>
      <c r="X9" s="107">
        <f>'5-CONTROLES'!AL13</f>
        <v>0</v>
      </c>
      <c r="Y9" s="107" t="b">
        <f>'5-CONTROLES'!AM13</f>
        <v>0</v>
      </c>
      <c r="Z9" s="108" t="s">
        <v>80</v>
      </c>
      <c r="AA9" s="110" t="s">
        <v>345</v>
      </c>
      <c r="AB9" s="132" t="s">
        <v>430</v>
      </c>
      <c r="AC9" s="69" t="s">
        <v>426</v>
      </c>
      <c r="AD9" s="131" t="s">
        <v>346</v>
      </c>
      <c r="AE9" s="154" t="s">
        <v>431</v>
      </c>
      <c r="AF9" s="69">
        <v>1</v>
      </c>
      <c r="AG9" s="69"/>
      <c r="AH9" s="69"/>
      <c r="AI9" s="69"/>
      <c r="AJ9" s="69"/>
      <c r="AK9" s="69"/>
      <c r="AL9" s="69"/>
      <c r="AM9" s="69">
        <v>1</v>
      </c>
      <c r="AN9" s="69"/>
      <c r="AO9" s="69"/>
      <c r="AP9" s="69"/>
      <c r="AQ9" s="69"/>
      <c r="AR9" s="105"/>
    </row>
    <row r="10" spans="2:44" ht="70.5" customHeight="1" x14ac:dyDescent="0.35">
      <c r="B10" s="467" t="str">
        <f>'3-IDENTIFICACIÓN DEL RIESGO'!B12</f>
        <v>R3</v>
      </c>
      <c r="C10" s="467" t="str">
        <f>'3-IDENTIFICACIÓN DEL RIESGO'!C12</f>
        <v>Inteligencia de la Información
Gestión de la Información</v>
      </c>
      <c r="D10" s="469">
        <v>3</v>
      </c>
      <c r="E10" s="471" t="str">
        <f>'3-IDENTIFICACIÓN DEL RIESGO'!N12</f>
        <v>Incumplimiento por parte de los colaboradores de las políticas y linamientos  de seguridad de la información definidas por la ANT.</v>
      </c>
      <c r="F10" s="473" t="s">
        <v>339</v>
      </c>
      <c r="G10" s="471" t="str">
        <f>'3-IDENTIFICACIÓN DEL RIESGO'!H12</f>
        <v>1. Falta de revisión y actualización de las políticas generales y específicas de seguridad de la información.
2. Falta de comunicación de las políticas generales y específicas de seguridad de la información a los Funcionarios y Contratistas.</v>
      </c>
      <c r="H10" s="471" t="str">
        <f>'3-IDENTIFICACIÓN DEL RIESGO'!L12</f>
        <v>1. Incumplimientos legales y/o contractuales. 
2. Pérdida de la cultura organizacional en materia de seguridad de la información. 
3. Alto nivel de incidentes de seguridad de la información.</v>
      </c>
      <c r="I10" s="462" t="str">
        <f>'4-VALORACIÓN DEL RIESGO'!Q13</f>
        <v>PROBABLE</v>
      </c>
      <c r="J10" s="462" t="str">
        <f>'4-VALORACIÓN DEL RIESGO'!AA13</f>
        <v>Menor</v>
      </c>
      <c r="K10" s="462" t="str">
        <f>'4-VALORACIÓN DEL RIESGO'!AB13</f>
        <v>Alto</v>
      </c>
      <c r="L10" s="464" t="s">
        <v>245</v>
      </c>
      <c r="M10" s="480" t="s">
        <v>354</v>
      </c>
      <c r="N10" s="473" t="str">
        <f>'5-CONTROLES'!M14</f>
        <v xml:space="preserve">Realización de Capacitaciones sobre la politica y lineamientos en seguridad de la información </v>
      </c>
      <c r="O10" s="473" t="str">
        <f>'5-CONTROLES'!L14</f>
        <v>Registro de Capacitaciones Efectuadas</v>
      </c>
      <c r="P10" s="473" t="str">
        <f>'5-CONTROLES'!G14</f>
        <v xml:space="preserve">Subdirección de Sistemas de Información de Tierras </v>
      </c>
      <c r="Q10" s="473" t="str">
        <f>'5-CONTROLES'!H14</f>
        <v xml:space="preserve">2 Veces al Año </v>
      </c>
      <c r="R10" s="478" t="s">
        <v>371</v>
      </c>
      <c r="S10" s="460" t="str">
        <f>'5-CONTROLES'!AC14</f>
        <v>Fuerte</v>
      </c>
      <c r="T10" s="460" t="str">
        <f>'5-CONTROLES'!AD14</f>
        <v>Moderado</v>
      </c>
      <c r="U10" s="460" t="str">
        <f>'5-CONTROLES'!AE14</f>
        <v>Moderado</v>
      </c>
      <c r="V10" s="460" t="str">
        <f>'5-CONTROLES'!AH14</f>
        <v>Débil</v>
      </c>
      <c r="W10" s="462">
        <f>'5-CONTROLES'!AJ14</f>
        <v>0</v>
      </c>
      <c r="X10" s="462">
        <f>'5-CONTROLES'!AL14</f>
        <v>0</v>
      </c>
      <c r="Y10" s="462" t="b">
        <f>'5-CONTROLES'!AM14</f>
        <v>0</v>
      </c>
      <c r="Z10" s="464" t="s">
        <v>80</v>
      </c>
      <c r="AA10" s="110" t="s">
        <v>347</v>
      </c>
      <c r="AB10" s="132" t="s">
        <v>427</v>
      </c>
      <c r="AC10" s="69" t="s">
        <v>348</v>
      </c>
      <c r="AD10" s="131" t="s">
        <v>373</v>
      </c>
      <c r="AE10" s="131" t="s">
        <v>349</v>
      </c>
      <c r="AF10" s="69">
        <v>1</v>
      </c>
      <c r="AG10" s="69"/>
      <c r="AH10" s="69"/>
      <c r="AI10" s="69"/>
      <c r="AJ10" s="69"/>
      <c r="AK10" s="69"/>
      <c r="AL10" s="69">
        <v>1</v>
      </c>
      <c r="AM10" s="69"/>
      <c r="AN10" s="69"/>
      <c r="AO10" s="69"/>
      <c r="AP10" s="69"/>
      <c r="AQ10" s="69"/>
      <c r="AR10" s="105"/>
    </row>
    <row r="11" spans="2:44" ht="68.25" customHeight="1" x14ac:dyDescent="0.35">
      <c r="B11" s="468"/>
      <c r="C11" s="468"/>
      <c r="D11" s="469"/>
      <c r="E11" s="472"/>
      <c r="F11" s="474"/>
      <c r="G11" s="472"/>
      <c r="H11" s="472"/>
      <c r="I11" s="463"/>
      <c r="J11" s="463"/>
      <c r="K11" s="463"/>
      <c r="L11" s="465"/>
      <c r="M11" s="481"/>
      <c r="N11" s="474"/>
      <c r="O11" s="474"/>
      <c r="P11" s="474"/>
      <c r="Q11" s="474"/>
      <c r="R11" s="479"/>
      <c r="S11" s="461"/>
      <c r="T11" s="461"/>
      <c r="U11" s="461"/>
      <c r="V11" s="461"/>
      <c r="W11" s="463"/>
      <c r="X11" s="463"/>
      <c r="Y11" s="463"/>
      <c r="Z11" s="465"/>
      <c r="AA11" s="111" t="s">
        <v>350</v>
      </c>
      <c r="AB11" s="132" t="s">
        <v>435</v>
      </c>
      <c r="AC11" s="69" t="s">
        <v>348</v>
      </c>
      <c r="AD11" s="131" t="s">
        <v>372</v>
      </c>
      <c r="AE11" s="131" t="s">
        <v>436</v>
      </c>
      <c r="AF11" s="69">
        <v>3</v>
      </c>
      <c r="AG11" s="69"/>
      <c r="AH11" s="69"/>
      <c r="AI11" s="69">
        <v>1</v>
      </c>
      <c r="AJ11" s="69"/>
      <c r="AK11" s="69"/>
      <c r="AL11" s="69"/>
      <c r="AM11" s="69">
        <v>1</v>
      </c>
      <c r="AN11" s="69"/>
      <c r="AO11" s="69"/>
      <c r="AP11" s="69">
        <v>1</v>
      </c>
      <c r="AQ11" s="69"/>
      <c r="AR11" s="105"/>
    </row>
    <row r="12" spans="2:44" ht="112" customHeight="1" x14ac:dyDescent="0.35">
      <c r="B12" s="151" t="str">
        <f>'3-IDENTIFICACIÓN DEL RIESGO'!B13</f>
        <v>R4</v>
      </c>
      <c r="C12" s="151" t="str">
        <f>'3-IDENTIFICACIÓN DEL RIESGO'!C13</f>
        <v>Gestión de la Información
Adquisición de Bienes y Servicios</v>
      </c>
      <c r="D12" s="153">
        <v>4</v>
      </c>
      <c r="E12" s="97" t="str">
        <f>'3-IDENTIFICACIÓN DEL RIESGO'!N13</f>
        <v xml:space="preserve">Pérdida de la confidencialidad, integridad y disponiblidad de la información almacenada y procesada por la infraestructura tecnológica de la ANT. </v>
      </c>
      <c r="F12" s="147" t="s">
        <v>339</v>
      </c>
      <c r="G12" s="97" t="str">
        <f>'3-IDENTIFICACIÓN DEL RIESGO'!H13</f>
        <v>1. Sistemas operativos sin actualizar.
2. Uso de certificados con sistemas de cifrados débiles.
3. Servicios web sin la configuración de sistemas de cifrado.
4. Uso de software con vulnerabilidades.
5. Uso de software sin la ejecución de pruebas de seguridad.
6. Configuración inadecuada de protocolos de comunicación.
6. Falta de separación de las redes (voz y datos).
7. Uso de contraseñas por defecto.</v>
      </c>
      <c r="H12" s="97" t="str">
        <f>'3-IDENTIFICACIÓN DEL RIESGO'!L13</f>
        <v xml:space="preserve">1. Fuga de información.
2. Demoras y/o interrupciones de los servicios tecnológicos.
3. Pérdida total/parcial de información.
</v>
      </c>
      <c r="I12" s="107" t="str">
        <f>'4-VALORACIÓN DEL RIESGO'!Q14</f>
        <v>POSIBLE</v>
      </c>
      <c r="J12" s="107" t="str">
        <f>'4-VALORACIÓN DEL RIESGO'!AA14</f>
        <v>Catastrófico</v>
      </c>
      <c r="K12" s="107" t="str">
        <f>'4-VALORACIÓN DEL RIESGO'!AB14</f>
        <v>Extremo</v>
      </c>
      <c r="L12" s="108" t="s">
        <v>245</v>
      </c>
      <c r="M12" s="110" t="s">
        <v>356</v>
      </c>
      <c r="N12" s="95" t="str">
        <f>'5-CONTROLES'!M15</f>
        <v xml:space="preserve">Realizacion de los Backups de la información Critica de la Entidad </v>
      </c>
      <c r="O12" s="95" t="str">
        <f>'5-CONTROLES'!L15</f>
        <v>Registro de los Backups y Pruebas de consistencia  Realizadas</v>
      </c>
      <c r="P12" s="95" t="str">
        <f>'5-CONTROLES'!G15</f>
        <v xml:space="preserve">Secretaria General - Infraestructura Tecnologica </v>
      </c>
      <c r="Q12" s="95" t="str">
        <f>'5-CONTROLES'!H15</f>
        <v xml:space="preserve">1 vez al mes </v>
      </c>
      <c r="R12" s="69" t="s">
        <v>381</v>
      </c>
      <c r="S12" s="68" t="str">
        <f>'5-CONTROLES'!AC15</f>
        <v>Débil</v>
      </c>
      <c r="T12" s="68" t="str">
        <f>'5-CONTROLES'!AD15</f>
        <v>Moderado</v>
      </c>
      <c r="U12" s="68" t="str">
        <f>'5-CONTROLES'!AE15</f>
        <v>Débil</v>
      </c>
      <c r="V12" s="68" t="str">
        <f>'5-CONTROLES'!AH15</f>
        <v>Débil</v>
      </c>
      <c r="W12" s="109">
        <f>'5-CONTROLES'!AJ15</f>
        <v>0</v>
      </c>
      <c r="X12" s="109">
        <f>'5-CONTROLES'!AL15</f>
        <v>0</v>
      </c>
      <c r="Y12" s="109" t="b">
        <f>'5-CONTROLES'!AM15</f>
        <v>0</v>
      </c>
      <c r="Z12" s="108" t="s">
        <v>80</v>
      </c>
      <c r="AA12" s="111" t="s">
        <v>351</v>
      </c>
      <c r="AB12" s="132" t="s">
        <v>352</v>
      </c>
      <c r="AC12" s="131" t="s">
        <v>353</v>
      </c>
      <c r="AD12" s="131" t="s">
        <v>428</v>
      </c>
      <c r="AE12" s="131" t="s">
        <v>432</v>
      </c>
      <c r="AF12" s="69">
        <v>2</v>
      </c>
      <c r="AG12" s="69"/>
      <c r="AH12" s="69"/>
      <c r="AI12" s="69"/>
      <c r="AJ12" s="69"/>
      <c r="AK12" s="69">
        <v>1</v>
      </c>
      <c r="AL12" s="69"/>
      <c r="AM12" s="69"/>
      <c r="AN12" s="69"/>
      <c r="AO12" s="69"/>
      <c r="AP12" s="69">
        <v>1</v>
      </c>
      <c r="AQ12" s="69"/>
      <c r="AR12" s="105"/>
    </row>
    <row r="13" spans="2:44" ht="112" customHeight="1" x14ac:dyDescent="0.35">
      <c r="B13" s="181" t="str">
        <f>'3-IDENTIFICACIÓN DEL RIESGO'!B14</f>
        <v>R5</v>
      </c>
      <c r="C13" s="169" t="str">
        <f>'3-IDENTIFICACIÓN DEL RIESGO'!C14</f>
        <v>Gestión de la Información</v>
      </c>
      <c r="D13" s="170">
        <v>5</v>
      </c>
      <c r="E13" s="97" t="str">
        <f>'3-IDENTIFICACIÓN DEL RIESGO'!N14</f>
        <v>Firma de documentos digitales sin autorización previa por parte del personal de confianza de los jefes de área.</v>
      </c>
      <c r="F13" s="168" t="s">
        <v>339</v>
      </c>
      <c r="G13" s="97" t="str">
        <f>'3-IDENTIFICACIÓN DEL RIESGO'!H14</f>
        <v>1. Abuso de confianza
2. Desconocimiento del manejo adecuado de la firma digital
3. Utilización indebida de la firma digital
4. Entrega de las credenciales a terceros</v>
      </c>
      <c r="H13" s="97" t="str">
        <f>'3-IDENTIFICACIÓN DEL RIESGO'!L14</f>
        <v>1. Investigación y sanciones disciplinarias
2. Sanciones a la Agencia por parte de los entes de control
3. Deterioro de la imagen institucional
4. Extorción a propietario de las tierras
5. Entrega de predios a personas equivocadas</v>
      </c>
      <c r="I13" s="107" t="str">
        <f>'4-VALORACIÓN DEL RIESGO'!Q15</f>
        <v>POSIBLE</v>
      </c>
      <c r="J13" s="107" t="str">
        <f>'4-VALORACIÓN DEL RIESGO'!AA15</f>
        <v>Menor</v>
      </c>
      <c r="K13" s="107" t="str">
        <f>'4-VALORACIÓN DEL RIESGO'!AB15</f>
        <v>Moderado</v>
      </c>
      <c r="L13" s="108" t="s">
        <v>245</v>
      </c>
      <c r="M13" s="110" t="s">
        <v>358</v>
      </c>
      <c r="N13" s="95" t="str">
        <f>'5-CONTROLES'!M16</f>
        <v xml:space="preserve">Revision y registro de los documentos firmados digitalmente por cada dependencia </v>
      </c>
      <c r="O13" s="95" t="str">
        <f>'5-CONTROLES'!L16</f>
        <v xml:space="preserve">Registro de Control de Firma de Documentos </v>
      </c>
      <c r="P13" s="95" t="str">
        <f>'5-CONTROLES'!G16</f>
        <v xml:space="preserve">Directores, Subdirectores y jefes de Oficina </v>
      </c>
      <c r="Q13" s="95" t="str">
        <f>'5-CONTROLES'!H16</f>
        <v xml:space="preserve">1 vez al mes </v>
      </c>
      <c r="R13" s="69" t="s">
        <v>398</v>
      </c>
      <c r="S13" s="68" t="str">
        <f>'5-CONTROLES'!AC16</f>
        <v>Fuerte</v>
      </c>
      <c r="T13" s="68" t="str">
        <f>'5-CONTROLES'!AD16</f>
        <v>Moderado</v>
      </c>
      <c r="U13" s="68" t="str">
        <f>'5-CONTROLES'!AE16</f>
        <v>Moderado</v>
      </c>
      <c r="V13" s="68" t="str">
        <f>'5-CONTROLES'!AH16</f>
        <v>Débil</v>
      </c>
      <c r="W13" s="109">
        <f>'5-CONTROLES'!AJ16</f>
        <v>0</v>
      </c>
      <c r="X13" s="109">
        <f>'5-CONTROLES'!AL16</f>
        <v>0</v>
      </c>
      <c r="Y13" s="109" t="b">
        <f>'5-CONTROLES'!AM16</f>
        <v>0</v>
      </c>
      <c r="Z13" s="108" t="s">
        <v>80</v>
      </c>
      <c r="AA13" s="111" t="s">
        <v>355</v>
      </c>
      <c r="AB13" s="162" t="s">
        <v>399</v>
      </c>
      <c r="AC13" s="161" t="s">
        <v>400</v>
      </c>
      <c r="AD13" s="161" t="s">
        <v>429</v>
      </c>
      <c r="AE13" s="161" t="s">
        <v>401</v>
      </c>
      <c r="AF13" s="69">
        <v>1</v>
      </c>
      <c r="AG13" s="69"/>
      <c r="AH13" s="69"/>
      <c r="AI13" s="69"/>
      <c r="AJ13" s="69"/>
      <c r="AK13" s="69"/>
      <c r="AL13" s="69">
        <v>1</v>
      </c>
      <c r="AM13" s="69"/>
      <c r="AN13" s="69"/>
      <c r="AO13" s="69"/>
      <c r="AP13" s="69"/>
      <c r="AQ13" s="69"/>
      <c r="AR13" s="105"/>
    </row>
    <row r="14" spans="2:44" ht="65.25" customHeight="1" x14ac:dyDescent="0.35">
      <c r="B14" s="181" t="str">
        <f>'3-IDENTIFICACIÓN DEL RIESGO'!B15</f>
        <v>R6</v>
      </c>
      <c r="C14" s="151" t="str">
        <f>'3-IDENTIFICACIÓN DEL RIESGO'!C13</f>
        <v>Gestión de la Información
Adquisición de Bienes y Servicios</v>
      </c>
      <c r="D14" s="150">
        <v>6</v>
      </c>
      <c r="E14" s="97" t="str">
        <f>'3-IDENTIFICACIÓN DEL RIESGO'!N15</f>
        <v>Pérdida de la confindencialidad de la información provocada por un acceso no autorizado a la red de la ANT.</v>
      </c>
      <c r="F14" s="147" t="s">
        <v>339</v>
      </c>
      <c r="G14" s="97" t="str">
        <f>'3-IDENTIFICACIÓN DEL RIESGO'!H15</f>
        <v>1. Puntos de red sin uso ni proteccion (endpoint) y de fácil acceso.</v>
      </c>
      <c r="H14" s="97" t="str">
        <f>'3-IDENTIFICACIÓN DEL RIESGO'!L15</f>
        <v>1. Fuga de información.
2. Infección por malware.
3. Demoras y/o interrupciones del servicio.</v>
      </c>
      <c r="I14" s="107" t="str">
        <f>'4-VALORACIÓN DEL RIESGO'!Q16</f>
        <v>POSIBLE</v>
      </c>
      <c r="J14" s="107" t="str">
        <f>'4-VALORACIÓN DEL RIESGO'!AA16</f>
        <v>Moderado</v>
      </c>
      <c r="K14" s="107" t="str">
        <f>'4-VALORACIÓN DEL RIESGO'!AB16</f>
        <v>Alto</v>
      </c>
      <c r="L14" s="108" t="s">
        <v>245</v>
      </c>
      <c r="M14" s="110" t="s">
        <v>360</v>
      </c>
      <c r="N14" s="95" t="str">
        <f>'5-CONTROLES'!M17</f>
        <v xml:space="preserve">1. Revisión de la  configuración de los puntos habilitados en cada Switch de la red LAN de la Entidad.
2. Bloqueo de Puntos de red que no se esten utilizando </v>
      </c>
      <c r="O14" s="95" t="str">
        <f>'5-CONTROLES'!L17</f>
        <v xml:space="preserve">Informe de Vulnetabelidades Ejecutado </v>
      </c>
      <c r="P14" s="95" t="str">
        <f>'5-CONTROLES'!G17</f>
        <v xml:space="preserve">Secretaria General - Infraestructura Tecnologica </v>
      </c>
      <c r="Q14" s="68" t="str">
        <f>'5-CONTROLES'!H17</f>
        <v xml:space="preserve">2 Veces al Año </v>
      </c>
      <c r="R14" s="174" t="s">
        <v>408</v>
      </c>
      <c r="S14" s="68" t="str">
        <f>'5-CONTROLES'!AC17</f>
        <v>Débil</v>
      </c>
      <c r="T14" s="68" t="str">
        <f>'5-CONTROLES'!AD17</f>
        <v>Moderado</v>
      </c>
      <c r="U14" s="68" t="str">
        <f>'5-CONTROLES'!AE17</f>
        <v>Débil</v>
      </c>
      <c r="V14" s="68" t="str">
        <f>'5-CONTROLES'!AH17</f>
        <v>Débil</v>
      </c>
      <c r="W14" s="109">
        <f>'5-CONTROLES'!AJ17</f>
        <v>0</v>
      </c>
      <c r="X14" s="109">
        <f>'5-CONTROLES'!AL17</f>
        <v>0</v>
      </c>
      <c r="Y14" s="109" t="b">
        <f>'5-CONTROLES'!AM17</f>
        <v>0</v>
      </c>
      <c r="Z14" s="108" t="s">
        <v>80</v>
      </c>
      <c r="AA14" s="110" t="s">
        <v>357</v>
      </c>
      <c r="AB14" s="132" t="s">
        <v>409</v>
      </c>
      <c r="AC14" s="131" t="s">
        <v>412</v>
      </c>
      <c r="AD14" s="131" t="s">
        <v>410</v>
      </c>
      <c r="AE14" s="131" t="s">
        <v>411</v>
      </c>
      <c r="AF14" s="69">
        <v>2</v>
      </c>
      <c r="AG14" s="69"/>
      <c r="AH14" s="69"/>
      <c r="AI14" s="69"/>
      <c r="AJ14" s="69"/>
      <c r="AK14" s="69">
        <v>1</v>
      </c>
      <c r="AL14" s="69"/>
      <c r="AM14" s="69"/>
      <c r="AN14" s="69"/>
      <c r="AO14" s="69"/>
      <c r="AP14" s="69"/>
      <c r="AQ14" s="69">
        <v>1</v>
      </c>
      <c r="AR14" s="105"/>
    </row>
    <row r="15" spans="2:44" ht="112.5" customHeight="1" x14ac:dyDescent="0.35">
      <c r="B15" s="181" t="str">
        <f>'3-IDENTIFICACIÓN DEL RIESGO'!B16</f>
        <v>R7</v>
      </c>
      <c r="C15" s="181" t="str">
        <f>'3-IDENTIFICACIÓN DEL RIESGO'!C14</f>
        <v>Gestión de la Información</v>
      </c>
      <c r="D15" s="180">
        <v>7</v>
      </c>
      <c r="E15" s="97" t="str">
        <f>'3-IDENTIFICACIÓN DEL RIESGO'!N16</f>
        <v>Pérdida de la disponibilidad de la información, sistemas de información y servicios almacenados y procesados en el hardware (servidores, dispositivos de red y seguridad) ubicados en el datacenter y la Nube debido a fallas técnicas.</v>
      </c>
      <c r="F15" s="179" t="s">
        <v>339</v>
      </c>
      <c r="G15" s="97" t="str">
        <f>'3-IDENTIFICACIÓN DEL RIESGO'!H16</f>
        <v>1. Daño físico en el hardware.
2.Falta de mantenimiento preventivo al hardware.
3. Fallas en los servicios de suministro (energía eléctrica y aire).
4. Ubicación inadecuada de los activos.
5. Falta de protección contra descargas eléctricas.
6. Protección inadecuada contra amenazas externas y ambientales.
7. Manipulación inadecuada a los equipos por parte de los administradores.
8. Susceptibilidad a la humedad, polvo y humedad.</v>
      </c>
      <c r="H15" s="97" t="str">
        <f>'3-IDENTIFICACIÓN DEL RIESGO'!L16</f>
        <v>1. Pérdida total o parcial de la información.
2. Demoras o interrupciones del servicio.
3. Alto nivel de incidentes de seguridad de la información.</v>
      </c>
      <c r="I15" s="107" t="str">
        <f>'4-VALORACIÓN DEL RIESGO'!Q17</f>
        <v>POSIBLE</v>
      </c>
      <c r="J15" s="107" t="str">
        <f>'4-VALORACIÓN DEL RIESGO'!AA17</f>
        <v>Mayor</v>
      </c>
      <c r="K15" s="107" t="str">
        <f>'4-VALORACIÓN DEL RIESGO'!AB17</f>
        <v>Extremo</v>
      </c>
      <c r="L15" s="108" t="s">
        <v>245</v>
      </c>
      <c r="M15" s="178" t="s">
        <v>361</v>
      </c>
      <c r="N15" s="95" t="str">
        <f>'5-CONTROLES'!M18</f>
        <v xml:space="preserve">Ejecucion de Mantenimientos Preventivos  de la Infraestructura Tenologica </v>
      </c>
      <c r="O15" s="95" t="str">
        <f>'5-CONTROLES'!L18</f>
        <v>Informe de Mantenimiento Preventivo</v>
      </c>
      <c r="P15" s="95" t="str">
        <f>'5-CONTROLES'!G18</f>
        <v xml:space="preserve">Secretaria General - Infraestructura Tecnologica </v>
      </c>
      <c r="Q15" s="68" t="str">
        <f>'5-CONTROLES'!H18</f>
        <v xml:space="preserve">2 Veces al Año </v>
      </c>
      <c r="R15" s="174" t="s">
        <v>419</v>
      </c>
      <c r="S15" s="68" t="str">
        <f>'5-CONTROLES'!AC18</f>
        <v>Débil</v>
      </c>
      <c r="T15" s="68" t="str">
        <f>'5-CONTROLES'!AD18</f>
        <v>Moderado</v>
      </c>
      <c r="U15" s="68" t="str">
        <f>'5-CONTROLES'!AE18</f>
        <v>Débil</v>
      </c>
      <c r="V15" s="68" t="str">
        <f>'5-CONTROLES'!AH18</f>
        <v>Débil</v>
      </c>
      <c r="W15" s="109">
        <f>'5-CONTROLES'!AJ18</f>
        <v>0</v>
      </c>
      <c r="X15" s="109">
        <f>'5-CONTROLES'!AL18</f>
        <v>0</v>
      </c>
      <c r="Y15" s="109" t="b">
        <f>'5-CONTROLES'!AM18</f>
        <v>0</v>
      </c>
      <c r="Z15" s="108" t="s">
        <v>80</v>
      </c>
      <c r="AA15" s="178" t="s">
        <v>359</v>
      </c>
      <c r="AB15" s="114" t="s">
        <v>420</v>
      </c>
      <c r="AC15" s="175" t="s">
        <v>353</v>
      </c>
      <c r="AD15" s="174" t="s">
        <v>410</v>
      </c>
      <c r="AE15" s="175" t="s">
        <v>433</v>
      </c>
      <c r="AF15" s="69">
        <v>1</v>
      </c>
      <c r="AG15" s="106"/>
      <c r="AH15" s="106"/>
      <c r="AI15" s="106"/>
      <c r="AJ15" s="106"/>
      <c r="AK15" s="106"/>
      <c r="AL15" s="69"/>
      <c r="AM15" s="69">
        <v>1</v>
      </c>
      <c r="AN15" s="69"/>
      <c r="AO15" s="69"/>
      <c r="AP15" s="69"/>
      <c r="AQ15" s="69"/>
      <c r="AR15" s="105"/>
    </row>
  </sheetData>
  <sheetProtection algorithmName="SHA-512" hashValue="Dcy99rKKksvHnNGg3oYbhnj+wPYAB6HRogTb8fva8orjR0K5A0DDYvn/OVYcFnt4TEFBhtPFhSijOjSjOmuQgw==" saltValue="gDkehe30SugS4CDgCPZLBQ==" spinCount="100000" sheet="1" objects="1" scenarios="1" selectLockedCells="1" selectUnlockedCells="1"/>
  <mergeCells count="46">
    <mergeCell ref="AI4:AR4"/>
    <mergeCell ref="F4:G4"/>
    <mergeCell ref="H4:AD4"/>
    <mergeCell ref="F2:G2"/>
    <mergeCell ref="H2:AD2"/>
    <mergeCell ref="AE2:AH2"/>
    <mergeCell ref="AI2:AR2"/>
    <mergeCell ref="F3:G3"/>
    <mergeCell ref="H3:AD3"/>
    <mergeCell ref="AE3:AH3"/>
    <mergeCell ref="AI3:AR3"/>
    <mergeCell ref="B2:E4"/>
    <mergeCell ref="AE4:AH4"/>
    <mergeCell ref="J10:J11"/>
    <mergeCell ref="K10:K11"/>
    <mergeCell ref="L10:L11"/>
    <mergeCell ref="R10:R11"/>
    <mergeCell ref="M10:M11"/>
    <mergeCell ref="N10:N11"/>
    <mergeCell ref="O10:O11"/>
    <mergeCell ref="P10:P11"/>
    <mergeCell ref="Q10:Q11"/>
    <mergeCell ref="X10:X11"/>
    <mergeCell ref="Y10:Y11"/>
    <mergeCell ref="F10:F11"/>
    <mergeCell ref="S10:S11"/>
    <mergeCell ref="T10:T11"/>
    <mergeCell ref="G10:G11"/>
    <mergeCell ref="H10:H11"/>
    <mergeCell ref="I10:I11"/>
    <mergeCell ref="U10:U11"/>
    <mergeCell ref="V10:V11"/>
    <mergeCell ref="W10:W11"/>
    <mergeCell ref="Z10:Z11"/>
    <mergeCell ref="B5:AR5"/>
    <mergeCell ref="B10:B11"/>
    <mergeCell ref="C10:C11"/>
    <mergeCell ref="D10:D11"/>
    <mergeCell ref="AF6:AR6"/>
    <mergeCell ref="I6:L6"/>
    <mergeCell ref="M6:R6"/>
    <mergeCell ref="S6:V6"/>
    <mergeCell ref="W6:Z6"/>
    <mergeCell ref="AA6:AE6"/>
    <mergeCell ref="B6:H6"/>
    <mergeCell ref="E10:E11"/>
  </mergeCells>
  <conditionalFormatting sqref="K8:K10 Y10 Y12:Y14 K12:K14">
    <cfRule type="containsText" dxfId="11" priority="10" operator="containsText" text="Moderado">
      <formula>NOT(ISERROR(SEARCH("Moderado",K8)))</formula>
    </cfRule>
    <cfRule type="containsText" dxfId="10" priority="11" operator="containsText" text="Alto">
      <formula>NOT(ISERROR(SEARCH("Alto",K8)))</formula>
    </cfRule>
    <cfRule type="containsText" dxfId="9" priority="12" operator="containsText" text="Extremo">
      <formula>NOT(ISERROR(SEARCH("Extremo",K8)))</formula>
    </cfRule>
  </conditionalFormatting>
  <conditionalFormatting sqref="Y8:Y9">
    <cfRule type="containsText" dxfId="8" priority="7" operator="containsText" text="Moderado">
      <formula>NOT(ISERROR(SEARCH("Moderado",Y8)))</formula>
    </cfRule>
    <cfRule type="containsText" dxfId="7" priority="8" operator="containsText" text="Alto">
      <formula>NOT(ISERROR(SEARCH("Alto",Y8)))</formula>
    </cfRule>
    <cfRule type="containsText" dxfId="6" priority="9" operator="containsText" text="Extremo">
      <formula>NOT(ISERROR(SEARCH("Extremo",Y8)))</formula>
    </cfRule>
  </conditionalFormatting>
  <conditionalFormatting sqref="K15">
    <cfRule type="containsText" dxfId="5" priority="4" operator="containsText" text="Moderado">
      <formula>NOT(ISERROR(SEARCH("Moderado",K15)))</formula>
    </cfRule>
    <cfRule type="containsText" dxfId="4" priority="5" operator="containsText" text="Alto">
      <formula>NOT(ISERROR(SEARCH("Alto",K15)))</formula>
    </cfRule>
    <cfRule type="containsText" dxfId="3" priority="6" operator="containsText" text="Extremo">
      <formula>NOT(ISERROR(SEARCH("Extremo",K15)))</formula>
    </cfRule>
  </conditionalFormatting>
  <conditionalFormatting sqref="Y15">
    <cfRule type="containsText" dxfId="2" priority="1" operator="containsText" text="Moderado">
      <formula>NOT(ISERROR(SEARCH("Moderado",Y15)))</formula>
    </cfRule>
    <cfRule type="containsText" dxfId="1" priority="2" operator="containsText" text="Alto">
      <formula>NOT(ISERROR(SEARCH("Alto",Y15)))</formula>
    </cfRule>
    <cfRule type="containsText" dxfId="0" priority="3" operator="containsText" text="Extremo">
      <formula>NOT(ISERROR(SEARCH("Extremo",Y15)))</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6012b715-157c-443e-bb80-3fd5b432a6c8" xsi:nil="true"/>
    <Fechadereuni_x00f3_n xmlns="6012b715-157c-443e-bb80-3fd5b432a6c8">2020-12-04T20:47:15+00:00</Fechadereuni_x00f3_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843C2D954E8EC4A95496878750359FB" ma:contentTypeVersion="15" ma:contentTypeDescription="Crear nuevo documento." ma:contentTypeScope="" ma:versionID="df78fc47b542e1e7b7c64e6bc33a7185">
  <xsd:schema xmlns:xsd="http://www.w3.org/2001/XMLSchema" xmlns:xs="http://www.w3.org/2001/XMLSchema" xmlns:p="http://schemas.microsoft.com/office/2006/metadata/properties" xmlns:ns2="6012b715-157c-443e-bb80-3fd5b432a6c8" xmlns:ns3="0c3c4533-5433-46dc-99dc-4e2dc04a7d91" targetNamespace="http://schemas.microsoft.com/office/2006/metadata/properties" ma:root="true" ma:fieldsID="8f1f47cbf6476804b595903fc0fec896" ns2:_="" ns3:_="">
    <xsd:import namespace="6012b715-157c-443e-bb80-3fd5b432a6c8"/>
    <xsd:import namespace="0c3c4533-5433-46dc-99dc-4e2dc04a7d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Descripci_x00f3_n" minOccurs="0"/>
                <xsd:element ref="ns2:Fechadereuni_x00f3_n"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2b715-157c-443e-bb80-3fd5b432a6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Descripci_x00f3_n" ma:index="18" nillable="true" ma:displayName="Descripción" ma:format="Dropdown" ma:internalName="Descripci_x00f3_n">
      <xsd:simpleType>
        <xsd:restriction base="dms:Note">
          <xsd:maxLength value="255"/>
        </xsd:restriction>
      </xsd:simpleType>
    </xsd:element>
    <xsd:element name="Fechadereuni_x00f3_n" ma:index="19" nillable="true" ma:displayName="Fecha de reunión" ma:default="[today]" ma:format="DateOnly" ma:internalName="Fechadereuni_x00f3_n">
      <xsd:simpleType>
        <xsd:restriction base="dms:DateTime"/>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3c4533-5433-46dc-99dc-4e2dc04a7d9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331190-EDF9-4B36-8288-8F9769260E2F}">
  <ds:schemaRefs>
    <ds:schemaRef ds:uri="0c3c4533-5433-46dc-99dc-4e2dc04a7d91"/>
    <ds:schemaRef ds:uri="http://schemas.microsoft.com/office/2006/metadata/properties"/>
    <ds:schemaRef ds:uri="http://purl.org/dc/terms/"/>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6012b715-157c-443e-bb80-3fd5b432a6c8"/>
  </ds:schemaRefs>
</ds:datastoreItem>
</file>

<file path=customXml/itemProps2.xml><?xml version="1.0" encoding="utf-8"?>
<ds:datastoreItem xmlns:ds="http://schemas.openxmlformats.org/officeDocument/2006/customXml" ds:itemID="{3A68201F-2923-4FF1-96BA-54D89219066E}">
  <ds:schemaRefs>
    <ds:schemaRef ds:uri="http://schemas.microsoft.com/sharepoint/v3/contenttype/forms"/>
  </ds:schemaRefs>
</ds:datastoreItem>
</file>

<file path=customXml/itemProps3.xml><?xml version="1.0" encoding="utf-8"?>
<ds:datastoreItem xmlns:ds="http://schemas.openxmlformats.org/officeDocument/2006/customXml" ds:itemID="{1368D6DC-2DFF-42BB-8146-1BF925FA9C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2b715-157c-443e-bb80-3fd5b432a6c8"/>
    <ds:schemaRef ds:uri="0c3c4533-5433-46dc-99dc-4e2dc04a7d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0 - CALOR</vt:lpstr>
      <vt:lpstr>2 - CONTEXTO</vt:lpstr>
      <vt:lpstr>3-IDENTIFICACIÓN DEL RIESGO</vt:lpstr>
      <vt:lpstr>4-VALORACIÓN DEL RIESGO</vt:lpstr>
      <vt:lpstr>5-CONTROLES</vt:lpstr>
      <vt:lpstr>1 - POLÍTICA</vt:lpstr>
      <vt:lpstr>6-MAPA DE RIESGOS SEGURIDAD</vt:lpstr>
      <vt:lpstr>Moderado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2021-11-19T17:29:49Z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0x010100C843C2D954E8EC4A95496878750359FB</vt:lpwstr>
  </property>
</Properties>
</file>